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codeName="ThisWorkbook"/>
  <mc:AlternateContent xmlns:mc="http://schemas.openxmlformats.org/markup-compatibility/2006">
    <mc:Choice Requires="x15">
      <x15ac:absPath xmlns:x15ac="http://schemas.microsoft.com/office/spreadsheetml/2010/11/ac" url="E:\FIANARAKO\ESMIA\L3\STAGE_MTP\Données_MTP\Suivi MTP\"/>
    </mc:Choice>
  </mc:AlternateContent>
  <bookViews>
    <workbookView xWindow="-120" yWindow="-120" windowWidth="29040" windowHeight="15840" tabRatio="609" activeTab="5"/>
  </bookViews>
  <sheets>
    <sheet name="Global" sheetId="24" r:id="rId1"/>
    <sheet name="Global-Financement" sheetId="22" r:id="rId2"/>
    <sheet name="Finance-Nature" sheetId="23" r:id="rId3"/>
    <sheet name="Projet" sheetId="25" r:id="rId4"/>
    <sheet name="Feuil1" sheetId="28" r:id="rId5"/>
    <sheet name="Situation 2022" sheetId="5" r:id="rId6"/>
    <sheet name="Général" sheetId="20" r:id="rId7"/>
    <sheet name="Par AXE" sheetId="10" state="hidden" r:id="rId8"/>
    <sheet name="Graphe" sheetId="18" r:id="rId9"/>
    <sheet name="Projet (2)" sheetId="26" state="hidden" r:id="rId10"/>
    <sheet name="2021 - 2022" sheetId="27" r:id="rId11"/>
    <sheet name="RECAP" sheetId="11" state="hidden" r:id="rId12"/>
    <sheet name="Feuil4 (2)" sheetId="19" state="hidden" r:id="rId13"/>
    <sheet name="Phase PPM" sheetId="21" state="hidden" r:id="rId14"/>
  </sheets>
  <definedNames>
    <definedName name="_xlnm._FilterDatabase" localSheetId="13" hidden="1">'Phase PPM'!$A$3:$BF$302</definedName>
    <definedName name="_xlnm._FilterDatabase" localSheetId="5" hidden="1">'Situation 2022'!$A$6:$BG$6</definedName>
  </definedNames>
  <calcPr calcId="162913"/>
  <pivotCaches>
    <pivotCache cacheId="0" r:id="rId15"/>
    <pivotCache cacheId="1"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B100" i="5" l="1"/>
  <c r="BB101" i="5"/>
  <c r="BB102" i="5"/>
  <c r="BB103" i="5"/>
  <c r="BB104" i="5"/>
  <c r="BB105" i="5"/>
  <c r="BB106" i="5"/>
  <c r="BB107" i="5"/>
  <c r="BB108" i="5"/>
  <c r="BB109" i="5"/>
  <c r="BB110" i="5"/>
  <c r="BB111" i="5"/>
  <c r="BB112" i="5"/>
  <c r="BB113" i="5"/>
  <c r="BB114" i="5"/>
  <c r="BB115" i="5"/>
  <c r="BB116" i="5"/>
  <c r="BB117" i="5"/>
  <c r="BB118" i="5"/>
  <c r="BB119" i="5"/>
  <c r="BB120" i="5"/>
  <c r="BB121" i="5"/>
  <c r="BB122" i="5"/>
  <c r="BB123" i="5"/>
  <c r="BB124" i="5"/>
  <c r="BB125" i="5"/>
  <c r="BB126" i="5"/>
  <c r="BB127" i="5"/>
  <c r="BB128" i="5"/>
  <c r="BB129" i="5"/>
  <c r="BB130" i="5"/>
  <c r="BB131" i="5"/>
  <c r="BB132" i="5"/>
  <c r="BB133" i="5"/>
  <c r="BB134" i="5"/>
  <c r="BB135" i="5"/>
  <c r="BB136" i="5"/>
  <c r="BB137" i="5"/>
  <c r="BB138" i="5"/>
  <c r="BB139" i="5"/>
  <c r="BB140" i="5"/>
  <c r="BB141" i="5"/>
  <c r="BB142" i="5"/>
  <c r="BB143" i="5"/>
  <c r="BB144" i="5"/>
  <c r="BB145" i="5"/>
  <c r="BB146" i="5"/>
  <c r="BB147" i="5"/>
  <c r="BB148" i="5"/>
  <c r="BB149" i="5"/>
  <c r="BB150" i="5"/>
  <c r="BB151" i="5"/>
  <c r="BB152" i="5"/>
  <c r="BB153" i="5"/>
  <c r="BB154" i="5"/>
  <c r="BB155" i="5"/>
  <c r="BB156" i="5"/>
  <c r="BB157" i="5"/>
  <c r="BB158" i="5"/>
  <c r="BB159" i="5"/>
  <c r="BB160" i="5"/>
  <c r="BB161" i="5"/>
  <c r="BB162" i="5"/>
  <c r="BB163" i="5"/>
  <c r="BB164" i="5"/>
  <c r="BB165" i="5"/>
  <c r="BB166" i="5"/>
  <c r="BB167" i="5"/>
  <c r="BB168" i="5"/>
  <c r="BB169" i="5"/>
  <c r="BB170" i="5"/>
  <c r="BB171" i="5"/>
  <c r="BB172" i="5"/>
  <c r="BB173" i="5"/>
  <c r="BB174" i="5"/>
  <c r="BB175" i="5"/>
  <c r="BB176" i="5"/>
  <c r="BB177" i="5"/>
  <c r="BB178" i="5"/>
  <c r="BB179" i="5"/>
  <c r="BB180" i="5"/>
  <c r="BB181" i="5"/>
  <c r="BB182" i="5"/>
  <c r="BB183" i="5"/>
  <c r="BB184" i="5"/>
  <c r="BB185" i="5"/>
  <c r="BB186" i="5"/>
  <c r="BB187" i="5"/>
  <c r="BB188" i="5"/>
  <c r="BB189" i="5"/>
  <c r="BB190" i="5"/>
  <c r="BB191" i="5"/>
  <c r="BB192" i="5"/>
  <c r="BB193" i="5"/>
  <c r="BB194" i="5"/>
  <c r="BB195" i="5"/>
  <c r="BB196" i="5"/>
  <c r="BB197" i="5"/>
  <c r="BB198" i="5"/>
  <c r="BB199" i="5"/>
  <c r="BB200" i="5"/>
  <c r="BB201" i="5"/>
  <c r="BB202" i="5"/>
  <c r="BB203" i="5"/>
  <c r="BB204" i="5"/>
  <c r="BB205" i="5"/>
  <c r="BB206" i="5"/>
  <c r="BB207" i="5"/>
  <c r="BB208" i="5"/>
  <c r="BB209" i="5"/>
  <c r="BB210" i="5"/>
  <c r="BB211" i="5"/>
  <c r="BB212" i="5"/>
  <c r="BB213" i="5"/>
  <c r="BB214" i="5"/>
  <c r="BB215" i="5"/>
  <c r="BB216" i="5"/>
  <c r="BB217" i="5"/>
  <c r="BB218" i="5"/>
  <c r="BB219" i="5"/>
  <c r="BB220" i="5"/>
  <c r="BB221" i="5"/>
  <c r="BB222" i="5"/>
  <c r="BB223" i="5"/>
  <c r="BB224" i="5"/>
  <c r="BB225" i="5"/>
  <c r="BB226" i="5"/>
  <c r="BB227" i="5"/>
  <c r="BB228" i="5"/>
  <c r="BB229" i="5"/>
  <c r="BB230" i="5"/>
  <c r="BB231" i="5"/>
  <c r="BB232" i="5"/>
  <c r="BB233" i="5"/>
  <c r="BB234" i="5"/>
  <c r="BB235" i="5"/>
  <c r="BB236" i="5"/>
  <c r="BB237" i="5"/>
  <c r="BB238" i="5"/>
  <c r="BB239" i="5"/>
  <c r="BB240" i="5"/>
  <c r="BB241" i="5"/>
  <c r="BB242" i="5"/>
  <c r="BB243" i="5"/>
  <c r="BB244" i="5"/>
  <c r="BB245" i="5"/>
  <c r="BB246" i="5"/>
  <c r="BB247" i="5"/>
  <c r="BB248" i="5"/>
  <c r="BB249" i="5"/>
  <c r="BB250" i="5"/>
  <c r="BB251" i="5"/>
  <c r="BB252" i="5"/>
  <c r="BB253" i="5"/>
  <c r="BB254" i="5"/>
  <c r="BB255" i="5"/>
  <c r="BB256" i="5"/>
  <c r="BB257" i="5"/>
  <c r="BB258" i="5"/>
  <c r="BB259" i="5"/>
  <c r="BB260" i="5"/>
  <c r="BB261" i="5"/>
  <c r="BB262" i="5"/>
  <c r="BB263" i="5"/>
  <c r="BB264" i="5"/>
  <c r="BB265" i="5"/>
  <c r="BB266" i="5"/>
  <c r="BB267" i="5"/>
  <c r="BB268" i="5"/>
  <c r="BB269" i="5"/>
  <c r="BB270" i="5"/>
  <c r="BB271" i="5"/>
  <c r="BB272" i="5"/>
  <c r="BB273" i="5"/>
  <c r="BB274" i="5"/>
  <c r="BB275" i="5"/>
  <c r="BB276" i="5"/>
  <c r="BB277" i="5"/>
  <c r="BB278" i="5"/>
  <c r="BB279" i="5"/>
  <c r="BB280" i="5"/>
  <c r="BB281" i="5"/>
  <c r="BB282" i="5"/>
  <c r="BB283" i="5"/>
  <c r="BB284" i="5"/>
  <c r="BB285" i="5"/>
  <c r="BB286" i="5"/>
  <c r="BB287" i="5"/>
  <c r="BB288" i="5"/>
  <c r="BB289" i="5"/>
  <c r="BB290" i="5"/>
  <c r="BB291" i="5"/>
  <c r="BB292" i="5"/>
  <c r="BB293" i="5"/>
  <c r="BB294" i="5"/>
  <c r="BB295" i="5"/>
  <c r="BB296" i="5"/>
  <c r="BB297" i="5"/>
  <c r="BB298" i="5"/>
  <c r="BB299" i="5"/>
  <c r="BB300" i="5"/>
  <c r="BB301" i="5"/>
  <c r="BB302" i="5"/>
  <c r="BB303" i="5"/>
  <c r="BB304" i="5"/>
  <c r="BB305" i="5"/>
  <c r="BB306" i="5"/>
  <c r="BB307" i="5"/>
  <c r="BB308" i="5"/>
  <c r="BB309" i="5"/>
  <c r="BB310" i="5"/>
  <c r="BB311" i="5"/>
  <c r="BB312" i="5"/>
  <c r="BB313" i="5"/>
  <c r="BB314" i="5"/>
  <c r="BB315" i="5"/>
  <c r="BB316" i="5"/>
  <c r="BB317" i="5"/>
  <c r="BB318" i="5"/>
  <c r="BB319" i="5"/>
  <c r="BB320" i="5"/>
  <c r="BB321" i="5"/>
  <c r="BB322" i="5"/>
  <c r="BB323" i="5"/>
  <c r="BB324" i="5"/>
  <c r="BB325" i="5"/>
  <c r="BB326" i="5"/>
  <c r="BB327" i="5"/>
  <c r="BB328" i="5"/>
  <c r="BB329" i="5"/>
  <c r="BB330" i="5"/>
  <c r="BB331" i="5"/>
  <c r="BB332" i="5"/>
  <c r="BB333" i="5"/>
  <c r="BB334" i="5"/>
  <c r="BB335" i="5"/>
  <c r="BB336" i="5"/>
  <c r="BB337" i="5"/>
  <c r="BB338" i="5"/>
  <c r="BB339" i="5"/>
  <c r="BB340" i="5"/>
  <c r="BB341" i="5"/>
  <c r="BB342" i="5"/>
  <c r="BB343" i="5"/>
  <c r="BB344" i="5"/>
  <c r="BB345" i="5"/>
  <c r="BB346" i="5"/>
  <c r="BB347" i="5"/>
  <c r="BB348" i="5"/>
  <c r="BB349" i="5"/>
  <c r="BB350" i="5"/>
  <c r="BB351" i="5"/>
  <c r="BB352" i="5"/>
  <c r="BB353" i="5"/>
  <c r="BB354" i="5"/>
  <c r="BB355" i="5"/>
  <c r="BB356" i="5"/>
  <c r="BB357" i="5"/>
  <c r="BB358" i="5"/>
  <c r="BB359" i="5"/>
  <c r="BB360" i="5"/>
  <c r="BB361" i="5"/>
  <c r="BB362" i="5"/>
  <c r="BB363" i="5"/>
  <c r="BB364" i="5"/>
  <c r="BB365" i="5"/>
  <c r="BB366" i="5"/>
  <c r="BB367" i="5"/>
  <c r="BB368" i="5"/>
  <c r="BB369" i="5"/>
  <c r="BB370" i="5"/>
  <c r="BB371" i="5"/>
  <c r="BB372" i="5"/>
  <c r="BB373" i="5"/>
  <c r="BB374" i="5"/>
  <c r="BB375" i="5"/>
  <c r="BB376" i="5"/>
  <c r="BB377" i="5"/>
  <c r="BB378" i="5"/>
  <c r="BB379" i="5"/>
  <c r="BB380" i="5"/>
  <c r="BB381" i="5"/>
  <c r="BB382" i="5"/>
  <c r="BB383" i="5"/>
  <c r="BB384" i="5"/>
  <c r="BB385" i="5"/>
  <c r="BB386" i="5"/>
  <c r="BB387" i="5"/>
  <c r="BB388" i="5"/>
  <c r="BB389" i="5"/>
  <c r="BB390" i="5"/>
  <c r="BB391" i="5"/>
  <c r="BB392" i="5"/>
  <c r="BB393" i="5"/>
  <c r="BB394" i="5"/>
  <c r="BB395" i="5"/>
  <c r="BB396" i="5"/>
  <c r="BB397" i="5"/>
  <c r="BB398" i="5"/>
  <c r="BB399" i="5"/>
  <c r="BB400" i="5"/>
  <c r="BB401" i="5"/>
  <c r="BB402" i="5"/>
  <c r="BB403" i="5"/>
  <c r="BB404" i="5"/>
  <c r="BB405" i="5"/>
  <c r="BB406" i="5"/>
  <c r="BB407" i="5"/>
  <c r="BB408" i="5"/>
  <c r="BB409" i="5"/>
  <c r="BB410" i="5"/>
  <c r="BB411" i="5"/>
  <c r="BB412" i="5"/>
  <c r="BB413" i="5"/>
  <c r="BB414" i="5"/>
  <c r="BB415" i="5"/>
  <c r="BB416" i="5"/>
  <c r="BB417" i="5"/>
  <c r="BB418" i="5"/>
  <c r="BB419" i="5"/>
  <c r="BB420" i="5"/>
  <c r="BB421" i="5"/>
  <c r="BB422" i="5"/>
  <c r="BB423" i="5"/>
  <c r="BB424" i="5"/>
  <c r="BB425" i="5"/>
  <c r="BB426" i="5"/>
  <c r="BB427" i="5"/>
  <c r="BB428" i="5"/>
  <c r="BB429" i="5"/>
  <c r="BB430" i="5"/>
  <c r="BB431" i="5"/>
  <c r="BB432" i="5"/>
  <c r="BB433" i="5"/>
  <c r="BB434" i="5"/>
  <c r="BB435" i="5"/>
  <c r="BB436" i="5"/>
  <c r="BB437" i="5"/>
  <c r="BB438" i="5"/>
  <c r="BB439" i="5"/>
  <c r="BB440" i="5"/>
  <c r="BB441" i="5"/>
  <c r="BB442" i="5"/>
  <c r="BB443" i="5"/>
  <c r="BB444" i="5"/>
  <c r="BB445" i="5"/>
  <c r="BB446" i="5"/>
  <c r="BB447" i="5"/>
  <c r="BB448" i="5"/>
  <c r="BB99" i="5"/>
  <c r="BA146" i="5"/>
  <c r="BB54" i="5"/>
  <c r="BB55" i="5"/>
  <c r="BB56" i="5"/>
  <c r="BB57" i="5"/>
  <c r="BB58" i="5"/>
  <c r="BB59" i="5"/>
  <c r="BB60" i="5"/>
  <c r="BB61" i="5"/>
  <c r="BB62" i="5"/>
  <c r="BB63" i="5"/>
  <c r="BB64" i="5"/>
  <c r="BB65" i="5"/>
  <c r="BB66" i="5"/>
  <c r="BB67" i="5"/>
  <c r="BB68" i="5"/>
  <c r="BB69" i="5"/>
  <c r="BB70" i="5"/>
  <c r="BB71" i="5"/>
  <c r="BB72" i="5"/>
  <c r="BB73" i="5"/>
  <c r="BB74" i="5"/>
  <c r="BB75" i="5"/>
  <c r="BB76" i="5"/>
  <c r="BB77" i="5"/>
  <c r="BB78" i="5"/>
  <c r="BB79" i="5"/>
  <c r="BB80" i="5"/>
  <c r="BB81" i="5"/>
  <c r="BB82" i="5"/>
  <c r="BB83" i="5"/>
  <c r="BB84" i="5"/>
  <c r="BB85" i="5"/>
  <c r="BB86" i="5"/>
  <c r="BB87" i="5"/>
  <c r="BB88" i="5"/>
  <c r="BB89" i="5"/>
  <c r="BB90" i="5"/>
  <c r="BB91" i="5"/>
  <c r="BB92" i="5"/>
  <c r="BB93" i="5"/>
  <c r="BB94" i="5"/>
  <c r="BB95" i="5"/>
  <c r="BB96" i="5"/>
  <c r="BB97" i="5"/>
  <c r="BB98" i="5"/>
  <c r="BB8" i="5"/>
  <c r="BB9" i="5"/>
  <c r="BB10" i="5"/>
  <c r="BB11" i="5"/>
  <c r="BB12" i="5"/>
  <c r="BB13" i="5"/>
  <c r="BB14" i="5"/>
  <c r="BB15" i="5"/>
  <c r="BB16" i="5"/>
  <c r="BB17" i="5"/>
  <c r="BB18" i="5"/>
  <c r="BB19" i="5"/>
  <c r="BB20" i="5"/>
  <c r="BB21" i="5"/>
  <c r="BB22" i="5"/>
  <c r="BB23" i="5"/>
  <c r="BB24" i="5"/>
  <c r="BB25" i="5"/>
  <c r="BB26" i="5"/>
  <c r="BB27" i="5"/>
  <c r="BB28" i="5"/>
  <c r="BB29" i="5"/>
  <c r="BB30" i="5"/>
  <c r="BB31" i="5"/>
  <c r="BB32" i="5"/>
  <c r="BB33" i="5"/>
  <c r="BB34" i="5"/>
  <c r="BB35" i="5"/>
  <c r="BB36" i="5"/>
  <c r="BB37" i="5"/>
  <c r="BB38" i="5"/>
  <c r="BB39" i="5"/>
  <c r="BB40" i="5"/>
  <c r="BB41" i="5"/>
  <c r="BB42" i="5"/>
  <c r="BB43" i="5"/>
  <c r="BB44" i="5"/>
  <c r="BB45" i="5"/>
  <c r="BB46" i="5"/>
  <c r="BB47" i="5"/>
  <c r="BB48" i="5"/>
  <c r="BB49" i="5"/>
  <c r="BB50" i="5"/>
  <c r="BB51" i="5"/>
  <c r="BB52" i="5"/>
  <c r="BB53" i="5"/>
  <c r="BA44" i="5"/>
  <c r="M265" i="5" l="1"/>
  <c r="M234" i="5"/>
  <c r="M232" i="5"/>
  <c r="M231" i="5"/>
  <c r="M221" i="5"/>
  <c r="M222" i="5"/>
  <c r="M209" i="5"/>
  <c r="M199" i="5"/>
  <c r="AN54" i="5" l="1"/>
  <c r="AS54" i="5"/>
  <c r="AT54" i="5" s="1"/>
  <c r="AU54" i="5"/>
  <c r="BA54" i="5" s="1"/>
  <c r="AN186" i="5"/>
  <c r="AS186" i="5"/>
  <c r="AT186" i="5" s="1"/>
  <c r="AU186" i="5"/>
  <c r="BA186" i="5" s="1"/>
  <c r="AU99" i="5"/>
  <c r="BA99" i="5" s="1"/>
  <c r="AS99" i="5"/>
  <c r="AT99" i="5" s="1"/>
  <c r="AN99" i="5"/>
  <c r="AS175" i="5"/>
  <c r="AT175" i="5" s="1"/>
  <c r="AU175" i="5"/>
  <c r="BA175" i="5" s="1"/>
  <c r="AU58" i="5"/>
  <c r="BA58" i="5" s="1"/>
  <c r="AS58" i="5"/>
  <c r="AT58" i="5" s="1"/>
  <c r="AU57" i="5" l="1"/>
  <c r="BA57" i="5" s="1"/>
  <c r="AS57" i="5"/>
  <c r="AT57" i="5" s="1"/>
  <c r="AN57" i="5"/>
  <c r="AN100" i="5"/>
  <c r="AN101" i="5"/>
  <c r="AN152" i="5"/>
  <c r="AN151" i="5"/>
  <c r="AN150" i="5"/>
  <c r="AU448" i="5" l="1"/>
  <c r="BA448" i="5" s="1"/>
  <c r="AS448" i="5"/>
  <c r="AT448" i="5" s="1"/>
  <c r="AN448" i="5"/>
  <c r="AU447" i="5"/>
  <c r="BA447" i="5" s="1"/>
  <c r="AS447" i="5"/>
  <c r="AT447" i="5" s="1"/>
  <c r="AN447" i="5"/>
  <c r="AU446" i="5"/>
  <c r="BA446" i="5" s="1"/>
  <c r="AS446" i="5"/>
  <c r="AT446" i="5" s="1"/>
  <c r="AN446" i="5"/>
  <c r="AU445" i="5"/>
  <c r="BA445" i="5" s="1"/>
  <c r="AS445" i="5"/>
  <c r="AT445" i="5" s="1"/>
  <c r="AN445" i="5"/>
  <c r="AU444" i="5"/>
  <c r="BA444" i="5" s="1"/>
  <c r="AS444" i="5"/>
  <c r="AT444" i="5" s="1"/>
  <c r="AN444" i="5"/>
  <c r="AU443" i="5"/>
  <c r="BA443" i="5" s="1"/>
  <c r="AS443" i="5"/>
  <c r="AT443" i="5" s="1"/>
  <c r="AN443" i="5"/>
  <c r="AU442" i="5"/>
  <c r="BA442" i="5" s="1"/>
  <c r="AS442" i="5"/>
  <c r="AT442" i="5" s="1"/>
  <c r="AN442" i="5"/>
  <c r="AU441" i="5"/>
  <c r="BA441" i="5" s="1"/>
  <c r="AS441" i="5"/>
  <c r="AT441" i="5" s="1"/>
  <c r="AN441" i="5"/>
  <c r="AU440" i="5"/>
  <c r="BA440" i="5" s="1"/>
  <c r="AS440" i="5"/>
  <c r="AT440" i="5" s="1"/>
  <c r="AN440" i="5"/>
  <c r="AU439" i="5"/>
  <c r="BA439" i="5" s="1"/>
  <c r="AS439" i="5"/>
  <c r="AT439" i="5" s="1"/>
  <c r="AN439" i="5"/>
  <c r="AU438" i="5"/>
  <c r="BA438" i="5" s="1"/>
  <c r="AS438" i="5"/>
  <c r="AT438" i="5" s="1"/>
  <c r="AN438" i="5"/>
  <c r="AU437" i="5"/>
  <c r="BA437" i="5" s="1"/>
  <c r="AS437" i="5"/>
  <c r="AT437" i="5" s="1"/>
  <c r="AN437" i="5"/>
  <c r="AU436" i="5"/>
  <c r="BA436" i="5" s="1"/>
  <c r="AS436" i="5"/>
  <c r="AT436" i="5" s="1"/>
  <c r="AN436" i="5"/>
  <c r="AU435" i="5"/>
  <c r="BA435" i="5" s="1"/>
  <c r="AS435" i="5"/>
  <c r="AT435" i="5" s="1"/>
  <c r="AN435" i="5"/>
  <c r="AU434" i="5"/>
  <c r="BA434" i="5" s="1"/>
  <c r="AS434" i="5"/>
  <c r="AT434" i="5" s="1"/>
  <c r="AN434" i="5"/>
  <c r="AU433" i="5"/>
  <c r="BA433" i="5" s="1"/>
  <c r="AS433" i="5"/>
  <c r="AT433" i="5" s="1"/>
  <c r="AN433" i="5"/>
  <c r="AU432" i="5"/>
  <c r="BA432" i="5" s="1"/>
  <c r="AS432" i="5"/>
  <c r="AT432" i="5" s="1"/>
  <c r="AN432" i="5"/>
  <c r="AU431" i="5"/>
  <c r="BA431" i="5" s="1"/>
  <c r="AS431" i="5"/>
  <c r="AT431" i="5" s="1"/>
  <c r="AN431" i="5"/>
  <c r="AU430" i="5"/>
  <c r="BA430" i="5" s="1"/>
  <c r="AS430" i="5"/>
  <c r="AT430" i="5" s="1"/>
  <c r="AN430" i="5"/>
  <c r="AU429" i="5"/>
  <c r="BA429" i="5" s="1"/>
  <c r="AS429" i="5"/>
  <c r="AT429" i="5" s="1"/>
  <c r="AN429" i="5"/>
  <c r="AU428" i="5"/>
  <c r="BA428" i="5" s="1"/>
  <c r="AS428" i="5"/>
  <c r="AT428" i="5" s="1"/>
  <c r="AN428" i="5"/>
  <c r="AU427" i="5"/>
  <c r="BA427" i="5" s="1"/>
  <c r="AS427" i="5"/>
  <c r="AT427" i="5" s="1"/>
  <c r="AN427" i="5"/>
  <c r="AU426" i="5"/>
  <c r="BA426" i="5" s="1"/>
  <c r="AS426" i="5"/>
  <c r="AT426" i="5" s="1"/>
  <c r="AN426" i="5"/>
  <c r="AU425" i="5"/>
  <c r="BA425" i="5" s="1"/>
  <c r="AS425" i="5"/>
  <c r="AT425" i="5" s="1"/>
  <c r="AN425" i="5"/>
  <c r="AU424" i="5"/>
  <c r="BA424" i="5" s="1"/>
  <c r="AS424" i="5"/>
  <c r="AT424" i="5" s="1"/>
  <c r="AN424" i="5"/>
  <c r="AU423" i="5"/>
  <c r="BA423" i="5" s="1"/>
  <c r="AS423" i="5"/>
  <c r="AT423" i="5" s="1"/>
  <c r="AN423" i="5"/>
  <c r="AU422" i="5"/>
  <c r="BA422" i="5" s="1"/>
  <c r="AS422" i="5"/>
  <c r="AT422" i="5" s="1"/>
  <c r="AN422" i="5"/>
  <c r="AU421" i="5"/>
  <c r="BA421" i="5" s="1"/>
  <c r="AS421" i="5"/>
  <c r="AT421" i="5" s="1"/>
  <c r="AN421" i="5"/>
  <c r="AU420" i="5"/>
  <c r="BA420" i="5" s="1"/>
  <c r="AS420" i="5"/>
  <c r="AT420" i="5" s="1"/>
  <c r="AN420" i="5"/>
  <c r="AU419" i="5"/>
  <c r="BA419" i="5" s="1"/>
  <c r="AS419" i="5"/>
  <c r="AT419" i="5" s="1"/>
  <c r="AN419" i="5"/>
  <c r="AU418" i="5"/>
  <c r="BA418" i="5" s="1"/>
  <c r="AS418" i="5"/>
  <c r="AT418" i="5" s="1"/>
  <c r="AN418" i="5"/>
  <c r="AU417" i="5"/>
  <c r="BA417" i="5" s="1"/>
  <c r="AS417" i="5"/>
  <c r="AT417" i="5" s="1"/>
  <c r="AN417" i="5"/>
  <c r="AU416" i="5"/>
  <c r="BA416" i="5" s="1"/>
  <c r="AS416" i="5"/>
  <c r="AT416" i="5" s="1"/>
  <c r="AN416" i="5"/>
  <c r="AU415" i="5"/>
  <c r="BA415" i="5" s="1"/>
  <c r="AS415" i="5"/>
  <c r="AT415" i="5" s="1"/>
  <c r="AN415" i="5"/>
  <c r="AU414" i="5"/>
  <c r="BA414" i="5" s="1"/>
  <c r="AS414" i="5"/>
  <c r="AT414" i="5" s="1"/>
  <c r="AN414" i="5"/>
  <c r="AU413" i="5"/>
  <c r="BA413" i="5" s="1"/>
  <c r="AS413" i="5"/>
  <c r="AT413" i="5" s="1"/>
  <c r="AN413" i="5"/>
  <c r="AU412" i="5"/>
  <c r="BA412" i="5" s="1"/>
  <c r="AS412" i="5"/>
  <c r="AT412" i="5" s="1"/>
  <c r="AN412" i="5"/>
  <c r="AU411" i="5"/>
  <c r="BA411" i="5" s="1"/>
  <c r="AS411" i="5"/>
  <c r="AT411" i="5" s="1"/>
  <c r="AN411" i="5"/>
  <c r="AU410" i="5"/>
  <c r="BA410" i="5" s="1"/>
  <c r="AS410" i="5"/>
  <c r="AT410" i="5" s="1"/>
  <c r="AN410" i="5"/>
  <c r="AU409" i="5"/>
  <c r="BA409" i="5" s="1"/>
  <c r="AS409" i="5"/>
  <c r="AT409" i="5" s="1"/>
  <c r="AN409" i="5"/>
  <c r="AU408" i="5"/>
  <c r="BA408" i="5" s="1"/>
  <c r="AS408" i="5"/>
  <c r="AT408" i="5" s="1"/>
  <c r="AN408" i="5"/>
  <c r="AU407" i="5"/>
  <c r="BA407" i="5" s="1"/>
  <c r="AS407" i="5"/>
  <c r="AT407" i="5" s="1"/>
  <c r="AN407" i="5"/>
  <c r="AU406" i="5"/>
  <c r="BA406" i="5" s="1"/>
  <c r="AS406" i="5"/>
  <c r="AT406" i="5" s="1"/>
  <c r="AN406" i="5"/>
  <c r="AU405" i="5"/>
  <c r="BA405" i="5" s="1"/>
  <c r="AS405" i="5"/>
  <c r="AT405" i="5" s="1"/>
  <c r="AN405" i="5"/>
  <c r="AU404" i="5"/>
  <c r="BA404" i="5" s="1"/>
  <c r="AS404" i="5"/>
  <c r="AT404" i="5" s="1"/>
  <c r="AN404" i="5"/>
  <c r="AU403" i="5"/>
  <c r="BA403" i="5" s="1"/>
  <c r="AS403" i="5"/>
  <c r="AT403" i="5" s="1"/>
  <c r="AN403" i="5"/>
  <c r="AU402" i="5"/>
  <c r="BA402" i="5" s="1"/>
  <c r="AS402" i="5"/>
  <c r="AT402" i="5" s="1"/>
  <c r="AN402" i="5"/>
  <c r="AU401" i="5"/>
  <c r="BA401" i="5" s="1"/>
  <c r="AS401" i="5"/>
  <c r="AT401" i="5" s="1"/>
  <c r="AN401" i="5"/>
  <c r="AU400" i="5"/>
  <c r="BA400" i="5" s="1"/>
  <c r="AS400" i="5"/>
  <c r="AT400" i="5" s="1"/>
  <c r="AN400" i="5"/>
  <c r="AU399" i="5"/>
  <c r="BA399" i="5" s="1"/>
  <c r="AS399" i="5"/>
  <c r="AT399" i="5" s="1"/>
  <c r="AN399" i="5"/>
  <c r="AU398" i="5"/>
  <c r="BA398" i="5" s="1"/>
  <c r="AS398" i="5"/>
  <c r="AT398" i="5" s="1"/>
  <c r="AN398" i="5"/>
  <c r="AU397" i="5"/>
  <c r="BA397" i="5" s="1"/>
  <c r="AS397" i="5"/>
  <c r="AT397" i="5" s="1"/>
  <c r="AN397" i="5"/>
  <c r="AU396" i="5"/>
  <c r="BA396" i="5" s="1"/>
  <c r="AS396" i="5"/>
  <c r="AT396" i="5" s="1"/>
  <c r="AN396" i="5"/>
  <c r="AU395" i="5"/>
  <c r="BA395" i="5" s="1"/>
  <c r="AS395" i="5"/>
  <c r="AT395" i="5" s="1"/>
  <c r="AN395" i="5"/>
  <c r="AU394" i="5"/>
  <c r="BA394" i="5" s="1"/>
  <c r="AS394" i="5"/>
  <c r="AT394" i="5" s="1"/>
  <c r="AN394" i="5"/>
  <c r="AU393" i="5"/>
  <c r="BA393" i="5" s="1"/>
  <c r="AS393" i="5"/>
  <c r="AT393" i="5" s="1"/>
  <c r="AN393" i="5"/>
  <c r="AU392" i="5"/>
  <c r="BA392" i="5" s="1"/>
  <c r="AS392" i="5"/>
  <c r="AT392" i="5" s="1"/>
  <c r="AN392" i="5"/>
  <c r="AU391" i="5"/>
  <c r="BA391" i="5" s="1"/>
  <c r="AS391" i="5"/>
  <c r="AT391" i="5" s="1"/>
  <c r="AN391" i="5"/>
  <c r="AU390" i="5"/>
  <c r="BA390" i="5" s="1"/>
  <c r="AS390" i="5"/>
  <c r="AT390" i="5" s="1"/>
  <c r="AN390" i="5"/>
  <c r="AU389" i="5"/>
  <c r="BA389" i="5" s="1"/>
  <c r="AS389" i="5"/>
  <c r="AT389" i="5" s="1"/>
  <c r="AN389" i="5"/>
  <c r="AU388" i="5"/>
  <c r="BA388" i="5" s="1"/>
  <c r="AS388" i="5"/>
  <c r="AT388" i="5" s="1"/>
  <c r="AN388" i="5"/>
  <c r="AU387" i="5"/>
  <c r="BA387" i="5" s="1"/>
  <c r="AS387" i="5"/>
  <c r="AT387" i="5" s="1"/>
  <c r="AN387" i="5"/>
  <c r="AU386" i="5"/>
  <c r="BA386" i="5" s="1"/>
  <c r="AS386" i="5"/>
  <c r="AT386" i="5" s="1"/>
  <c r="AN386" i="5"/>
  <c r="AU385" i="5"/>
  <c r="BA385" i="5" s="1"/>
  <c r="AS385" i="5"/>
  <c r="AT385" i="5" s="1"/>
  <c r="AN385" i="5"/>
  <c r="AU384" i="5"/>
  <c r="BA384" i="5" s="1"/>
  <c r="AS384" i="5"/>
  <c r="AT384" i="5" s="1"/>
  <c r="AN384" i="5"/>
  <c r="AU383" i="5"/>
  <c r="BA383" i="5" s="1"/>
  <c r="AS383" i="5"/>
  <c r="AT383" i="5" s="1"/>
  <c r="AN383" i="5"/>
  <c r="AU382" i="5"/>
  <c r="BA382" i="5" s="1"/>
  <c r="AS382" i="5"/>
  <c r="AT382" i="5" s="1"/>
  <c r="AN382" i="5"/>
  <c r="AU381" i="5"/>
  <c r="BA381" i="5" s="1"/>
  <c r="AS381" i="5"/>
  <c r="AT381" i="5" s="1"/>
  <c r="AN381" i="5"/>
  <c r="AU380" i="5"/>
  <c r="BA380" i="5" s="1"/>
  <c r="AS380" i="5"/>
  <c r="AT380" i="5" s="1"/>
  <c r="AN380" i="5"/>
  <c r="AU379" i="5"/>
  <c r="BA379" i="5" s="1"/>
  <c r="AS379" i="5"/>
  <c r="AT379" i="5" s="1"/>
  <c r="AN379" i="5"/>
  <c r="AU378" i="5"/>
  <c r="BA378" i="5" s="1"/>
  <c r="AS378" i="5"/>
  <c r="AT378" i="5" s="1"/>
  <c r="AN378" i="5"/>
  <c r="AU377" i="5"/>
  <c r="BA377" i="5" s="1"/>
  <c r="AS377" i="5"/>
  <c r="AT377" i="5" s="1"/>
  <c r="AN377" i="5"/>
  <c r="AU376" i="5"/>
  <c r="BA376" i="5" s="1"/>
  <c r="AS376" i="5"/>
  <c r="AT376" i="5" s="1"/>
  <c r="AN376" i="5"/>
  <c r="AU375" i="5"/>
  <c r="BA375" i="5" s="1"/>
  <c r="AS375" i="5"/>
  <c r="AT375" i="5" s="1"/>
  <c r="AN375" i="5"/>
  <c r="AU374" i="5"/>
  <c r="BA374" i="5" s="1"/>
  <c r="AS374" i="5"/>
  <c r="AT374" i="5" s="1"/>
  <c r="AN374" i="5"/>
  <c r="AU373" i="5"/>
  <c r="BA373" i="5" s="1"/>
  <c r="AS373" i="5"/>
  <c r="AT373" i="5" s="1"/>
  <c r="AN373" i="5"/>
  <c r="AU372" i="5"/>
  <c r="BA372" i="5" s="1"/>
  <c r="AS372" i="5"/>
  <c r="AT372" i="5" s="1"/>
  <c r="AN372" i="5"/>
  <c r="AU371" i="5"/>
  <c r="BA371" i="5" s="1"/>
  <c r="AS371" i="5"/>
  <c r="AT371" i="5" s="1"/>
  <c r="AN371" i="5"/>
  <c r="AU370" i="5"/>
  <c r="BA370" i="5" s="1"/>
  <c r="AS370" i="5"/>
  <c r="AT370" i="5" s="1"/>
  <c r="AN370" i="5"/>
  <c r="AU369" i="5"/>
  <c r="BA369" i="5" s="1"/>
  <c r="AS369" i="5"/>
  <c r="AT369" i="5" s="1"/>
  <c r="AN369" i="5"/>
  <c r="AU368" i="5"/>
  <c r="BA368" i="5" s="1"/>
  <c r="AS368" i="5"/>
  <c r="AT368" i="5" s="1"/>
  <c r="AN368" i="5"/>
  <c r="AU367" i="5"/>
  <c r="BA367" i="5" s="1"/>
  <c r="AS367" i="5"/>
  <c r="AT367" i="5" s="1"/>
  <c r="AN367" i="5"/>
  <c r="AU366" i="5"/>
  <c r="BA366" i="5" s="1"/>
  <c r="AS366" i="5"/>
  <c r="AT366" i="5" s="1"/>
  <c r="AN366" i="5"/>
  <c r="AU365" i="5"/>
  <c r="BA365" i="5" s="1"/>
  <c r="AS365" i="5"/>
  <c r="AT365" i="5" s="1"/>
  <c r="AN365" i="5"/>
  <c r="AU364" i="5"/>
  <c r="BA364" i="5" s="1"/>
  <c r="AS364" i="5"/>
  <c r="AT364" i="5" s="1"/>
  <c r="AN364" i="5"/>
  <c r="AU363" i="5"/>
  <c r="BA363" i="5" s="1"/>
  <c r="AS363" i="5"/>
  <c r="AT363" i="5" s="1"/>
  <c r="AN363" i="5"/>
  <c r="AU362" i="5"/>
  <c r="BA362" i="5" s="1"/>
  <c r="AS362" i="5"/>
  <c r="AT362" i="5" s="1"/>
  <c r="AN362" i="5"/>
  <c r="AU361" i="5"/>
  <c r="BA361" i="5" s="1"/>
  <c r="AS361" i="5"/>
  <c r="AT361" i="5" s="1"/>
  <c r="AN361" i="5"/>
  <c r="AU360" i="5"/>
  <c r="BA360" i="5" s="1"/>
  <c r="AS360" i="5"/>
  <c r="AT360" i="5" s="1"/>
  <c r="AN360" i="5"/>
  <c r="AU359" i="5"/>
  <c r="BA359" i="5" s="1"/>
  <c r="AS359" i="5"/>
  <c r="AT359" i="5" s="1"/>
  <c r="AN359" i="5"/>
  <c r="AU358" i="5"/>
  <c r="BA358" i="5" s="1"/>
  <c r="AS358" i="5"/>
  <c r="AT358" i="5" s="1"/>
  <c r="AN358" i="5"/>
  <c r="AU357" i="5"/>
  <c r="BA357" i="5" s="1"/>
  <c r="AS357" i="5"/>
  <c r="AT357" i="5" s="1"/>
  <c r="AN357" i="5"/>
  <c r="AU356" i="5"/>
  <c r="BA356" i="5" s="1"/>
  <c r="AS356" i="5"/>
  <c r="AT356" i="5" s="1"/>
  <c r="AN356" i="5"/>
  <c r="AU355" i="5"/>
  <c r="BA355" i="5" s="1"/>
  <c r="AS355" i="5"/>
  <c r="AT355" i="5" s="1"/>
  <c r="AN355" i="5"/>
  <c r="AU354" i="5"/>
  <c r="BA354" i="5" s="1"/>
  <c r="AS354" i="5"/>
  <c r="AT354" i="5" s="1"/>
  <c r="AN354" i="5"/>
  <c r="AU353" i="5"/>
  <c r="BA353" i="5" s="1"/>
  <c r="AS353" i="5"/>
  <c r="AT353" i="5" s="1"/>
  <c r="AN353" i="5"/>
  <c r="AU352" i="5"/>
  <c r="BA352" i="5" s="1"/>
  <c r="AS352" i="5"/>
  <c r="AT352" i="5" s="1"/>
  <c r="AN352" i="5"/>
  <c r="AU351" i="5"/>
  <c r="BA351" i="5" s="1"/>
  <c r="AS351" i="5"/>
  <c r="AT351" i="5" s="1"/>
  <c r="AN351" i="5"/>
  <c r="AU350" i="5"/>
  <c r="BA350" i="5" s="1"/>
  <c r="AS350" i="5"/>
  <c r="AT350" i="5" s="1"/>
  <c r="AN350" i="5"/>
  <c r="AU349" i="5"/>
  <c r="BA349" i="5" s="1"/>
  <c r="AS349" i="5"/>
  <c r="AT349" i="5" s="1"/>
  <c r="AN349" i="5"/>
  <c r="AU348" i="5"/>
  <c r="BA348" i="5" s="1"/>
  <c r="AS348" i="5"/>
  <c r="AT348" i="5" s="1"/>
  <c r="AN348" i="5"/>
  <c r="AU347" i="5"/>
  <c r="BA347" i="5" s="1"/>
  <c r="AS347" i="5"/>
  <c r="AT347" i="5" s="1"/>
  <c r="AN347" i="5"/>
  <c r="AU346" i="5"/>
  <c r="BA346" i="5" s="1"/>
  <c r="AS346" i="5"/>
  <c r="AT346" i="5" s="1"/>
  <c r="AN346" i="5"/>
  <c r="AU345" i="5"/>
  <c r="BA345" i="5" s="1"/>
  <c r="AS345" i="5"/>
  <c r="AT345" i="5" s="1"/>
  <c r="AN345" i="5"/>
  <c r="AU344" i="5"/>
  <c r="BA344" i="5" s="1"/>
  <c r="AS344" i="5"/>
  <c r="AT344" i="5" s="1"/>
  <c r="AN344" i="5"/>
  <c r="AU343" i="5"/>
  <c r="BA343" i="5" s="1"/>
  <c r="AS343" i="5"/>
  <c r="AT343" i="5" s="1"/>
  <c r="AN343" i="5"/>
  <c r="AU342" i="5"/>
  <c r="BA342" i="5" s="1"/>
  <c r="AS342" i="5"/>
  <c r="AT342" i="5" s="1"/>
  <c r="AN342" i="5"/>
  <c r="AU341" i="5"/>
  <c r="BA341" i="5" s="1"/>
  <c r="AS341" i="5"/>
  <c r="AT341" i="5" s="1"/>
  <c r="AN341" i="5"/>
  <c r="AU340" i="5"/>
  <c r="BA340" i="5" s="1"/>
  <c r="AS340" i="5"/>
  <c r="AT340" i="5" s="1"/>
  <c r="AN340" i="5"/>
  <c r="AU339" i="5"/>
  <c r="BA339" i="5" s="1"/>
  <c r="AS339" i="5"/>
  <c r="AT339" i="5" s="1"/>
  <c r="AN339" i="5"/>
  <c r="AU338" i="5"/>
  <c r="BA338" i="5" s="1"/>
  <c r="AS338" i="5"/>
  <c r="AT338" i="5" s="1"/>
  <c r="AN338" i="5"/>
  <c r="AU337" i="5"/>
  <c r="BA337" i="5" s="1"/>
  <c r="AS337" i="5"/>
  <c r="AT337" i="5" s="1"/>
  <c r="AN337" i="5"/>
  <c r="AU336" i="5"/>
  <c r="BA336" i="5" s="1"/>
  <c r="AS336" i="5"/>
  <c r="AT336" i="5" s="1"/>
  <c r="AN336" i="5"/>
  <c r="AU335" i="5"/>
  <c r="BA335" i="5" s="1"/>
  <c r="AS335" i="5"/>
  <c r="AT335" i="5" s="1"/>
  <c r="AN335" i="5"/>
  <c r="AU334" i="5"/>
  <c r="BA334" i="5" s="1"/>
  <c r="AS334" i="5"/>
  <c r="AT334" i="5" s="1"/>
  <c r="AN334" i="5"/>
  <c r="AU333" i="5"/>
  <c r="BA333" i="5" s="1"/>
  <c r="AS333" i="5"/>
  <c r="AT333" i="5" s="1"/>
  <c r="AN333" i="5"/>
  <c r="AU332" i="5"/>
  <c r="BA332" i="5" s="1"/>
  <c r="AS332" i="5"/>
  <c r="AT332" i="5" s="1"/>
  <c r="AN332" i="5"/>
  <c r="AU331" i="5"/>
  <c r="BA331" i="5" s="1"/>
  <c r="AS331" i="5"/>
  <c r="AT331" i="5" s="1"/>
  <c r="AN331" i="5"/>
  <c r="AU330" i="5"/>
  <c r="BA330" i="5" s="1"/>
  <c r="AS330" i="5"/>
  <c r="AT330" i="5" s="1"/>
  <c r="AN330" i="5"/>
  <c r="AU329" i="5"/>
  <c r="BA329" i="5" s="1"/>
  <c r="AS329" i="5"/>
  <c r="AT329" i="5" s="1"/>
  <c r="AN329" i="5"/>
  <c r="AU328" i="5"/>
  <c r="BA328" i="5" s="1"/>
  <c r="AS328" i="5"/>
  <c r="AT328" i="5" s="1"/>
  <c r="AN328" i="5"/>
  <c r="AU327" i="5"/>
  <c r="BA327" i="5" s="1"/>
  <c r="AS327" i="5"/>
  <c r="AT327" i="5" s="1"/>
  <c r="AN327" i="5"/>
  <c r="AU326" i="5"/>
  <c r="BA326" i="5" s="1"/>
  <c r="AS326" i="5"/>
  <c r="AT326" i="5" s="1"/>
  <c r="AN326" i="5"/>
  <c r="AU325" i="5"/>
  <c r="BA325" i="5" s="1"/>
  <c r="AS325" i="5"/>
  <c r="AT325" i="5" s="1"/>
  <c r="AN325" i="5"/>
  <c r="AU324" i="5"/>
  <c r="BA324" i="5" s="1"/>
  <c r="AS324" i="5"/>
  <c r="AT324" i="5" s="1"/>
  <c r="AN324" i="5"/>
  <c r="AU323" i="5"/>
  <c r="BA323" i="5" s="1"/>
  <c r="AS323" i="5"/>
  <c r="AT323" i="5" s="1"/>
  <c r="AN323" i="5"/>
  <c r="AU322" i="5"/>
  <c r="BA322" i="5" s="1"/>
  <c r="AS322" i="5"/>
  <c r="AT322" i="5" s="1"/>
  <c r="AN322" i="5"/>
  <c r="AU321" i="5"/>
  <c r="BA321" i="5" s="1"/>
  <c r="AS321" i="5"/>
  <c r="AT321" i="5" s="1"/>
  <c r="AN321" i="5"/>
  <c r="AU320" i="5"/>
  <c r="BA320" i="5" s="1"/>
  <c r="AS320" i="5"/>
  <c r="AT320" i="5" s="1"/>
  <c r="AN320" i="5"/>
  <c r="AU319" i="5"/>
  <c r="BA319" i="5" s="1"/>
  <c r="AS319" i="5"/>
  <c r="AT319" i="5" s="1"/>
  <c r="AN319" i="5"/>
  <c r="AU318" i="5"/>
  <c r="BA318" i="5" s="1"/>
  <c r="AS318" i="5"/>
  <c r="AT318" i="5" s="1"/>
  <c r="AN318" i="5"/>
  <c r="AU317" i="5"/>
  <c r="BA317" i="5" s="1"/>
  <c r="AS317" i="5"/>
  <c r="AT317" i="5" s="1"/>
  <c r="AN317" i="5"/>
  <c r="AU316" i="5"/>
  <c r="BA316" i="5" s="1"/>
  <c r="AS316" i="5"/>
  <c r="AT316" i="5" s="1"/>
  <c r="AN316" i="5"/>
  <c r="AU315" i="5"/>
  <c r="BA315" i="5" s="1"/>
  <c r="AS315" i="5"/>
  <c r="AT315" i="5" s="1"/>
  <c r="AN315" i="5"/>
  <c r="AU314" i="5"/>
  <c r="BA314" i="5" s="1"/>
  <c r="AS314" i="5"/>
  <c r="AT314" i="5" s="1"/>
  <c r="AN314" i="5"/>
  <c r="AU313" i="5"/>
  <c r="BA313" i="5" s="1"/>
  <c r="AS313" i="5"/>
  <c r="AT313" i="5" s="1"/>
  <c r="AN313" i="5"/>
  <c r="AU312" i="5"/>
  <c r="BA312" i="5" s="1"/>
  <c r="AS312" i="5"/>
  <c r="AT312" i="5" s="1"/>
  <c r="AN312" i="5"/>
  <c r="AU311" i="5"/>
  <c r="BA311" i="5" s="1"/>
  <c r="AS311" i="5"/>
  <c r="AT311" i="5" s="1"/>
  <c r="AN311" i="5"/>
  <c r="AU310" i="5"/>
  <c r="BA310" i="5" s="1"/>
  <c r="AS310" i="5"/>
  <c r="AT310" i="5" s="1"/>
  <c r="AN310" i="5"/>
  <c r="AU309" i="5"/>
  <c r="BA309" i="5" s="1"/>
  <c r="AS309" i="5"/>
  <c r="AT309" i="5" s="1"/>
  <c r="AN309" i="5"/>
  <c r="AU308" i="5"/>
  <c r="BA308" i="5" s="1"/>
  <c r="AS308" i="5"/>
  <c r="AT308" i="5" s="1"/>
  <c r="AN308" i="5"/>
  <c r="AU307" i="5"/>
  <c r="BA307" i="5" s="1"/>
  <c r="AS307" i="5"/>
  <c r="AT307" i="5" s="1"/>
  <c r="AN307" i="5"/>
  <c r="AU306" i="5"/>
  <c r="BA306" i="5" s="1"/>
  <c r="AS306" i="5"/>
  <c r="AT306" i="5" s="1"/>
  <c r="AN306" i="5"/>
  <c r="AU305" i="5"/>
  <c r="BA305" i="5" s="1"/>
  <c r="AS305" i="5"/>
  <c r="AT305" i="5" s="1"/>
  <c r="AN305" i="5"/>
  <c r="AU304" i="5"/>
  <c r="BA304" i="5" s="1"/>
  <c r="AS304" i="5"/>
  <c r="AT304" i="5" s="1"/>
  <c r="AN304" i="5"/>
  <c r="AU303" i="5"/>
  <c r="BA303" i="5" s="1"/>
  <c r="AS303" i="5"/>
  <c r="AT303" i="5" s="1"/>
  <c r="AN303" i="5"/>
  <c r="AU302" i="5"/>
  <c r="BA302" i="5" s="1"/>
  <c r="AS302" i="5"/>
  <c r="AT302" i="5" s="1"/>
  <c r="AN302" i="5"/>
  <c r="AU301" i="5"/>
  <c r="BA301" i="5" s="1"/>
  <c r="AS301" i="5"/>
  <c r="AT301" i="5" s="1"/>
  <c r="AN301" i="5"/>
  <c r="AU300" i="5"/>
  <c r="BA300" i="5" s="1"/>
  <c r="AS300" i="5"/>
  <c r="AT300" i="5" s="1"/>
  <c r="AN300" i="5"/>
  <c r="AU299" i="5"/>
  <c r="BA299" i="5" s="1"/>
  <c r="AS299" i="5"/>
  <c r="AT299" i="5" s="1"/>
  <c r="AN299" i="5"/>
  <c r="AU298" i="5"/>
  <c r="BA298" i="5" s="1"/>
  <c r="AS298" i="5"/>
  <c r="AT298" i="5" s="1"/>
  <c r="AN298" i="5"/>
  <c r="AU297" i="5"/>
  <c r="BA297" i="5" s="1"/>
  <c r="AS297" i="5"/>
  <c r="AT297" i="5" s="1"/>
  <c r="AN297" i="5"/>
  <c r="AU296" i="5"/>
  <c r="BA296" i="5" s="1"/>
  <c r="AS296" i="5"/>
  <c r="AT296" i="5" s="1"/>
  <c r="AN296" i="5"/>
  <c r="AU295" i="5"/>
  <c r="BA295" i="5" s="1"/>
  <c r="AS295" i="5"/>
  <c r="AT295" i="5" s="1"/>
  <c r="AN295" i="5"/>
  <c r="AU294" i="5"/>
  <c r="BA294" i="5" s="1"/>
  <c r="AS294" i="5"/>
  <c r="AT294" i="5" s="1"/>
  <c r="AN294" i="5"/>
  <c r="AU293" i="5"/>
  <c r="BA293" i="5" s="1"/>
  <c r="AS293" i="5"/>
  <c r="AT293" i="5" s="1"/>
  <c r="AN293" i="5"/>
  <c r="AU292" i="5"/>
  <c r="BA292" i="5" s="1"/>
  <c r="AS292" i="5"/>
  <c r="AT292" i="5" s="1"/>
  <c r="AN292" i="5"/>
  <c r="AU291" i="5"/>
  <c r="BA291" i="5" s="1"/>
  <c r="AS291" i="5"/>
  <c r="AT291" i="5" s="1"/>
  <c r="AN291" i="5"/>
  <c r="AU290" i="5"/>
  <c r="BA290" i="5" s="1"/>
  <c r="AS290" i="5"/>
  <c r="AT290" i="5" s="1"/>
  <c r="AN290" i="5"/>
  <c r="AU289" i="5"/>
  <c r="BA289" i="5" s="1"/>
  <c r="AS289" i="5"/>
  <c r="AT289" i="5" s="1"/>
  <c r="AN289" i="5"/>
  <c r="AU288" i="5"/>
  <c r="BA288" i="5" s="1"/>
  <c r="AS288" i="5"/>
  <c r="AT288" i="5" s="1"/>
  <c r="AN288" i="5"/>
  <c r="AU287" i="5"/>
  <c r="BA287" i="5" s="1"/>
  <c r="AS287" i="5"/>
  <c r="AT287" i="5" s="1"/>
  <c r="AN287" i="5"/>
  <c r="AU286" i="5"/>
  <c r="BA286" i="5" s="1"/>
  <c r="AS286" i="5"/>
  <c r="AT286" i="5" s="1"/>
  <c r="AN286" i="5"/>
  <c r="AU285" i="5"/>
  <c r="BA285" i="5" s="1"/>
  <c r="AS285" i="5"/>
  <c r="AT285" i="5" s="1"/>
  <c r="AN285" i="5"/>
  <c r="AU284" i="5"/>
  <c r="BA284" i="5" s="1"/>
  <c r="AS284" i="5"/>
  <c r="AT284" i="5" s="1"/>
  <c r="AN284" i="5"/>
  <c r="AU283" i="5"/>
  <c r="BA283" i="5" s="1"/>
  <c r="AS283" i="5"/>
  <c r="AT283" i="5" s="1"/>
  <c r="AN283" i="5"/>
  <c r="AU282" i="5"/>
  <c r="BA282" i="5" s="1"/>
  <c r="AS282" i="5"/>
  <c r="AT282" i="5" s="1"/>
  <c r="AN282" i="5"/>
  <c r="AU281" i="5"/>
  <c r="BA281" i="5" s="1"/>
  <c r="AS281" i="5"/>
  <c r="AT281" i="5" s="1"/>
  <c r="AN281" i="5"/>
  <c r="AU280" i="5"/>
  <c r="BA280" i="5" s="1"/>
  <c r="AS280" i="5"/>
  <c r="AT280" i="5" s="1"/>
  <c r="AN280" i="5"/>
  <c r="AU279" i="5"/>
  <c r="BA279" i="5" s="1"/>
  <c r="AS279" i="5"/>
  <c r="AT279" i="5" s="1"/>
  <c r="AN279" i="5"/>
  <c r="AU278" i="5"/>
  <c r="BA278" i="5" s="1"/>
  <c r="AS278" i="5"/>
  <c r="AT278" i="5" s="1"/>
  <c r="AN278" i="5"/>
  <c r="AU277" i="5"/>
  <c r="BA277" i="5" s="1"/>
  <c r="AS277" i="5"/>
  <c r="AT277" i="5" s="1"/>
  <c r="AN277" i="5"/>
  <c r="AU276" i="5"/>
  <c r="BA276" i="5" s="1"/>
  <c r="AS276" i="5"/>
  <c r="AT276" i="5" s="1"/>
  <c r="AN276" i="5"/>
  <c r="AU275" i="5"/>
  <c r="BA275" i="5" s="1"/>
  <c r="AS275" i="5"/>
  <c r="AT275" i="5" s="1"/>
  <c r="AN275" i="5"/>
  <c r="AU274" i="5"/>
  <c r="BA274" i="5" s="1"/>
  <c r="AS274" i="5"/>
  <c r="AT274" i="5" s="1"/>
  <c r="AN274" i="5"/>
  <c r="AU273" i="5"/>
  <c r="BA273" i="5" s="1"/>
  <c r="AS273" i="5"/>
  <c r="AT273" i="5" s="1"/>
  <c r="AN273" i="5"/>
  <c r="AU272" i="5"/>
  <c r="BA272" i="5" s="1"/>
  <c r="AS272" i="5"/>
  <c r="AT272" i="5" s="1"/>
  <c r="AN272" i="5"/>
  <c r="AU271" i="5"/>
  <c r="BA271" i="5" s="1"/>
  <c r="AS271" i="5"/>
  <c r="AT271" i="5" s="1"/>
  <c r="AN271" i="5"/>
  <c r="AU270" i="5"/>
  <c r="BA270" i="5" s="1"/>
  <c r="AS270" i="5"/>
  <c r="AT270" i="5" s="1"/>
  <c r="AN270" i="5"/>
  <c r="AU269" i="5"/>
  <c r="BA269" i="5" s="1"/>
  <c r="AS269" i="5"/>
  <c r="AT269" i="5" s="1"/>
  <c r="AN269" i="5"/>
  <c r="AU268" i="5"/>
  <c r="BA268" i="5" s="1"/>
  <c r="AS268" i="5"/>
  <c r="AT268" i="5" s="1"/>
  <c r="AN268" i="5"/>
  <c r="AU267" i="5"/>
  <c r="BA267" i="5" s="1"/>
  <c r="AS267" i="5"/>
  <c r="AT267" i="5" s="1"/>
  <c r="AN267" i="5"/>
  <c r="AU266" i="5"/>
  <c r="BA266" i="5" s="1"/>
  <c r="AS266" i="5"/>
  <c r="AT266" i="5" s="1"/>
  <c r="AN266" i="5"/>
  <c r="AU265" i="5"/>
  <c r="BA265" i="5" s="1"/>
  <c r="AS265" i="5"/>
  <c r="AT265" i="5" s="1"/>
  <c r="AN265" i="5"/>
  <c r="AU264" i="5"/>
  <c r="BA264" i="5" s="1"/>
  <c r="AS264" i="5"/>
  <c r="AT264" i="5" s="1"/>
  <c r="AN264" i="5"/>
  <c r="AU263" i="5"/>
  <c r="BA263" i="5" s="1"/>
  <c r="AS263" i="5"/>
  <c r="AT263" i="5" s="1"/>
  <c r="AN263" i="5"/>
  <c r="AU262" i="5"/>
  <c r="BA262" i="5" s="1"/>
  <c r="AS262" i="5"/>
  <c r="AT262" i="5" s="1"/>
  <c r="AN262" i="5"/>
  <c r="AU261" i="5"/>
  <c r="BA261" i="5" s="1"/>
  <c r="AS261" i="5"/>
  <c r="AT261" i="5" s="1"/>
  <c r="AN261" i="5"/>
  <c r="AU260" i="5"/>
  <c r="BA260" i="5" s="1"/>
  <c r="AS260" i="5"/>
  <c r="AT260" i="5" s="1"/>
  <c r="AN260" i="5"/>
  <c r="AU259" i="5"/>
  <c r="BA259" i="5" s="1"/>
  <c r="AS259" i="5"/>
  <c r="AT259" i="5" s="1"/>
  <c r="AN259" i="5"/>
  <c r="AU258" i="5"/>
  <c r="BA258" i="5" s="1"/>
  <c r="AS258" i="5"/>
  <c r="AT258" i="5" s="1"/>
  <c r="AN258" i="5"/>
  <c r="AU257" i="5"/>
  <c r="BA257" i="5" s="1"/>
  <c r="AS257" i="5"/>
  <c r="AT257" i="5" s="1"/>
  <c r="AN257" i="5"/>
  <c r="AU256" i="5"/>
  <c r="BA256" i="5" s="1"/>
  <c r="AS256" i="5"/>
  <c r="AT256" i="5" s="1"/>
  <c r="AN256" i="5"/>
  <c r="AU255" i="5"/>
  <c r="BA255" i="5" s="1"/>
  <c r="AS255" i="5"/>
  <c r="AT255" i="5" s="1"/>
  <c r="AN255" i="5"/>
  <c r="AU254" i="5"/>
  <c r="BA254" i="5" s="1"/>
  <c r="AS254" i="5"/>
  <c r="AT254" i="5" s="1"/>
  <c r="AN254" i="5"/>
  <c r="AU253" i="5"/>
  <c r="BA253" i="5" s="1"/>
  <c r="AS253" i="5"/>
  <c r="AT253" i="5" s="1"/>
  <c r="AN253" i="5"/>
  <c r="AU252" i="5"/>
  <c r="BA252" i="5" s="1"/>
  <c r="AS252" i="5"/>
  <c r="AT252" i="5" s="1"/>
  <c r="AN252" i="5"/>
  <c r="AU251" i="5"/>
  <c r="BA251" i="5" s="1"/>
  <c r="AS251" i="5"/>
  <c r="AT251" i="5" s="1"/>
  <c r="AN251" i="5"/>
  <c r="AU250" i="5"/>
  <c r="BA250" i="5" s="1"/>
  <c r="AS250" i="5"/>
  <c r="AT250" i="5" s="1"/>
  <c r="AN250" i="5"/>
  <c r="J250" i="5"/>
  <c r="AU249" i="5"/>
  <c r="BA249" i="5" s="1"/>
  <c r="AS249" i="5"/>
  <c r="AT249" i="5" s="1"/>
  <c r="AN249" i="5"/>
  <c r="J249" i="5"/>
  <c r="AU248" i="5"/>
  <c r="BA248" i="5" s="1"/>
  <c r="AS248" i="5"/>
  <c r="AT248" i="5" s="1"/>
  <c r="AN248" i="5"/>
  <c r="J248" i="5"/>
  <c r="AU247" i="5"/>
  <c r="BA247" i="5" s="1"/>
  <c r="AS247" i="5"/>
  <c r="AT247" i="5" s="1"/>
  <c r="AN247" i="5"/>
  <c r="J247" i="5"/>
  <c r="AU246" i="5"/>
  <c r="BA246" i="5" s="1"/>
  <c r="AS246" i="5"/>
  <c r="AT246" i="5" s="1"/>
  <c r="AN246" i="5"/>
  <c r="AU245" i="5"/>
  <c r="BA245" i="5" s="1"/>
  <c r="AS245" i="5"/>
  <c r="AT245" i="5" s="1"/>
  <c r="AN245" i="5"/>
  <c r="AU244" i="5"/>
  <c r="BA244" i="5" s="1"/>
  <c r="AS244" i="5"/>
  <c r="AT244" i="5" s="1"/>
  <c r="AN244" i="5"/>
  <c r="AU243" i="5"/>
  <c r="BA243" i="5" s="1"/>
  <c r="AS243" i="5"/>
  <c r="AT243" i="5" s="1"/>
  <c r="AN243" i="5"/>
  <c r="AU242" i="5"/>
  <c r="BA242" i="5" s="1"/>
  <c r="AS242" i="5"/>
  <c r="AT242" i="5" s="1"/>
  <c r="AN242" i="5"/>
  <c r="AU241" i="5"/>
  <c r="BA241" i="5" s="1"/>
  <c r="AS241" i="5"/>
  <c r="AT241" i="5" s="1"/>
  <c r="AN241" i="5"/>
  <c r="AU240" i="5"/>
  <c r="BA240" i="5" s="1"/>
  <c r="AS240" i="5"/>
  <c r="AT240" i="5" s="1"/>
  <c r="AN240" i="5"/>
  <c r="AU239" i="5"/>
  <c r="BA239" i="5" s="1"/>
  <c r="AS239" i="5"/>
  <c r="AT239" i="5" s="1"/>
  <c r="AN239" i="5"/>
  <c r="AU238" i="5"/>
  <c r="BA238" i="5" s="1"/>
  <c r="AS238" i="5"/>
  <c r="AT238" i="5" s="1"/>
  <c r="AN238" i="5"/>
  <c r="AU237" i="5"/>
  <c r="BA237" i="5" s="1"/>
  <c r="AS237" i="5"/>
  <c r="AT237" i="5" s="1"/>
  <c r="AN237" i="5"/>
  <c r="AU236" i="5"/>
  <c r="BA236" i="5" s="1"/>
  <c r="AS236" i="5"/>
  <c r="AT236" i="5" s="1"/>
  <c r="AN236" i="5"/>
  <c r="AU235" i="5"/>
  <c r="BA235" i="5" s="1"/>
  <c r="AS235" i="5"/>
  <c r="AT235" i="5" s="1"/>
  <c r="AN235" i="5"/>
  <c r="AU234" i="5"/>
  <c r="BA234" i="5" s="1"/>
  <c r="AS234" i="5"/>
  <c r="AT234" i="5" s="1"/>
  <c r="AN234" i="5"/>
  <c r="AU233" i="5"/>
  <c r="BA233" i="5" s="1"/>
  <c r="AS233" i="5"/>
  <c r="AT233" i="5" s="1"/>
  <c r="AN233" i="5"/>
  <c r="AU232" i="5"/>
  <c r="BA232" i="5" s="1"/>
  <c r="AS232" i="5"/>
  <c r="AT232" i="5" s="1"/>
  <c r="AN232" i="5"/>
  <c r="AU231" i="5"/>
  <c r="BA231" i="5" s="1"/>
  <c r="AS231" i="5"/>
  <c r="AT231" i="5" s="1"/>
  <c r="AN231" i="5"/>
  <c r="AU230" i="5"/>
  <c r="BA230" i="5" s="1"/>
  <c r="AS230" i="5"/>
  <c r="AT230" i="5" s="1"/>
  <c r="AN230" i="5"/>
  <c r="AU229" i="5"/>
  <c r="BA229" i="5" s="1"/>
  <c r="AS229" i="5"/>
  <c r="AT229" i="5" s="1"/>
  <c r="AN229" i="5"/>
  <c r="AU228" i="5"/>
  <c r="BA228" i="5" s="1"/>
  <c r="AS228" i="5"/>
  <c r="AT228" i="5" s="1"/>
  <c r="AN228" i="5"/>
  <c r="AU227" i="5"/>
  <c r="BA227" i="5" s="1"/>
  <c r="AS227" i="5"/>
  <c r="AT227" i="5" s="1"/>
  <c r="AN227" i="5"/>
  <c r="AU226" i="5"/>
  <c r="BA226" i="5" s="1"/>
  <c r="AS226" i="5"/>
  <c r="AT226" i="5" s="1"/>
  <c r="AN226" i="5"/>
  <c r="AU225" i="5"/>
  <c r="BA225" i="5" s="1"/>
  <c r="AS225" i="5"/>
  <c r="AT225" i="5" s="1"/>
  <c r="AN225" i="5"/>
  <c r="AU224" i="5"/>
  <c r="BA224" i="5" s="1"/>
  <c r="AS224" i="5"/>
  <c r="AT224" i="5" s="1"/>
  <c r="AN224" i="5"/>
  <c r="AU223" i="5"/>
  <c r="BA223" i="5" s="1"/>
  <c r="AS223" i="5"/>
  <c r="AT223" i="5" s="1"/>
  <c r="AN223" i="5"/>
  <c r="AU222" i="5"/>
  <c r="BA222" i="5" s="1"/>
  <c r="AS222" i="5"/>
  <c r="AT222" i="5" s="1"/>
  <c r="AN222" i="5"/>
  <c r="AU221" i="5"/>
  <c r="BA221" i="5" s="1"/>
  <c r="AS221" i="5"/>
  <c r="AT221" i="5" s="1"/>
  <c r="AN221" i="5"/>
  <c r="AU220" i="5"/>
  <c r="BA220" i="5" s="1"/>
  <c r="AS220" i="5"/>
  <c r="AT220" i="5" s="1"/>
  <c r="AN220" i="5"/>
  <c r="AU219" i="5"/>
  <c r="BA219" i="5" s="1"/>
  <c r="AS219" i="5"/>
  <c r="AT219" i="5" s="1"/>
  <c r="AN219" i="5"/>
  <c r="AU218" i="5"/>
  <c r="BA218" i="5" s="1"/>
  <c r="AS218" i="5"/>
  <c r="AT218" i="5" s="1"/>
  <c r="AN218" i="5"/>
  <c r="AU217" i="5"/>
  <c r="BA217" i="5" s="1"/>
  <c r="AS217" i="5"/>
  <c r="AT217" i="5" s="1"/>
  <c r="AN217" i="5"/>
  <c r="AU216" i="5"/>
  <c r="BA216" i="5" s="1"/>
  <c r="AS216" i="5"/>
  <c r="AT216" i="5" s="1"/>
  <c r="AN216" i="5"/>
  <c r="AU215" i="5"/>
  <c r="BA215" i="5" s="1"/>
  <c r="AS215" i="5"/>
  <c r="AT215" i="5" s="1"/>
  <c r="AN215" i="5"/>
  <c r="AU214" i="5"/>
  <c r="BA214" i="5" s="1"/>
  <c r="AS214" i="5"/>
  <c r="AT214" i="5" s="1"/>
  <c r="AN214" i="5"/>
  <c r="AU213" i="5"/>
  <c r="BA213" i="5" s="1"/>
  <c r="AS213" i="5"/>
  <c r="AT213" i="5" s="1"/>
  <c r="AN213" i="5"/>
  <c r="AU212" i="5"/>
  <c r="BA212" i="5" s="1"/>
  <c r="AS212" i="5"/>
  <c r="AT212" i="5" s="1"/>
  <c r="AN212" i="5"/>
  <c r="AU211" i="5"/>
  <c r="BA211" i="5" s="1"/>
  <c r="AS211" i="5"/>
  <c r="AT211" i="5" s="1"/>
  <c r="AN211" i="5"/>
  <c r="AU210" i="5"/>
  <c r="BA210" i="5" s="1"/>
  <c r="AS210" i="5"/>
  <c r="AT210" i="5" s="1"/>
  <c r="AN210" i="5"/>
  <c r="AU209" i="5"/>
  <c r="BA209" i="5" s="1"/>
  <c r="AS209" i="5"/>
  <c r="AT209" i="5" s="1"/>
  <c r="AN209" i="5"/>
  <c r="AU208" i="5"/>
  <c r="BA208" i="5" s="1"/>
  <c r="AS208" i="5"/>
  <c r="AT208" i="5" s="1"/>
  <c r="AN208" i="5"/>
  <c r="AU207" i="5"/>
  <c r="BA207" i="5" s="1"/>
  <c r="AS207" i="5"/>
  <c r="AT207" i="5" s="1"/>
  <c r="AN207" i="5"/>
  <c r="AU206" i="5"/>
  <c r="BA206" i="5" s="1"/>
  <c r="AS206" i="5"/>
  <c r="AT206" i="5" s="1"/>
  <c r="AN206" i="5"/>
  <c r="AU205" i="5"/>
  <c r="BA205" i="5" s="1"/>
  <c r="AS205" i="5"/>
  <c r="AT205" i="5" s="1"/>
  <c r="AN205" i="5"/>
  <c r="AU204" i="5"/>
  <c r="BA204" i="5" s="1"/>
  <c r="AS204" i="5"/>
  <c r="AT204" i="5" s="1"/>
  <c r="AN204" i="5"/>
  <c r="AU203" i="5"/>
  <c r="BA203" i="5" s="1"/>
  <c r="AS203" i="5"/>
  <c r="AT203" i="5" s="1"/>
  <c r="AN203" i="5"/>
  <c r="AU202" i="5"/>
  <c r="BA202" i="5" s="1"/>
  <c r="AS202" i="5"/>
  <c r="AT202" i="5" s="1"/>
  <c r="AN202" i="5"/>
  <c r="AU201" i="5"/>
  <c r="BA201" i="5" s="1"/>
  <c r="AS201" i="5"/>
  <c r="AT201" i="5" s="1"/>
  <c r="AN201" i="5"/>
  <c r="AU200" i="5"/>
  <c r="BA200" i="5" s="1"/>
  <c r="AS200" i="5"/>
  <c r="AT200" i="5" s="1"/>
  <c r="AN200" i="5"/>
  <c r="AU199" i="5"/>
  <c r="BA199" i="5" s="1"/>
  <c r="AS199" i="5"/>
  <c r="AT199" i="5" s="1"/>
  <c r="AN199" i="5"/>
  <c r="AU198" i="5"/>
  <c r="BA198" i="5" s="1"/>
  <c r="AS198" i="5"/>
  <c r="AT198" i="5" s="1"/>
  <c r="AN198" i="5"/>
  <c r="AU197" i="5"/>
  <c r="BA197" i="5" s="1"/>
  <c r="AS197" i="5"/>
  <c r="AT197" i="5" s="1"/>
  <c r="AN197" i="5"/>
  <c r="AU196" i="5"/>
  <c r="BA196" i="5" s="1"/>
  <c r="AS196" i="5"/>
  <c r="AT196" i="5" s="1"/>
  <c r="AN196" i="5"/>
  <c r="AU195" i="5"/>
  <c r="BA195" i="5" s="1"/>
  <c r="AS195" i="5"/>
  <c r="AT195" i="5" s="1"/>
  <c r="AN195" i="5"/>
  <c r="AU194" i="5"/>
  <c r="BA194" i="5" s="1"/>
  <c r="AS194" i="5"/>
  <c r="AT194" i="5" s="1"/>
  <c r="AN194" i="5"/>
  <c r="AU193" i="5"/>
  <c r="BA193" i="5" s="1"/>
  <c r="AS193" i="5"/>
  <c r="AT193" i="5" s="1"/>
  <c r="AN193" i="5"/>
  <c r="AU192" i="5"/>
  <c r="BA192" i="5" s="1"/>
  <c r="AS192" i="5"/>
  <c r="AT192" i="5" s="1"/>
  <c r="AN192" i="5"/>
  <c r="AU191" i="5"/>
  <c r="BA191" i="5" s="1"/>
  <c r="AS191" i="5"/>
  <c r="AT191" i="5" s="1"/>
  <c r="AN191" i="5"/>
  <c r="AU190" i="5"/>
  <c r="BA190" i="5" s="1"/>
  <c r="AS190" i="5"/>
  <c r="AT190" i="5" s="1"/>
  <c r="AN190" i="5"/>
  <c r="AU189" i="5"/>
  <c r="BA189" i="5" s="1"/>
  <c r="AS189" i="5"/>
  <c r="AT189" i="5" s="1"/>
  <c r="AN189" i="5"/>
  <c r="AU188" i="5"/>
  <c r="BA188" i="5" s="1"/>
  <c r="AS188" i="5"/>
  <c r="AT188" i="5" s="1"/>
  <c r="AN188" i="5"/>
  <c r="AU187" i="5"/>
  <c r="BA187" i="5" s="1"/>
  <c r="AS187" i="5"/>
  <c r="AT187" i="5" s="1"/>
  <c r="AN187" i="5"/>
  <c r="AU185" i="5"/>
  <c r="BA185" i="5" s="1"/>
  <c r="AS185" i="5"/>
  <c r="AT185" i="5" s="1"/>
  <c r="AN185" i="5"/>
  <c r="AU184" i="5"/>
  <c r="BA184" i="5" s="1"/>
  <c r="AS184" i="5"/>
  <c r="AT184" i="5" s="1"/>
  <c r="AN184" i="5"/>
  <c r="AU183" i="5"/>
  <c r="BA183" i="5" s="1"/>
  <c r="AS183" i="5"/>
  <c r="AT183" i="5" s="1"/>
  <c r="AN183" i="5"/>
  <c r="AU182" i="5"/>
  <c r="BA182" i="5" s="1"/>
  <c r="AS182" i="5"/>
  <c r="AT182" i="5" s="1"/>
  <c r="AN182" i="5"/>
  <c r="AU181" i="5"/>
  <c r="BA181" i="5" s="1"/>
  <c r="AS181" i="5"/>
  <c r="AT181" i="5" s="1"/>
  <c r="AN181" i="5"/>
  <c r="AU180" i="5"/>
  <c r="BA180" i="5" s="1"/>
  <c r="AS180" i="5"/>
  <c r="AT180" i="5" s="1"/>
  <c r="AN180" i="5"/>
  <c r="AU179" i="5"/>
  <c r="BA179" i="5" s="1"/>
  <c r="AS179" i="5"/>
  <c r="AT179" i="5" s="1"/>
  <c r="AN179" i="5"/>
  <c r="AU178" i="5"/>
  <c r="BA178" i="5" s="1"/>
  <c r="AS178" i="5"/>
  <c r="AT178" i="5" s="1"/>
  <c r="AN178" i="5"/>
  <c r="AU177" i="5"/>
  <c r="BA177" i="5" s="1"/>
  <c r="AS177" i="5"/>
  <c r="AT177" i="5" s="1"/>
  <c r="AN177" i="5"/>
  <c r="AU176" i="5"/>
  <c r="BA176" i="5" s="1"/>
  <c r="AS176" i="5"/>
  <c r="AT176" i="5" s="1"/>
  <c r="AN176" i="5"/>
  <c r="AU174" i="5"/>
  <c r="BA174" i="5" s="1"/>
  <c r="AS174" i="5"/>
  <c r="AT174" i="5" s="1"/>
  <c r="AN174" i="5"/>
  <c r="AU173" i="5"/>
  <c r="BA173" i="5" s="1"/>
  <c r="AS173" i="5"/>
  <c r="AT173" i="5" s="1"/>
  <c r="AN173" i="5"/>
  <c r="AU172" i="5"/>
  <c r="BA172" i="5" s="1"/>
  <c r="AS172" i="5"/>
  <c r="AT172" i="5" s="1"/>
  <c r="AN172" i="5"/>
  <c r="AU171" i="5"/>
  <c r="BA171" i="5" s="1"/>
  <c r="AS171" i="5"/>
  <c r="AT171" i="5" s="1"/>
  <c r="AN171" i="5"/>
  <c r="AU170" i="5"/>
  <c r="BA170" i="5" s="1"/>
  <c r="AS170" i="5"/>
  <c r="AT170" i="5" s="1"/>
  <c r="AN170" i="5"/>
  <c r="AU169" i="5"/>
  <c r="BA169" i="5" s="1"/>
  <c r="AS169" i="5"/>
  <c r="AT169" i="5" s="1"/>
  <c r="AN169" i="5"/>
  <c r="AU168" i="5"/>
  <c r="BA168" i="5" s="1"/>
  <c r="AS168" i="5"/>
  <c r="AT168" i="5" s="1"/>
  <c r="AN168" i="5"/>
  <c r="AU167" i="5"/>
  <c r="BA167" i="5" s="1"/>
  <c r="AS167" i="5"/>
  <c r="AT167" i="5" s="1"/>
  <c r="AN167" i="5"/>
  <c r="AU166" i="5"/>
  <c r="BA166" i="5" s="1"/>
  <c r="AS166" i="5"/>
  <c r="AT166" i="5" s="1"/>
  <c r="AN166" i="5"/>
  <c r="AU165" i="5"/>
  <c r="BA165" i="5" s="1"/>
  <c r="AS165" i="5"/>
  <c r="AT165" i="5" s="1"/>
  <c r="AN165" i="5"/>
  <c r="P165" i="5"/>
  <c r="AU164" i="5"/>
  <c r="BA164" i="5" s="1"/>
  <c r="AS164" i="5"/>
  <c r="AT164" i="5" s="1"/>
  <c r="AN164" i="5"/>
  <c r="AU163" i="5"/>
  <c r="BA163" i="5" s="1"/>
  <c r="AS163" i="5"/>
  <c r="AT163" i="5" s="1"/>
  <c r="AN163" i="5"/>
  <c r="AU162" i="5"/>
  <c r="BA162" i="5" s="1"/>
  <c r="AS162" i="5"/>
  <c r="AT162" i="5" s="1"/>
  <c r="AN162" i="5"/>
  <c r="AU161" i="5"/>
  <c r="BA161" i="5" s="1"/>
  <c r="AS161" i="5"/>
  <c r="AT161" i="5" s="1"/>
  <c r="AL161" i="5"/>
  <c r="AN161" i="5" s="1"/>
  <c r="AU160" i="5"/>
  <c r="BA160" i="5" s="1"/>
  <c r="AS160" i="5"/>
  <c r="AT160" i="5" s="1"/>
  <c r="AN160" i="5"/>
  <c r="AU159" i="5"/>
  <c r="BA159" i="5" s="1"/>
  <c r="AS159" i="5"/>
  <c r="AT159" i="5" s="1"/>
  <c r="AN159" i="5"/>
  <c r="AU158" i="5"/>
  <c r="BA158" i="5" s="1"/>
  <c r="AS158" i="5"/>
  <c r="AT158" i="5" s="1"/>
  <c r="AN158" i="5"/>
  <c r="AU157" i="5"/>
  <c r="BA157" i="5" s="1"/>
  <c r="AS157" i="5"/>
  <c r="AT157" i="5" s="1"/>
  <c r="AN157" i="5"/>
  <c r="AU156" i="5"/>
  <c r="BA156" i="5" s="1"/>
  <c r="AS156" i="5"/>
  <c r="AT156" i="5" s="1"/>
  <c r="AN156" i="5"/>
  <c r="AU155" i="5"/>
  <c r="BA155" i="5" s="1"/>
  <c r="AS155" i="5"/>
  <c r="AT155" i="5" s="1"/>
  <c r="AU154" i="5"/>
  <c r="BA154" i="5" s="1"/>
  <c r="AS154" i="5"/>
  <c r="AT154" i="5" s="1"/>
  <c r="AN154" i="5"/>
  <c r="AU153" i="5"/>
  <c r="BA153" i="5" s="1"/>
  <c r="AS153" i="5"/>
  <c r="AT153" i="5" s="1"/>
  <c r="AN153" i="5"/>
  <c r="AU152" i="5"/>
  <c r="BA152" i="5" s="1"/>
  <c r="AS152" i="5"/>
  <c r="AT152" i="5" s="1"/>
  <c r="AU151" i="5"/>
  <c r="BA151" i="5" s="1"/>
  <c r="AS151" i="5"/>
  <c r="AT151" i="5" s="1"/>
  <c r="AU150" i="5"/>
  <c r="BA150" i="5" s="1"/>
  <c r="AS150" i="5"/>
  <c r="AT150" i="5" s="1"/>
  <c r="AU149" i="5"/>
  <c r="BA149" i="5" s="1"/>
  <c r="AS149" i="5"/>
  <c r="AT149" i="5" s="1"/>
  <c r="AN149" i="5"/>
  <c r="AU148" i="5"/>
  <c r="BA148" i="5" s="1"/>
  <c r="AS148" i="5"/>
  <c r="AT148" i="5" s="1"/>
  <c r="AN148" i="5"/>
  <c r="AU147" i="5"/>
  <c r="BA147" i="5" s="1"/>
  <c r="AS147" i="5"/>
  <c r="AT147" i="5" s="1"/>
  <c r="AN147" i="5"/>
  <c r="AN146" i="5"/>
  <c r="AU145" i="5"/>
  <c r="BA145" i="5" s="1"/>
  <c r="AS145" i="5"/>
  <c r="AT145" i="5" s="1"/>
  <c r="AN145" i="5"/>
  <c r="AU144" i="5"/>
  <c r="BA144" i="5" s="1"/>
  <c r="AS144" i="5"/>
  <c r="AT144" i="5" s="1"/>
  <c r="AN144" i="5"/>
  <c r="AU143" i="5"/>
  <c r="BA143" i="5" s="1"/>
  <c r="AS143" i="5"/>
  <c r="AT143" i="5" s="1"/>
  <c r="AN143" i="5"/>
  <c r="AU142" i="5"/>
  <c r="BA142" i="5" s="1"/>
  <c r="AS142" i="5"/>
  <c r="AT142" i="5" s="1"/>
  <c r="AN142" i="5"/>
  <c r="AU141" i="5"/>
  <c r="BA141" i="5" s="1"/>
  <c r="AS141" i="5"/>
  <c r="AT141" i="5" s="1"/>
  <c r="AN141" i="5"/>
  <c r="AU140" i="5"/>
  <c r="BA140" i="5" s="1"/>
  <c r="AS140" i="5"/>
  <c r="AT140" i="5" s="1"/>
  <c r="AN140" i="5"/>
  <c r="AU139" i="5"/>
  <c r="BA139" i="5" s="1"/>
  <c r="AS139" i="5"/>
  <c r="AT139" i="5" s="1"/>
  <c r="AN139" i="5"/>
  <c r="AU138" i="5"/>
  <c r="BA138" i="5" s="1"/>
  <c r="AS138" i="5"/>
  <c r="AT138" i="5" s="1"/>
  <c r="AN138" i="5"/>
  <c r="AU137" i="5"/>
  <c r="BA137" i="5" s="1"/>
  <c r="AS137" i="5"/>
  <c r="AT137" i="5" s="1"/>
  <c r="AN137" i="5"/>
  <c r="AU136" i="5"/>
  <c r="BA136" i="5" s="1"/>
  <c r="AS136" i="5"/>
  <c r="AT136" i="5" s="1"/>
  <c r="AN136" i="5"/>
  <c r="AU135" i="5"/>
  <c r="BA135" i="5" s="1"/>
  <c r="AS135" i="5"/>
  <c r="AT135" i="5" s="1"/>
  <c r="AN135" i="5"/>
  <c r="AU134" i="5"/>
  <c r="BA134" i="5" s="1"/>
  <c r="AS134" i="5"/>
  <c r="AT134" i="5" s="1"/>
  <c r="AN134" i="5"/>
  <c r="AU133" i="5"/>
  <c r="BA133" i="5" s="1"/>
  <c r="AS133" i="5"/>
  <c r="AT133" i="5" s="1"/>
  <c r="AN133" i="5"/>
  <c r="AU132" i="5"/>
  <c r="BA132" i="5" s="1"/>
  <c r="AS132" i="5"/>
  <c r="AT132" i="5" s="1"/>
  <c r="AN132" i="5"/>
  <c r="AU131" i="5"/>
  <c r="BA131" i="5" s="1"/>
  <c r="AS131" i="5"/>
  <c r="AT131" i="5" s="1"/>
  <c r="AN131" i="5"/>
  <c r="AU130" i="5"/>
  <c r="BA130" i="5" s="1"/>
  <c r="AS130" i="5"/>
  <c r="AT130" i="5" s="1"/>
  <c r="AN130" i="5"/>
  <c r="AU129" i="5"/>
  <c r="BA129" i="5" s="1"/>
  <c r="AS129" i="5"/>
  <c r="AT129" i="5" s="1"/>
  <c r="AN129" i="5"/>
  <c r="AU128" i="5"/>
  <c r="BA128" i="5" s="1"/>
  <c r="AS128" i="5"/>
  <c r="AT128" i="5" s="1"/>
  <c r="AN128" i="5"/>
  <c r="AU127" i="5"/>
  <c r="BA127" i="5" s="1"/>
  <c r="AS127" i="5"/>
  <c r="AT127" i="5" s="1"/>
  <c r="AN127" i="5"/>
  <c r="AU126" i="5"/>
  <c r="BA126" i="5" s="1"/>
  <c r="AS126" i="5"/>
  <c r="AT126" i="5" s="1"/>
  <c r="AN126" i="5"/>
  <c r="AU125" i="5"/>
  <c r="BA125" i="5" s="1"/>
  <c r="AS125" i="5"/>
  <c r="AT125" i="5" s="1"/>
  <c r="AN125" i="5"/>
  <c r="AU124" i="5"/>
  <c r="BA124" i="5" s="1"/>
  <c r="AS124" i="5"/>
  <c r="AT124" i="5" s="1"/>
  <c r="AN124" i="5"/>
  <c r="AU123" i="5"/>
  <c r="BA123" i="5" s="1"/>
  <c r="AS123" i="5"/>
  <c r="AT123" i="5" s="1"/>
  <c r="AN123" i="5"/>
  <c r="AU122" i="5"/>
  <c r="BA122" i="5" s="1"/>
  <c r="AS122" i="5"/>
  <c r="AT122" i="5" s="1"/>
  <c r="AN122" i="5"/>
  <c r="AU121" i="5"/>
  <c r="BA121" i="5" s="1"/>
  <c r="AS121" i="5"/>
  <c r="AT121" i="5" s="1"/>
  <c r="AN121" i="5"/>
  <c r="AU120" i="5"/>
  <c r="BA120" i="5" s="1"/>
  <c r="AS120" i="5"/>
  <c r="AT120" i="5" s="1"/>
  <c r="AN120" i="5"/>
  <c r="AU119" i="5"/>
  <c r="BA119" i="5" s="1"/>
  <c r="AS119" i="5"/>
  <c r="AT119" i="5" s="1"/>
  <c r="AN119" i="5"/>
  <c r="AU118" i="5"/>
  <c r="BA118" i="5" s="1"/>
  <c r="AS118" i="5"/>
  <c r="AT118" i="5" s="1"/>
  <c r="AN118" i="5"/>
  <c r="AU117" i="5"/>
  <c r="BA117" i="5" s="1"/>
  <c r="AS117" i="5"/>
  <c r="AT117" i="5" s="1"/>
  <c r="AN117" i="5"/>
  <c r="AU116" i="5"/>
  <c r="BA116" i="5" s="1"/>
  <c r="AS116" i="5"/>
  <c r="AT116" i="5" s="1"/>
  <c r="AN116" i="5"/>
  <c r="AU115" i="5"/>
  <c r="BA115" i="5" s="1"/>
  <c r="AS115" i="5"/>
  <c r="AT115" i="5" s="1"/>
  <c r="AN115" i="5"/>
  <c r="AU114" i="5"/>
  <c r="BA114" i="5" s="1"/>
  <c r="AS114" i="5"/>
  <c r="AT114" i="5" s="1"/>
  <c r="AN114" i="5"/>
  <c r="AU113" i="5"/>
  <c r="BA113" i="5" s="1"/>
  <c r="AS113" i="5"/>
  <c r="AT113" i="5" s="1"/>
  <c r="AN113" i="5"/>
  <c r="AU112" i="5"/>
  <c r="BA112" i="5" s="1"/>
  <c r="AS112" i="5"/>
  <c r="AT112" i="5" s="1"/>
  <c r="AL112" i="5"/>
  <c r="AN112" i="5" s="1"/>
  <c r="AU111" i="5"/>
  <c r="BA111" i="5" s="1"/>
  <c r="AS111" i="5"/>
  <c r="AT111" i="5" s="1"/>
  <c r="AN111" i="5"/>
  <c r="AU110" i="5"/>
  <c r="BA110" i="5" s="1"/>
  <c r="AS110" i="5"/>
  <c r="AT110" i="5" s="1"/>
  <c r="AN110" i="5"/>
  <c r="AU109" i="5"/>
  <c r="BA109" i="5" s="1"/>
  <c r="AS109" i="5"/>
  <c r="AT109" i="5" s="1"/>
  <c r="AL109" i="5"/>
  <c r="AN109" i="5" s="1"/>
  <c r="AU108" i="5"/>
  <c r="BA108" i="5" s="1"/>
  <c r="AS108" i="5"/>
  <c r="AT108" i="5" s="1"/>
  <c r="AN108" i="5"/>
  <c r="AU107" i="5"/>
  <c r="BA107" i="5" s="1"/>
  <c r="AS107" i="5"/>
  <c r="AT107" i="5" s="1"/>
  <c r="AN107" i="5"/>
  <c r="AU106" i="5"/>
  <c r="BA106" i="5" s="1"/>
  <c r="AS106" i="5"/>
  <c r="AT106" i="5" s="1"/>
  <c r="AN106" i="5"/>
  <c r="AU105" i="5"/>
  <c r="BA105" i="5" s="1"/>
  <c r="AS105" i="5"/>
  <c r="AT105" i="5" s="1"/>
  <c r="AN105" i="5"/>
  <c r="AU104" i="5"/>
  <c r="BA104" i="5" s="1"/>
  <c r="AS104" i="5"/>
  <c r="AT104" i="5" s="1"/>
  <c r="AN104" i="5"/>
  <c r="AU103" i="5"/>
  <c r="BA103" i="5" s="1"/>
  <c r="AS103" i="5"/>
  <c r="AT103" i="5" s="1"/>
  <c r="AN103" i="5"/>
  <c r="AU102" i="5"/>
  <c r="BA102" i="5" s="1"/>
  <c r="AS102" i="5"/>
  <c r="AT102" i="5" s="1"/>
  <c r="AN102" i="5"/>
  <c r="AU101" i="5"/>
  <c r="BA101" i="5" s="1"/>
  <c r="AS101" i="5"/>
  <c r="AT101" i="5" s="1"/>
  <c r="AU100" i="5"/>
  <c r="BA100" i="5" s="1"/>
  <c r="AS100" i="5"/>
  <c r="AT100" i="5" s="1"/>
  <c r="AU98" i="5"/>
  <c r="BA98" i="5" s="1"/>
  <c r="AS98" i="5"/>
  <c r="AT98" i="5" s="1"/>
  <c r="AN98" i="5"/>
  <c r="AU97" i="5"/>
  <c r="BA97" i="5" s="1"/>
  <c r="AS97" i="5"/>
  <c r="AT97" i="5" s="1"/>
  <c r="AN97" i="5"/>
  <c r="AU96" i="5"/>
  <c r="BA96" i="5" s="1"/>
  <c r="AS96" i="5"/>
  <c r="AT96" i="5" s="1"/>
  <c r="AN96" i="5"/>
  <c r="AU95" i="5"/>
  <c r="BA95" i="5" s="1"/>
  <c r="AS95" i="5"/>
  <c r="AT95" i="5" s="1"/>
  <c r="AN95" i="5"/>
  <c r="AU94" i="5"/>
  <c r="BA94" i="5" s="1"/>
  <c r="AS94" i="5"/>
  <c r="AT94" i="5" s="1"/>
  <c r="AN94" i="5"/>
  <c r="AU93" i="5"/>
  <c r="BA93" i="5" s="1"/>
  <c r="AS93" i="5"/>
  <c r="AT93" i="5" s="1"/>
  <c r="AN93" i="5"/>
  <c r="AU92" i="5"/>
  <c r="BA92" i="5" s="1"/>
  <c r="AS92" i="5"/>
  <c r="AT92" i="5" s="1"/>
  <c r="AN92" i="5"/>
  <c r="AU91" i="5"/>
  <c r="BA91" i="5" s="1"/>
  <c r="AS91" i="5"/>
  <c r="AT91" i="5" s="1"/>
  <c r="AN91" i="5"/>
  <c r="AU90" i="5"/>
  <c r="BA90" i="5" s="1"/>
  <c r="AS90" i="5"/>
  <c r="AT90" i="5" s="1"/>
  <c r="AN90" i="5"/>
  <c r="AU89" i="5"/>
  <c r="BA89" i="5" s="1"/>
  <c r="AS89" i="5"/>
  <c r="AT89" i="5" s="1"/>
  <c r="AN89" i="5"/>
  <c r="AU88" i="5"/>
  <c r="BA88" i="5" s="1"/>
  <c r="AS88" i="5"/>
  <c r="AT88" i="5" s="1"/>
  <c r="AN88" i="5"/>
  <c r="AU87" i="5"/>
  <c r="BA87" i="5" s="1"/>
  <c r="AS87" i="5"/>
  <c r="AT87" i="5" s="1"/>
  <c r="AN87" i="5"/>
  <c r="AU86" i="5"/>
  <c r="BA86" i="5" s="1"/>
  <c r="AS86" i="5"/>
  <c r="AT86" i="5" s="1"/>
  <c r="AN86" i="5"/>
  <c r="AU85" i="5"/>
  <c r="BA85" i="5" s="1"/>
  <c r="AS85" i="5"/>
  <c r="AT85" i="5" s="1"/>
  <c r="AN85" i="5"/>
  <c r="AU84" i="5"/>
  <c r="BA84" i="5" s="1"/>
  <c r="AS84" i="5"/>
  <c r="AT84" i="5" s="1"/>
  <c r="AN84" i="5"/>
  <c r="AU83" i="5"/>
  <c r="BA83" i="5" s="1"/>
  <c r="AS83" i="5"/>
  <c r="AT83" i="5" s="1"/>
  <c r="AN83" i="5"/>
  <c r="AU82" i="5"/>
  <c r="BA82" i="5" s="1"/>
  <c r="AS82" i="5"/>
  <c r="AT82" i="5" s="1"/>
  <c r="AN82" i="5"/>
  <c r="AU81" i="5"/>
  <c r="BA81" i="5" s="1"/>
  <c r="AS81" i="5"/>
  <c r="AT81" i="5" s="1"/>
  <c r="AN81" i="5"/>
  <c r="AU80" i="5"/>
  <c r="BA80" i="5" s="1"/>
  <c r="AS80" i="5"/>
  <c r="AT80" i="5" s="1"/>
  <c r="AN80" i="5"/>
  <c r="AU79" i="5"/>
  <c r="BA79" i="5" s="1"/>
  <c r="AS79" i="5"/>
  <c r="AT79" i="5" s="1"/>
  <c r="AN79" i="5"/>
  <c r="AU78" i="5"/>
  <c r="BA78" i="5" s="1"/>
  <c r="AS78" i="5"/>
  <c r="AT78" i="5" s="1"/>
  <c r="AN78" i="5"/>
  <c r="AU77" i="5"/>
  <c r="BA77" i="5" s="1"/>
  <c r="AS77" i="5"/>
  <c r="AT77" i="5" s="1"/>
  <c r="AN77" i="5"/>
  <c r="AU76" i="5"/>
  <c r="BA76" i="5" s="1"/>
  <c r="AS76" i="5"/>
  <c r="AT76" i="5" s="1"/>
  <c r="AN76" i="5"/>
  <c r="AU75" i="5"/>
  <c r="BA75" i="5" s="1"/>
  <c r="AS75" i="5"/>
  <c r="AT75" i="5" s="1"/>
  <c r="AN75" i="5"/>
  <c r="AU74" i="5"/>
  <c r="BA74" i="5" s="1"/>
  <c r="AS74" i="5"/>
  <c r="AT74" i="5" s="1"/>
  <c r="AN74" i="5"/>
  <c r="AU73" i="5"/>
  <c r="BA73" i="5" s="1"/>
  <c r="AS73" i="5"/>
  <c r="AT73" i="5" s="1"/>
  <c r="AN73" i="5"/>
  <c r="AU72" i="5"/>
  <c r="BA72" i="5" s="1"/>
  <c r="AS72" i="5"/>
  <c r="AT72" i="5" s="1"/>
  <c r="AN72" i="5"/>
  <c r="AU71" i="5"/>
  <c r="BA71" i="5" s="1"/>
  <c r="AS71" i="5"/>
  <c r="AT71" i="5" s="1"/>
  <c r="AN71" i="5"/>
  <c r="AU70" i="5"/>
  <c r="BA70" i="5" s="1"/>
  <c r="AS70" i="5"/>
  <c r="AT70" i="5" s="1"/>
  <c r="AN70" i="5"/>
  <c r="AU69" i="5"/>
  <c r="BA69" i="5" s="1"/>
  <c r="AS69" i="5"/>
  <c r="AT69" i="5" s="1"/>
  <c r="AN69" i="5"/>
  <c r="AU68" i="5"/>
  <c r="BA68" i="5" s="1"/>
  <c r="AS68" i="5"/>
  <c r="AT68" i="5" s="1"/>
  <c r="AN68" i="5"/>
  <c r="AU67" i="5"/>
  <c r="BA67" i="5" s="1"/>
  <c r="AS67" i="5"/>
  <c r="AT67" i="5" s="1"/>
  <c r="AN67" i="5"/>
  <c r="AU66" i="5"/>
  <c r="BA66" i="5" s="1"/>
  <c r="AS66" i="5"/>
  <c r="AT66" i="5" s="1"/>
  <c r="AN66" i="5"/>
  <c r="AU65" i="5"/>
  <c r="BA65" i="5" s="1"/>
  <c r="AS65" i="5"/>
  <c r="AT65" i="5" s="1"/>
  <c r="AN65" i="5"/>
  <c r="AU64" i="5"/>
  <c r="BA64" i="5" s="1"/>
  <c r="AS64" i="5"/>
  <c r="AT64" i="5" s="1"/>
  <c r="AN64" i="5"/>
  <c r="AU63" i="5"/>
  <c r="BA63" i="5" s="1"/>
  <c r="AS63" i="5"/>
  <c r="AT63" i="5" s="1"/>
  <c r="AN63" i="5"/>
  <c r="AU62" i="5"/>
  <c r="BA62" i="5" s="1"/>
  <c r="AS62" i="5"/>
  <c r="AT62" i="5" s="1"/>
  <c r="AN62" i="5"/>
  <c r="AU61" i="5"/>
  <c r="BA61" i="5" s="1"/>
  <c r="AS61" i="5"/>
  <c r="AT61" i="5" s="1"/>
  <c r="AN61" i="5"/>
  <c r="AU60" i="5"/>
  <c r="BA60" i="5" s="1"/>
  <c r="AS60" i="5"/>
  <c r="AT60" i="5" s="1"/>
  <c r="AN60" i="5"/>
  <c r="AU59" i="5"/>
  <c r="BA59" i="5" s="1"/>
  <c r="AS59" i="5"/>
  <c r="AT59" i="5" s="1"/>
  <c r="AN59" i="5"/>
  <c r="AU56" i="5"/>
  <c r="BA56" i="5" s="1"/>
  <c r="AS56" i="5"/>
  <c r="AT56" i="5" s="1"/>
  <c r="AN56" i="5"/>
  <c r="AU55" i="5"/>
  <c r="BA55" i="5" s="1"/>
  <c r="AS55" i="5"/>
  <c r="AT55" i="5" s="1"/>
  <c r="AN55" i="5"/>
  <c r="AU53" i="5"/>
  <c r="BA53" i="5" s="1"/>
  <c r="AS53" i="5"/>
  <c r="AT53" i="5" s="1"/>
  <c r="AN53" i="5"/>
  <c r="AU52" i="5"/>
  <c r="BA52" i="5" s="1"/>
  <c r="AS52" i="5"/>
  <c r="AT52" i="5" s="1"/>
  <c r="AN52" i="5"/>
  <c r="AU51" i="5"/>
  <c r="BA51" i="5" s="1"/>
  <c r="AS51" i="5"/>
  <c r="AT51" i="5" s="1"/>
  <c r="AN51" i="5"/>
  <c r="AU50" i="5"/>
  <c r="BA50" i="5" s="1"/>
  <c r="AS50" i="5"/>
  <c r="AT50" i="5" s="1"/>
  <c r="AN50" i="5"/>
  <c r="AU49" i="5"/>
  <c r="BA49" i="5" s="1"/>
  <c r="AS49" i="5"/>
  <c r="AT49" i="5" s="1"/>
  <c r="AN49" i="5"/>
  <c r="AU48" i="5"/>
  <c r="BA48" i="5" s="1"/>
  <c r="AS48" i="5"/>
  <c r="AT48" i="5" s="1"/>
  <c r="AN48" i="5"/>
  <c r="AU47" i="5"/>
  <c r="BA47" i="5" s="1"/>
  <c r="AS47" i="5"/>
  <c r="AT47" i="5" s="1"/>
  <c r="AN47" i="5"/>
  <c r="AU46" i="5"/>
  <c r="BA46" i="5" s="1"/>
  <c r="AS46" i="5"/>
  <c r="AT46" i="5" s="1"/>
  <c r="AN46" i="5"/>
  <c r="AU45" i="5"/>
  <c r="BA45" i="5" s="1"/>
  <c r="AS45" i="5"/>
  <c r="AT45" i="5" s="1"/>
  <c r="AN45" i="5"/>
  <c r="AS44" i="5"/>
  <c r="AT44" i="5" s="1"/>
  <c r="AN44" i="5"/>
  <c r="AU43" i="5"/>
  <c r="BA43" i="5" s="1"/>
  <c r="AS43" i="5"/>
  <c r="AT43" i="5" s="1"/>
  <c r="AN43" i="5"/>
  <c r="AU42" i="5"/>
  <c r="BA42" i="5" s="1"/>
  <c r="AS42" i="5"/>
  <c r="AT42" i="5" s="1"/>
  <c r="AN42" i="5"/>
  <c r="AU41" i="5"/>
  <c r="BA41" i="5" s="1"/>
  <c r="AS41" i="5"/>
  <c r="AT41" i="5" s="1"/>
  <c r="AN41" i="5"/>
  <c r="AU40" i="5"/>
  <c r="BA40" i="5" s="1"/>
  <c r="AS40" i="5"/>
  <c r="AT40" i="5" s="1"/>
  <c r="AN40" i="5"/>
  <c r="AU39" i="5"/>
  <c r="BA39" i="5" s="1"/>
  <c r="AS39" i="5"/>
  <c r="AT39" i="5" s="1"/>
  <c r="AN39" i="5"/>
  <c r="AU38" i="5"/>
  <c r="BA38" i="5" s="1"/>
  <c r="AS38" i="5"/>
  <c r="AT38" i="5" s="1"/>
  <c r="AN38" i="5"/>
  <c r="AU37" i="5"/>
  <c r="BA37" i="5" s="1"/>
  <c r="AS37" i="5"/>
  <c r="AT37" i="5" s="1"/>
  <c r="AN37" i="5"/>
  <c r="AU36" i="5"/>
  <c r="BA36" i="5" s="1"/>
  <c r="AS36" i="5"/>
  <c r="AT36" i="5" s="1"/>
  <c r="AN36" i="5"/>
  <c r="AU35" i="5"/>
  <c r="BA35" i="5" s="1"/>
  <c r="AS35" i="5"/>
  <c r="AT35" i="5" s="1"/>
  <c r="AN35" i="5"/>
  <c r="AU34" i="5"/>
  <c r="BA34" i="5" s="1"/>
  <c r="AS34" i="5"/>
  <c r="AT34" i="5" s="1"/>
  <c r="AN34" i="5"/>
  <c r="AU33" i="5"/>
  <c r="BA33" i="5" s="1"/>
  <c r="AS33" i="5"/>
  <c r="AT33" i="5" s="1"/>
  <c r="AN33" i="5"/>
  <c r="AU32" i="5"/>
  <c r="BA32" i="5" s="1"/>
  <c r="AS32" i="5"/>
  <c r="AT32" i="5" s="1"/>
  <c r="AN32" i="5"/>
  <c r="AU31" i="5"/>
  <c r="BA31" i="5" s="1"/>
  <c r="AS31" i="5"/>
  <c r="AT31" i="5" s="1"/>
  <c r="AN31" i="5"/>
  <c r="AU30" i="5"/>
  <c r="BA30" i="5" s="1"/>
  <c r="AS30" i="5"/>
  <c r="AT30" i="5" s="1"/>
  <c r="AN30" i="5"/>
  <c r="AU29" i="5"/>
  <c r="BA29" i="5" s="1"/>
  <c r="AS29" i="5"/>
  <c r="AT29" i="5" s="1"/>
  <c r="AN29" i="5"/>
  <c r="AU28" i="5"/>
  <c r="BA28" i="5" s="1"/>
  <c r="AS28" i="5"/>
  <c r="AT28" i="5" s="1"/>
  <c r="AN28" i="5"/>
  <c r="AU27" i="5"/>
  <c r="BA27" i="5" s="1"/>
  <c r="AS27" i="5"/>
  <c r="AT27" i="5" s="1"/>
  <c r="AN27" i="5"/>
  <c r="AU26" i="5"/>
  <c r="BA26" i="5" s="1"/>
  <c r="AS26" i="5"/>
  <c r="AT26" i="5" s="1"/>
  <c r="AN26" i="5"/>
  <c r="AU25" i="5"/>
  <c r="BA25" i="5" s="1"/>
  <c r="AS25" i="5"/>
  <c r="AT25" i="5" s="1"/>
  <c r="AN25" i="5"/>
  <c r="AU24" i="5"/>
  <c r="BA24" i="5" s="1"/>
  <c r="AS24" i="5"/>
  <c r="AT24" i="5" s="1"/>
  <c r="AN24" i="5"/>
  <c r="AU23" i="5"/>
  <c r="BA23" i="5" s="1"/>
  <c r="AS23" i="5"/>
  <c r="AT23" i="5" s="1"/>
  <c r="AN23" i="5"/>
  <c r="AU22" i="5"/>
  <c r="BA22" i="5" s="1"/>
  <c r="AS22" i="5"/>
  <c r="AT22" i="5" s="1"/>
  <c r="AN22" i="5"/>
  <c r="AU21" i="5"/>
  <c r="BA21" i="5" s="1"/>
  <c r="AS21" i="5"/>
  <c r="AT21" i="5" s="1"/>
  <c r="AN21" i="5"/>
  <c r="AU20" i="5"/>
  <c r="BA20" i="5" s="1"/>
  <c r="AS20" i="5"/>
  <c r="AT20" i="5" s="1"/>
  <c r="AN20" i="5"/>
  <c r="AU19" i="5"/>
  <c r="BA19" i="5" s="1"/>
  <c r="AS19" i="5"/>
  <c r="AT19" i="5" s="1"/>
  <c r="AN19" i="5"/>
  <c r="AU18" i="5"/>
  <c r="BA18" i="5" s="1"/>
  <c r="AS18" i="5"/>
  <c r="AT18" i="5" s="1"/>
  <c r="AN18" i="5"/>
  <c r="AU17" i="5"/>
  <c r="BA17" i="5" s="1"/>
  <c r="AS17" i="5"/>
  <c r="AT17" i="5" s="1"/>
  <c r="AN17" i="5"/>
  <c r="AU16" i="5"/>
  <c r="BA16" i="5" s="1"/>
  <c r="AS16" i="5"/>
  <c r="AT16" i="5" s="1"/>
  <c r="AN16" i="5"/>
  <c r="AU15" i="5"/>
  <c r="BA15" i="5" s="1"/>
  <c r="AS15" i="5"/>
  <c r="AT15" i="5" s="1"/>
  <c r="AN15" i="5"/>
  <c r="AU14" i="5"/>
  <c r="BA14" i="5" s="1"/>
  <c r="AS14" i="5"/>
  <c r="AT14" i="5" s="1"/>
  <c r="AN14" i="5"/>
  <c r="AU13" i="5"/>
  <c r="BA13" i="5" s="1"/>
  <c r="AS13" i="5"/>
  <c r="AT13" i="5" s="1"/>
  <c r="AN13" i="5"/>
  <c r="AU12" i="5"/>
  <c r="BA12" i="5" s="1"/>
  <c r="AS12" i="5"/>
  <c r="AT12" i="5" s="1"/>
  <c r="AN12" i="5"/>
  <c r="AU11" i="5"/>
  <c r="BA11" i="5" s="1"/>
  <c r="AS11" i="5"/>
  <c r="AT11" i="5" s="1"/>
  <c r="AN11" i="5"/>
  <c r="AU10" i="5"/>
  <c r="BA10" i="5" s="1"/>
  <c r="AS10" i="5"/>
  <c r="AT10" i="5" s="1"/>
  <c r="AN10" i="5"/>
  <c r="AU9" i="5"/>
  <c r="BA9" i="5" s="1"/>
  <c r="AS9" i="5"/>
  <c r="AT9" i="5" s="1"/>
  <c r="AN9" i="5"/>
  <c r="AU8" i="5"/>
  <c r="BA8" i="5" s="1"/>
  <c r="AS8" i="5"/>
  <c r="AT8" i="5" s="1"/>
  <c r="AN8" i="5"/>
  <c r="BB7" i="5"/>
  <c r="AU7" i="5"/>
  <c r="BA7" i="5" s="1"/>
  <c r="AS7" i="5"/>
  <c r="AT7" i="5" s="1"/>
  <c r="AN7" i="5"/>
  <c r="BA217" i="21" l="1"/>
  <c r="AZ217" i="21"/>
  <c r="AY217" i="21"/>
  <c r="AT217" i="21"/>
  <c r="BA195" i="21"/>
  <c r="AY195" i="21"/>
  <c r="AZ195" i="21" s="1"/>
  <c r="AT195" i="21"/>
  <c r="BA190" i="21"/>
  <c r="AZ190" i="21"/>
  <c r="AY190" i="21"/>
  <c r="AT190" i="21"/>
  <c r="BA189" i="21"/>
  <c r="AZ189" i="21"/>
  <c r="AY189" i="21"/>
  <c r="AT189" i="21"/>
  <c r="BA107" i="21"/>
  <c r="AY107" i="21"/>
  <c r="AZ107" i="21" s="1"/>
  <c r="AT107" i="21"/>
  <c r="AT262" i="21" l="1"/>
  <c r="AY262" i="21"/>
  <c r="AZ262" i="21" s="1"/>
  <c r="BA262" i="21"/>
  <c r="AT263" i="21"/>
  <c r="AY263" i="21"/>
  <c r="AZ263" i="21" s="1"/>
  <c r="BA263" i="21"/>
  <c r="AT264" i="21"/>
  <c r="AY264" i="21"/>
  <c r="AZ264" i="21" s="1"/>
  <c r="BA264" i="21"/>
  <c r="AT276" i="21"/>
  <c r="AY276" i="21"/>
  <c r="AZ276" i="21"/>
  <c r="BA276" i="21"/>
  <c r="AT277" i="21"/>
  <c r="AY277" i="21"/>
  <c r="AZ277" i="21" s="1"/>
  <c r="BA277" i="21"/>
  <c r="AT278" i="21"/>
  <c r="AY278" i="21"/>
  <c r="AZ278" i="21" s="1"/>
  <c r="BA278" i="21"/>
  <c r="AT279" i="21"/>
  <c r="AY279" i="21"/>
  <c r="AZ279" i="21" s="1"/>
  <c r="BA279" i="21"/>
  <c r="AT280" i="21"/>
  <c r="AY280" i="21"/>
  <c r="AZ280" i="21" s="1"/>
  <c r="BA280" i="21"/>
  <c r="AT281" i="21"/>
  <c r="AY281" i="21"/>
  <c r="AZ281" i="21" s="1"/>
  <c r="BA281" i="21"/>
  <c r="AT282" i="21"/>
  <c r="AY282" i="21"/>
  <c r="AZ282" i="21" s="1"/>
  <c r="BA282" i="21"/>
  <c r="AT283" i="21"/>
  <c r="AY283" i="21"/>
  <c r="AZ283" i="21" s="1"/>
  <c r="BA283" i="21"/>
  <c r="AT284" i="21"/>
  <c r="AY284" i="21"/>
  <c r="AZ284" i="21" s="1"/>
  <c r="BA284" i="21"/>
  <c r="AT285" i="21"/>
  <c r="AY285" i="21"/>
  <c r="AZ285" i="21" s="1"/>
  <c r="BA285" i="21"/>
  <c r="AT286" i="21"/>
  <c r="AY286" i="21"/>
  <c r="AZ286" i="21" s="1"/>
  <c r="BA286" i="21"/>
  <c r="AT287" i="21"/>
  <c r="AY287" i="21"/>
  <c r="AZ287" i="21" s="1"/>
  <c r="BA287" i="21"/>
  <c r="AT288" i="21"/>
  <c r="AY288" i="21"/>
  <c r="AZ288" i="21" s="1"/>
  <c r="BA288" i="21"/>
  <c r="AT289" i="21"/>
  <c r="AY289" i="21"/>
  <c r="AZ289" i="21" s="1"/>
  <c r="BA289" i="21"/>
  <c r="AT290" i="21"/>
  <c r="AY290" i="21"/>
  <c r="AZ290" i="21" s="1"/>
  <c r="BA290" i="21"/>
  <c r="AT291" i="21"/>
  <c r="AY291" i="21"/>
  <c r="AZ291" i="21" s="1"/>
  <c r="BA291" i="21"/>
  <c r="AT292" i="21"/>
  <c r="AY292" i="21"/>
  <c r="AZ292" i="21" s="1"/>
  <c r="BA292" i="21"/>
  <c r="AT293" i="21"/>
  <c r="AY293" i="21"/>
  <c r="AZ293" i="21" s="1"/>
  <c r="BA293" i="21"/>
  <c r="AT294" i="21"/>
  <c r="AY294" i="21"/>
  <c r="AZ294" i="21" s="1"/>
  <c r="BA294" i="21"/>
  <c r="AT295" i="21"/>
  <c r="AY295" i="21"/>
  <c r="AZ295" i="21" s="1"/>
  <c r="BA295" i="21"/>
  <c r="AT296" i="21"/>
  <c r="AY296" i="21"/>
  <c r="AZ296" i="21" s="1"/>
  <c r="BA296" i="21"/>
  <c r="AT297" i="21"/>
  <c r="AY297" i="21"/>
  <c r="AZ297" i="21" s="1"/>
  <c r="BA297" i="21"/>
  <c r="AT298" i="21"/>
  <c r="AY298" i="21"/>
  <c r="AZ298" i="21" s="1"/>
  <c r="BA298" i="21"/>
  <c r="AT299" i="21"/>
  <c r="AY299" i="21"/>
  <c r="AZ299" i="21" s="1"/>
  <c r="BA299" i="21"/>
  <c r="AT300" i="21"/>
  <c r="AY300" i="21"/>
  <c r="AZ300" i="21" s="1"/>
  <c r="BA300" i="21"/>
  <c r="AT301" i="21"/>
  <c r="AY301" i="21"/>
  <c r="AZ301" i="21" s="1"/>
  <c r="BA301" i="21"/>
  <c r="AT105" i="21"/>
  <c r="AY105" i="21"/>
  <c r="AZ105" i="21" s="1"/>
  <c r="BA105" i="21"/>
  <c r="AT207" i="21"/>
  <c r="AY207" i="21"/>
  <c r="AZ207" i="21" s="1"/>
  <c r="BA207" i="21"/>
  <c r="AT226" i="21"/>
  <c r="AY226" i="21"/>
  <c r="AZ226" i="21" s="1"/>
  <c r="BA226" i="21"/>
  <c r="AT227" i="21"/>
  <c r="AY227" i="21"/>
  <c r="AZ227" i="21" s="1"/>
  <c r="BA227" i="21"/>
  <c r="AT228" i="21"/>
  <c r="AY228" i="21"/>
  <c r="AZ228" i="21" s="1"/>
  <c r="BA228" i="21"/>
  <c r="AT229" i="21"/>
  <c r="AY229" i="21"/>
  <c r="AZ229" i="21" s="1"/>
  <c r="BA229" i="21"/>
  <c r="AT230" i="21"/>
  <c r="AY230" i="21"/>
  <c r="AZ230" i="21" s="1"/>
  <c r="BA230" i="21"/>
  <c r="AT231" i="21"/>
  <c r="AY231" i="21"/>
  <c r="AZ231" i="21" s="1"/>
  <c r="BA231" i="21"/>
  <c r="AT232" i="21"/>
  <c r="AY232" i="21"/>
  <c r="AZ232" i="21" s="1"/>
  <c r="BA232" i="21"/>
  <c r="AT233" i="21"/>
  <c r="AY233" i="21"/>
  <c r="AZ233" i="21" s="1"/>
  <c r="BA233" i="21"/>
  <c r="BA216" i="21"/>
  <c r="AY216" i="21"/>
  <c r="AZ216" i="21" s="1"/>
  <c r="AT216" i="21"/>
  <c r="BA302" i="21" l="1"/>
  <c r="AY302" i="21"/>
  <c r="AZ302" i="21" s="1"/>
  <c r="AT302" i="21"/>
  <c r="AJ302" i="21"/>
  <c r="BA275" i="21"/>
  <c r="AY275" i="21"/>
  <c r="AZ275" i="21" s="1"/>
  <c r="AT275" i="21"/>
  <c r="AJ275" i="21"/>
  <c r="BA274" i="21"/>
  <c r="AY274" i="21"/>
  <c r="AZ274" i="21" s="1"/>
  <c r="AT274" i="21"/>
  <c r="AJ274" i="21"/>
  <c r="BA273" i="21"/>
  <c r="AY273" i="21"/>
  <c r="AZ273" i="21" s="1"/>
  <c r="AT273" i="21"/>
  <c r="AJ273" i="21"/>
  <c r="BA272" i="21"/>
  <c r="AY272" i="21"/>
  <c r="AZ272" i="21" s="1"/>
  <c r="AT272" i="21"/>
  <c r="AJ272" i="21"/>
  <c r="BA271" i="21"/>
  <c r="AY271" i="21"/>
  <c r="AZ271" i="21" s="1"/>
  <c r="AT271" i="21"/>
  <c r="BA270" i="21"/>
  <c r="AY270" i="21"/>
  <c r="AZ270" i="21" s="1"/>
  <c r="AT270" i="21"/>
  <c r="BA269" i="21"/>
  <c r="AY269" i="21"/>
  <c r="AZ269" i="21" s="1"/>
  <c r="AT269" i="21"/>
  <c r="BA268" i="21"/>
  <c r="AY268" i="21"/>
  <c r="AZ268" i="21" s="1"/>
  <c r="AT268" i="21"/>
  <c r="BA267" i="21"/>
  <c r="AY267" i="21"/>
  <c r="AZ267" i="21" s="1"/>
  <c r="AT267" i="21"/>
  <c r="BA266" i="21"/>
  <c r="AY266" i="21"/>
  <c r="AZ266" i="21" s="1"/>
  <c r="AT266" i="21"/>
  <c r="BA265" i="21"/>
  <c r="AY265" i="21"/>
  <c r="AZ265" i="21" s="1"/>
  <c r="AT265" i="21"/>
  <c r="BA261" i="21"/>
  <c r="AY261" i="21"/>
  <c r="AZ261" i="21" s="1"/>
  <c r="AT261" i="21"/>
  <c r="BA260" i="21"/>
  <c r="AY260" i="21"/>
  <c r="AZ260" i="21" s="1"/>
  <c r="AT260" i="21"/>
  <c r="BA259" i="21"/>
  <c r="AY259" i="21"/>
  <c r="AZ259" i="21" s="1"/>
  <c r="AT259" i="21"/>
  <c r="BA258" i="21"/>
  <c r="AY258" i="21"/>
  <c r="AZ258" i="21" s="1"/>
  <c r="AT258" i="21"/>
  <c r="BA257" i="21"/>
  <c r="AY257" i="21"/>
  <c r="AZ257" i="21" s="1"/>
  <c r="AT257" i="21"/>
  <c r="BA256" i="21"/>
  <c r="AY256" i="21"/>
  <c r="AZ256" i="21" s="1"/>
  <c r="AT256" i="21"/>
  <c r="BA255" i="21"/>
  <c r="AY255" i="21"/>
  <c r="AZ255" i="21" s="1"/>
  <c r="AT255" i="21"/>
  <c r="BA254" i="21"/>
  <c r="AY254" i="21"/>
  <c r="AZ254" i="21" s="1"/>
  <c r="AT254" i="21"/>
  <c r="BA253" i="21"/>
  <c r="AY253" i="21"/>
  <c r="AZ253" i="21" s="1"/>
  <c r="AT253" i="21"/>
  <c r="BA252" i="21"/>
  <c r="AY252" i="21"/>
  <c r="AZ252" i="21" s="1"/>
  <c r="AT252" i="21"/>
  <c r="BA251" i="21"/>
  <c r="AY251" i="21"/>
  <c r="AZ251" i="21" s="1"/>
  <c r="AT251" i="21"/>
  <c r="BA250" i="21"/>
  <c r="AY250" i="21"/>
  <c r="AZ250" i="21" s="1"/>
  <c r="AT250" i="21"/>
  <c r="BA249" i="21"/>
  <c r="AY249" i="21"/>
  <c r="AZ249" i="21" s="1"/>
  <c r="AT249" i="21"/>
  <c r="BA248" i="21"/>
  <c r="AY248" i="21"/>
  <c r="AZ248" i="21" s="1"/>
  <c r="AT248" i="21"/>
  <c r="BA247" i="21"/>
  <c r="AY247" i="21"/>
  <c r="AZ247" i="21" s="1"/>
  <c r="AT247" i="21"/>
  <c r="BA246" i="21"/>
  <c r="AY246" i="21"/>
  <c r="AZ246" i="21" s="1"/>
  <c r="AT246" i="21"/>
  <c r="BA245" i="21"/>
  <c r="AY245" i="21"/>
  <c r="AZ245" i="21" s="1"/>
  <c r="AT245" i="21"/>
  <c r="BA244" i="21"/>
  <c r="AY244" i="21"/>
  <c r="AZ244" i="21" s="1"/>
  <c r="AT244" i="21"/>
  <c r="BA243" i="21"/>
  <c r="AY243" i="21"/>
  <c r="AZ243" i="21" s="1"/>
  <c r="AT243" i="21"/>
  <c r="BA242" i="21"/>
  <c r="AY242" i="21"/>
  <c r="AZ242" i="21" s="1"/>
  <c r="AT242" i="21"/>
  <c r="BA241" i="21"/>
  <c r="AY241" i="21"/>
  <c r="AZ241" i="21" s="1"/>
  <c r="AT241" i="21"/>
  <c r="BA240" i="21"/>
  <c r="AY240" i="21"/>
  <c r="AZ240" i="21" s="1"/>
  <c r="AT240" i="21"/>
  <c r="BA239" i="21"/>
  <c r="AY239" i="21"/>
  <c r="AZ239" i="21" s="1"/>
  <c r="AT239" i="21"/>
  <c r="BA238" i="21"/>
  <c r="AY238" i="21"/>
  <c r="AZ238" i="21" s="1"/>
  <c r="AT238" i="21"/>
  <c r="BA237" i="21"/>
  <c r="AY237" i="21"/>
  <c r="AZ237" i="21" s="1"/>
  <c r="AT237" i="21"/>
  <c r="BA236" i="21"/>
  <c r="AY236" i="21"/>
  <c r="AZ236" i="21" s="1"/>
  <c r="AT236" i="21"/>
  <c r="BA235" i="21"/>
  <c r="AY235" i="21"/>
  <c r="AZ235" i="21" s="1"/>
  <c r="AT235" i="21"/>
  <c r="BA234" i="21"/>
  <c r="AY234" i="21"/>
  <c r="AZ234" i="21" s="1"/>
  <c r="AT234" i="21"/>
  <c r="BA225" i="21"/>
  <c r="AY225" i="21"/>
  <c r="AZ225" i="21" s="1"/>
  <c r="AT225" i="21"/>
  <c r="BA224" i="21"/>
  <c r="AY224" i="21"/>
  <c r="AZ224" i="21" s="1"/>
  <c r="AT224" i="21"/>
  <c r="BA223" i="21"/>
  <c r="AY223" i="21"/>
  <c r="AZ223" i="21" s="1"/>
  <c r="AT223" i="21"/>
  <c r="BA222" i="21"/>
  <c r="AY222" i="21"/>
  <c r="AZ222" i="21" s="1"/>
  <c r="AT222" i="21"/>
  <c r="BA221" i="21"/>
  <c r="AY221" i="21"/>
  <c r="AZ221" i="21" s="1"/>
  <c r="AT221" i="21"/>
  <c r="BA220" i="21"/>
  <c r="AY220" i="21"/>
  <c r="AZ220" i="21" s="1"/>
  <c r="AT220" i="21"/>
  <c r="BA219" i="21"/>
  <c r="AY219" i="21"/>
  <c r="AZ219" i="21" s="1"/>
  <c r="AT219" i="21"/>
  <c r="BA218" i="21"/>
  <c r="AY218" i="21"/>
  <c r="AZ218" i="21" s="1"/>
  <c r="AT218" i="21"/>
  <c r="BA215" i="21"/>
  <c r="AY215" i="21"/>
  <c r="AZ215" i="21" s="1"/>
  <c r="AT215" i="21"/>
  <c r="BA214" i="21"/>
  <c r="AY214" i="21"/>
  <c r="AZ214" i="21" s="1"/>
  <c r="AT214" i="21"/>
  <c r="BA213" i="21"/>
  <c r="AY213" i="21"/>
  <c r="AZ213" i="21" s="1"/>
  <c r="AT213" i="21"/>
  <c r="BA212" i="21"/>
  <c r="AY212" i="21"/>
  <c r="AZ212" i="21" s="1"/>
  <c r="AT212" i="21"/>
  <c r="BA211" i="21"/>
  <c r="AY211" i="21"/>
  <c r="AZ211" i="21" s="1"/>
  <c r="AT211" i="21"/>
  <c r="BA210" i="21"/>
  <c r="AY210" i="21"/>
  <c r="AZ210" i="21" s="1"/>
  <c r="AT210" i="21"/>
  <c r="BA209" i="21"/>
  <c r="AY209" i="21"/>
  <c r="AZ209" i="21" s="1"/>
  <c r="AT209" i="21"/>
  <c r="BA208" i="21"/>
  <c r="AY208" i="21"/>
  <c r="AZ208" i="21" s="1"/>
  <c r="AT208" i="21"/>
  <c r="BA206" i="21"/>
  <c r="AY206" i="21"/>
  <c r="AZ206" i="21" s="1"/>
  <c r="AT206" i="21"/>
  <c r="BA205" i="21"/>
  <c r="AY205" i="21"/>
  <c r="AZ205" i="21" s="1"/>
  <c r="AT205" i="21"/>
  <c r="BA204" i="21"/>
  <c r="AY204" i="21"/>
  <c r="AZ204" i="21" s="1"/>
  <c r="AT204" i="21"/>
  <c r="BA203" i="21"/>
  <c r="AY203" i="21"/>
  <c r="AZ203" i="21" s="1"/>
  <c r="AT203" i="21"/>
  <c r="BA202" i="21"/>
  <c r="AY202" i="21"/>
  <c r="AZ202" i="21" s="1"/>
  <c r="AT202" i="21"/>
  <c r="BA201" i="21"/>
  <c r="AY201" i="21"/>
  <c r="AZ201" i="21" s="1"/>
  <c r="AT201" i="21"/>
  <c r="BA200" i="21"/>
  <c r="AY200" i="21"/>
  <c r="AZ200" i="21" s="1"/>
  <c r="AT200" i="21"/>
  <c r="BA199" i="21"/>
  <c r="AY199" i="21"/>
  <c r="AZ199" i="21" s="1"/>
  <c r="AT199" i="21"/>
  <c r="BA198" i="21"/>
  <c r="AY198" i="21"/>
  <c r="AZ198" i="21" s="1"/>
  <c r="AT198" i="21"/>
  <c r="BA197" i="21"/>
  <c r="AY197" i="21"/>
  <c r="AZ197" i="21" s="1"/>
  <c r="AT197" i="21"/>
  <c r="BA196" i="21"/>
  <c r="AY196" i="21"/>
  <c r="AZ196" i="21" s="1"/>
  <c r="AT196" i="21"/>
  <c r="BA194" i="21"/>
  <c r="AY194" i="21"/>
  <c r="AZ194" i="21" s="1"/>
  <c r="AT194" i="21"/>
  <c r="BA193" i="21"/>
  <c r="AY193" i="21"/>
  <c r="AZ193" i="21" s="1"/>
  <c r="AT193" i="21"/>
  <c r="BA192" i="21"/>
  <c r="AY192" i="21"/>
  <c r="AZ192" i="21" s="1"/>
  <c r="AT192" i="21"/>
  <c r="BA191" i="21"/>
  <c r="AY191" i="21"/>
  <c r="AZ191" i="21" s="1"/>
  <c r="AT191" i="21"/>
  <c r="BA188" i="21"/>
  <c r="AY188" i="21"/>
  <c r="AZ188" i="21" s="1"/>
  <c r="AT188" i="21"/>
  <c r="BA187" i="21"/>
  <c r="AY187" i="21"/>
  <c r="AZ187" i="21" s="1"/>
  <c r="AT187" i="21"/>
  <c r="BA186" i="21"/>
  <c r="AY186" i="21"/>
  <c r="AZ186" i="21" s="1"/>
  <c r="AT186" i="21"/>
  <c r="BA185" i="21"/>
  <c r="AY185" i="21"/>
  <c r="AZ185" i="21" s="1"/>
  <c r="AT185" i="21"/>
  <c r="BA184" i="21"/>
  <c r="AY184" i="21"/>
  <c r="AZ184" i="21" s="1"/>
  <c r="AT184" i="21"/>
  <c r="BA183" i="21"/>
  <c r="AY183" i="21"/>
  <c r="AZ183" i="21" s="1"/>
  <c r="AT183" i="21"/>
  <c r="BA182" i="21"/>
  <c r="AY182" i="21"/>
  <c r="AZ182" i="21" s="1"/>
  <c r="AT182" i="21"/>
  <c r="BA181" i="21"/>
  <c r="AY181" i="21"/>
  <c r="AZ181" i="21" s="1"/>
  <c r="AT181" i="21"/>
  <c r="BA180" i="21"/>
  <c r="AY180" i="21"/>
  <c r="AZ180" i="21" s="1"/>
  <c r="AT180" i="21"/>
  <c r="BA179" i="21"/>
  <c r="AY179" i="21"/>
  <c r="AZ179" i="21" s="1"/>
  <c r="AT179" i="21"/>
  <c r="BA178" i="21"/>
  <c r="AY178" i="21"/>
  <c r="AZ178" i="21" s="1"/>
  <c r="AT178" i="21"/>
  <c r="BA177" i="21"/>
  <c r="AY177" i="21"/>
  <c r="AZ177" i="21" s="1"/>
  <c r="AT177" i="21"/>
  <c r="BA176" i="21"/>
  <c r="AY176" i="21"/>
  <c r="AZ176" i="21" s="1"/>
  <c r="AT176" i="21"/>
  <c r="BA175" i="21"/>
  <c r="AY175" i="21"/>
  <c r="AZ175" i="21" s="1"/>
  <c r="AT175" i="21"/>
  <c r="BA174" i="21"/>
  <c r="AY174" i="21"/>
  <c r="AZ174" i="21" s="1"/>
  <c r="AT174" i="21"/>
  <c r="BA173" i="21"/>
  <c r="AY173" i="21"/>
  <c r="AZ173" i="21" s="1"/>
  <c r="AT173" i="21"/>
  <c r="BA172" i="21"/>
  <c r="AY172" i="21"/>
  <c r="AZ172" i="21" s="1"/>
  <c r="AT172" i="21"/>
  <c r="BA171" i="21"/>
  <c r="AY171" i="21"/>
  <c r="AZ171" i="21" s="1"/>
  <c r="AT171" i="21"/>
  <c r="BA170" i="21"/>
  <c r="AY170" i="21"/>
  <c r="AZ170" i="21" s="1"/>
  <c r="AT170" i="21"/>
  <c r="BA169" i="21"/>
  <c r="AY169" i="21"/>
  <c r="AZ169" i="21" s="1"/>
  <c r="AT169" i="21"/>
  <c r="BA168" i="21"/>
  <c r="AY168" i="21"/>
  <c r="AZ168" i="21" s="1"/>
  <c r="AT168" i="21"/>
  <c r="BA167" i="21"/>
  <c r="AY167" i="21"/>
  <c r="AZ167" i="21" s="1"/>
  <c r="AT167" i="21"/>
  <c r="BA166" i="21"/>
  <c r="AY166" i="21"/>
  <c r="AZ166" i="21" s="1"/>
  <c r="AT166" i="21"/>
  <c r="BA165" i="21"/>
  <c r="AY165" i="21"/>
  <c r="AZ165" i="21" s="1"/>
  <c r="AT165" i="21"/>
  <c r="BA164" i="21"/>
  <c r="AY164" i="21"/>
  <c r="AZ164" i="21" s="1"/>
  <c r="AT164" i="21"/>
  <c r="BA163" i="21"/>
  <c r="AY163" i="21"/>
  <c r="AZ163" i="21" s="1"/>
  <c r="AT163" i="21"/>
  <c r="BA162" i="21"/>
  <c r="AY162" i="21"/>
  <c r="AZ162" i="21" s="1"/>
  <c r="AT162" i="21"/>
  <c r="BA161" i="21"/>
  <c r="AY161" i="21"/>
  <c r="AZ161" i="21" s="1"/>
  <c r="AT161" i="21"/>
  <c r="BA160" i="21"/>
  <c r="AY160" i="21"/>
  <c r="AZ160" i="21" s="1"/>
  <c r="AT160" i="21"/>
  <c r="BA159" i="21"/>
  <c r="AY159" i="21"/>
  <c r="AZ159" i="21" s="1"/>
  <c r="AT159" i="21"/>
  <c r="BA158" i="21"/>
  <c r="AY158" i="21"/>
  <c r="AZ158" i="21" s="1"/>
  <c r="AT158" i="21"/>
  <c r="BA157" i="21"/>
  <c r="AY157" i="21"/>
  <c r="AZ157" i="21" s="1"/>
  <c r="AT157" i="21"/>
  <c r="BA156" i="21"/>
  <c r="AY156" i="21"/>
  <c r="AZ156" i="21" s="1"/>
  <c r="AT156" i="21"/>
  <c r="BA155" i="21"/>
  <c r="AY155" i="21"/>
  <c r="AZ155" i="21" s="1"/>
  <c r="AT155" i="21"/>
  <c r="BA154" i="21"/>
  <c r="AY154" i="21"/>
  <c r="AZ154" i="21" s="1"/>
  <c r="AT154" i="21"/>
  <c r="BA153" i="21"/>
  <c r="AY153" i="21"/>
  <c r="AZ153" i="21" s="1"/>
  <c r="AT153" i="21"/>
  <c r="BA152" i="21"/>
  <c r="AY152" i="21"/>
  <c r="AZ152" i="21" s="1"/>
  <c r="AT152" i="21"/>
  <c r="BA151" i="21"/>
  <c r="AY151" i="21"/>
  <c r="AZ151" i="21" s="1"/>
  <c r="AT151" i="21"/>
  <c r="BA150" i="21"/>
  <c r="AY150" i="21"/>
  <c r="AZ150" i="21" s="1"/>
  <c r="AT150" i="21"/>
  <c r="BA149" i="21"/>
  <c r="AY149" i="21"/>
  <c r="AZ149" i="21" s="1"/>
  <c r="AT149" i="21"/>
  <c r="BA148" i="21"/>
  <c r="AY148" i="21"/>
  <c r="AZ148" i="21" s="1"/>
  <c r="AT148" i="21"/>
  <c r="BF147" i="21"/>
  <c r="BA147" i="21"/>
  <c r="BE147" i="21" s="1"/>
  <c r="AY147" i="21"/>
  <c r="AZ147" i="21" s="1"/>
  <c r="AT147" i="21"/>
  <c r="BF146" i="21"/>
  <c r="BA146" i="21"/>
  <c r="BE146" i="21" s="1"/>
  <c r="AY146" i="21"/>
  <c r="AZ146" i="21" s="1"/>
  <c r="AT146" i="21"/>
  <c r="BF145" i="21"/>
  <c r="BA145" i="21"/>
  <c r="BE145" i="21" s="1"/>
  <c r="AY145" i="21"/>
  <c r="AZ145" i="21" s="1"/>
  <c r="AT145" i="21"/>
  <c r="BF144" i="21"/>
  <c r="BA144" i="21"/>
  <c r="BE144" i="21" s="1"/>
  <c r="AY144" i="21"/>
  <c r="AZ144" i="21" s="1"/>
  <c r="AT144" i="21"/>
  <c r="BF143" i="21"/>
  <c r="BA143" i="21"/>
  <c r="BE143" i="21" s="1"/>
  <c r="AY143" i="21"/>
  <c r="AZ143" i="21" s="1"/>
  <c r="AT143" i="21"/>
  <c r="BF142" i="21"/>
  <c r="BA142" i="21"/>
  <c r="BE142" i="21" s="1"/>
  <c r="AY142" i="21"/>
  <c r="AZ142" i="21" s="1"/>
  <c r="AT142" i="21"/>
  <c r="BF141" i="21"/>
  <c r="BA141" i="21"/>
  <c r="BE141" i="21" s="1"/>
  <c r="AY141" i="21"/>
  <c r="AZ141" i="21" s="1"/>
  <c r="AT141" i="21"/>
  <c r="BF140" i="21"/>
  <c r="BA140" i="21"/>
  <c r="BE140" i="21" s="1"/>
  <c r="AY140" i="21"/>
  <c r="AZ140" i="21" s="1"/>
  <c r="AT140" i="21"/>
  <c r="BF139" i="21"/>
  <c r="BA139" i="21"/>
  <c r="BE139" i="21" s="1"/>
  <c r="AY139" i="21"/>
  <c r="AZ139" i="21" s="1"/>
  <c r="AT139" i="21"/>
  <c r="BF138" i="21"/>
  <c r="BA138" i="21"/>
  <c r="BE138" i="21" s="1"/>
  <c r="AY138" i="21"/>
  <c r="AZ138" i="21" s="1"/>
  <c r="AT138" i="21"/>
  <c r="BF137" i="21"/>
  <c r="BA137" i="21"/>
  <c r="BE137" i="21" s="1"/>
  <c r="AY137" i="21"/>
  <c r="AZ137" i="21" s="1"/>
  <c r="AT137" i="21"/>
  <c r="BF136" i="21"/>
  <c r="BA136" i="21"/>
  <c r="BE136" i="21" s="1"/>
  <c r="AY136" i="21"/>
  <c r="AZ136" i="21" s="1"/>
  <c r="AT136" i="21"/>
  <c r="BF135" i="21"/>
  <c r="BA135" i="21"/>
  <c r="BE135" i="21" s="1"/>
  <c r="AY135" i="21"/>
  <c r="AZ135" i="21" s="1"/>
  <c r="AT135" i="21"/>
  <c r="BF134" i="21"/>
  <c r="BA134" i="21"/>
  <c r="BE134" i="21" s="1"/>
  <c r="AY134" i="21"/>
  <c r="AZ134" i="21" s="1"/>
  <c r="AT134" i="21"/>
  <c r="BF133" i="21"/>
  <c r="BA133" i="21"/>
  <c r="BE133" i="21" s="1"/>
  <c r="AY133" i="21"/>
  <c r="AZ133" i="21" s="1"/>
  <c r="AT133" i="21"/>
  <c r="BF132" i="21"/>
  <c r="BA132" i="21"/>
  <c r="BE132" i="21" s="1"/>
  <c r="AY132" i="21"/>
  <c r="AZ132" i="21" s="1"/>
  <c r="AT132" i="21"/>
  <c r="BF131" i="21"/>
  <c r="BA131" i="21"/>
  <c r="BE131" i="21" s="1"/>
  <c r="AY131" i="21"/>
  <c r="AZ131" i="21" s="1"/>
  <c r="AT131" i="21"/>
  <c r="BF130" i="21"/>
  <c r="BA130" i="21"/>
  <c r="BE130" i="21" s="1"/>
  <c r="AY130" i="21"/>
  <c r="AZ130" i="21" s="1"/>
  <c r="AT130" i="21"/>
  <c r="BF129" i="21"/>
  <c r="BA129" i="21"/>
  <c r="BE129" i="21" s="1"/>
  <c r="AY129" i="21"/>
  <c r="AZ129" i="21" s="1"/>
  <c r="AT129" i="21"/>
  <c r="BF128" i="21"/>
  <c r="BA128" i="21"/>
  <c r="BE128" i="21" s="1"/>
  <c r="AY128" i="21"/>
  <c r="AZ128" i="21" s="1"/>
  <c r="AT128" i="21"/>
  <c r="BF127" i="21"/>
  <c r="BA127" i="21"/>
  <c r="BE127" i="21" s="1"/>
  <c r="AY127" i="21"/>
  <c r="AZ127" i="21" s="1"/>
  <c r="AT127" i="21"/>
  <c r="BF126" i="21"/>
  <c r="BA126" i="21"/>
  <c r="BE126" i="21" s="1"/>
  <c r="AY126" i="21"/>
  <c r="AZ126" i="21" s="1"/>
  <c r="AT126" i="21"/>
  <c r="BF125" i="21"/>
  <c r="BA125" i="21"/>
  <c r="BE125" i="21" s="1"/>
  <c r="AY125" i="21"/>
  <c r="AZ125" i="21" s="1"/>
  <c r="AT125" i="21"/>
  <c r="BF124" i="21"/>
  <c r="BA124" i="21"/>
  <c r="BE124" i="21" s="1"/>
  <c r="AY124" i="21"/>
  <c r="AZ124" i="21" s="1"/>
  <c r="AT124" i="21"/>
  <c r="BF123" i="21"/>
  <c r="BA123" i="21"/>
  <c r="BE123" i="21" s="1"/>
  <c r="AY123" i="21"/>
  <c r="AZ123" i="21" s="1"/>
  <c r="AT123" i="21"/>
  <c r="BF122" i="21"/>
  <c r="BA122" i="21"/>
  <c r="BE122" i="21" s="1"/>
  <c r="AY122" i="21"/>
  <c r="AZ122" i="21" s="1"/>
  <c r="AT122" i="21"/>
  <c r="BF121" i="21"/>
  <c r="BA121" i="21"/>
  <c r="BE121" i="21" s="1"/>
  <c r="AY121" i="21"/>
  <c r="AZ121" i="21" s="1"/>
  <c r="AT121" i="21"/>
  <c r="BF120" i="21"/>
  <c r="BA120" i="21"/>
  <c r="BE120" i="21" s="1"/>
  <c r="AY120" i="21"/>
  <c r="AZ120" i="21" s="1"/>
  <c r="AT120" i="21"/>
  <c r="BF119" i="21"/>
  <c r="BA119" i="21"/>
  <c r="BE119" i="21" s="1"/>
  <c r="AY119" i="21"/>
  <c r="AZ119" i="21" s="1"/>
  <c r="AT119" i="21"/>
  <c r="BF118" i="21"/>
  <c r="BA118" i="21"/>
  <c r="BE118" i="21" s="1"/>
  <c r="AY118" i="21"/>
  <c r="AZ118" i="21" s="1"/>
  <c r="AT118" i="21"/>
  <c r="BF117" i="21"/>
  <c r="BA117" i="21"/>
  <c r="BE117" i="21" s="1"/>
  <c r="AY117" i="21"/>
  <c r="AZ117" i="21" s="1"/>
  <c r="AT117" i="21"/>
  <c r="BF116" i="21"/>
  <c r="BA116" i="21"/>
  <c r="BE116" i="21" s="1"/>
  <c r="AY116" i="21"/>
  <c r="AZ116" i="21" s="1"/>
  <c r="AT116" i="21"/>
  <c r="BF115" i="21"/>
  <c r="BA115" i="21"/>
  <c r="BE115" i="21" s="1"/>
  <c r="AY115" i="21"/>
  <c r="AZ115" i="21" s="1"/>
  <c r="AT115" i="21"/>
  <c r="BF114" i="21"/>
  <c r="BA114" i="21"/>
  <c r="BE114" i="21" s="1"/>
  <c r="AY114" i="21"/>
  <c r="AZ114" i="21" s="1"/>
  <c r="AT114" i="21"/>
  <c r="BF113" i="21"/>
  <c r="BA113" i="21"/>
  <c r="BE113" i="21" s="1"/>
  <c r="AY113" i="21"/>
  <c r="AZ113" i="21" s="1"/>
  <c r="AT113" i="21"/>
  <c r="BF112" i="21"/>
  <c r="BA112" i="21"/>
  <c r="BE112" i="21" s="1"/>
  <c r="AY112" i="21"/>
  <c r="AZ112" i="21" s="1"/>
  <c r="AT112" i="21"/>
  <c r="BF111" i="21"/>
  <c r="BA111" i="21"/>
  <c r="BE111" i="21" s="1"/>
  <c r="AY111" i="21"/>
  <c r="AZ111" i="21" s="1"/>
  <c r="AT111" i="21"/>
  <c r="BF110" i="21"/>
  <c r="BA110" i="21"/>
  <c r="BE110" i="21" s="1"/>
  <c r="AY110" i="21"/>
  <c r="AZ110" i="21" s="1"/>
  <c r="AT110" i="21"/>
  <c r="BF109" i="21"/>
  <c r="BA109" i="21"/>
  <c r="BE109" i="21" s="1"/>
  <c r="AY109" i="21"/>
  <c r="AZ109" i="21" s="1"/>
  <c r="AT109" i="21"/>
  <c r="BF108" i="21"/>
  <c r="BA108" i="21"/>
  <c r="BE108" i="21" s="1"/>
  <c r="AY108" i="21"/>
  <c r="AZ108" i="21" s="1"/>
  <c r="AT108" i="21"/>
  <c r="BF106" i="21"/>
  <c r="BA106" i="21"/>
  <c r="BE106" i="21" s="1"/>
  <c r="AY106" i="21"/>
  <c r="AZ106" i="21" s="1"/>
  <c r="AT106" i="21"/>
  <c r="J106" i="21"/>
  <c r="BF104" i="21"/>
  <c r="BA104" i="21"/>
  <c r="BE104" i="21" s="1"/>
  <c r="AY104" i="21"/>
  <c r="AZ104" i="21" s="1"/>
  <c r="AT104" i="21"/>
  <c r="J104" i="21"/>
  <c r="BF103" i="21"/>
  <c r="BA103" i="21"/>
  <c r="BE103" i="21" s="1"/>
  <c r="AY103" i="21"/>
  <c r="AZ103" i="21" s="1"/>
  <c r="AT103" i="21"/>
  <c r="J103" i="21"/>
  <c r="BF102" i="21"/>
  <c r="BA102" i="21"/>
  <c r="BE102" i="21" s="1"/>
  <c r="AY102" i="21"/>
  <c r="AZ102" i="21" s="1"/>
  <c r="AT102" i="21"/>
  <c r="J102" i="21"/>
  <c r="BF101" i="21"/>
  <c r="BA101" i="21"/>
  <c r="BE101" i="21" s="1"/>
  <c r="AY101" i="21"/>
  <c r="AZ101" i="21" s="1"/>
  <c r="AT101" i="21"/>
  <c r="BF100" i="21"/>
  <c r="BA100" i="21"/>
  <c r="BE100" i="21" s="1"/>
  <c r="AY100" i="21"/>
  <c r="AZ100" i="21" s="1"/>
  <c r="AT100" i="21"/>
  <c r="BF99" i="21"/>
  <c r="BA99" i="21"/>
  <c r="BE99" i="21" s="1"/>
  <c r="AY99" i="21"/>
  <c r="AZ99" i="21" s="1"/>
  <c r="AT99" i="21"/>
  <c r="BF98" i="21"/>
  <c r="BA98" i="21"/>
  <c r="BE98" i="21" s="1"/>
  <c r="AY98" i="21"/>
  <c r="AZ98" i="21" s="1"/>
  <c r="AT98" i="21"/>
  <c r="BF97" i="21"/>
  <c r="BA97" i="21"/>
  <c r="BE97" i="21" s="1"/>
  <c r="AY97" i="21"/>
  <c r="AZ97" i="21" s="1"/>
  <c r="AT97" i="21"/>
  <c r="BF96" i="21"/>
  <c r="BA96" i="21"/>
  <c r="BE96" i="21" s="1"/>
  <c r="AY96" i="21"/>
  <c r="AZ96" i="21" s="1"/>
  <c r="AT96" i="21"/>
  <c r="BF95" i="21"/>
  <c r="BA95" i="21"/>
  <c r="BE95" i="21" s="1"/>
  <c r="AY95" i="21"/>
  <c r="AZ95" i="21" s="1"/>
  <c r="AT95" i="21"/>
  <c r="BF94" i="21"/>
  <c r="BA94" i="21"/>
  <c r="BE94" i="21" s="1"/>
  <c r="AY94" i="21"/>
  <c r="AZ94" i="21" s="1"/>
  <c r="AT94" i="21"/>
  <c r="BF93" i="21"/>
  <c r="BA93" i="21"/>
  <c r="BE93" i="21" s="1"/>
  <c r="AY93" i="21"/>
  <c r="AZ93" i="21" s="1"/>
  <c r="AT93" i="21"/>
  <c r="BF92" i="21"/>
  <c r="BA92" i="21"/>
  <c r="BE92" i="21" s="1"/>
  <c r="AY92" i="21"/>
  <c r="AZ92" i="21" s="1"/>
  <c r="AT92" i="21"/>
  <c r="BF91" i="21"/>
  <c r="BA91" i="21"/>
  <c r="BE91" i="21" s="1"/>
  <c r="AY91" i="21"/>
  <c r="AZ91" i="21" s="1"/>
  <c r="AT91" i="21"/>
  <c r="BF90" i="21"/>
  <c r="BA90" i="21"/>
  <c r="BE90" i="21" s="1"/>
  <c r="AY90" i="21"/>
  <c r="AZ90" i="21" s="1"/>
  <c r="AT90" i="21"/>
  <c r="BF89" i="21"/>
  <c r="BA89" i="21"/>
  <c r="BE89" i="21" s="1"/>
  <c r="AY89" i="21"/>
  <c r="AZ89" i="21" s="1"/>
  <c r="AT89" i="21"/>
  <c r="BF88" i="21"/>
  <c r="BA88" i="21"/>
  <c r="BE88" i="21" s="1"/>
  <c r="AY88" i="21"/>
  <c r="AZ88" i="21" s="1"/>
  <c r="AT88" i="21"/>
  <c r="BF87" i="21"/>
  <c r="BA87" i="21"/>
  <c r="BE87" i="21" s="1"/>
  <c r="AY87" i="21"/>
  <c r="AZ87" i="21" s="1"/>
  <c r="AT87" i="21"/>
  <c r="BF86" i="21"/>
  <c r="BA86" i="21"/>
  <c r="BE86" i="21" s="1"/>
  <c r="AY86" i="21"/>
  <c r="AZ86" i="21" s="1"/>
  <c r="AT86" i="21"/>
  <c r="BF85" i="21"/>
  <c r="BA85" i="21"/>
  <c r="BE85" i="21" s="1"/>
  <c r="AY85" i="21"/>
  <c r="AZ85" i="21" s="1"/>
  <c r="AT85" i="21"/>
  <c r="BF84" i="21"/>
  <c r="BA84" i="21"/>
  <c r="BE84" i="21" s="1"/>
  <c r="AY84" i="21"/>
  <c r="AZ84" i="21" s="1"/>
  <c r="AT84" i="21"/>
  <c r="BF83" i="21"/>
  <c r="BA83" i="21"/>
  <c r="BE83" i="21" s="1"/>
  <c r="AY83" i="21"/>
  <c r="AZ83" i="21" s="1"/>
  <c r="AT83" i="21"/>
  <c r="BF82" i="21"/>
  <c r="BA82" i="21"/>
  <c r="BE82" i="21" s="1"/>
  <c r="AY82" i="21"/>
  <c r="AZ82" i="21" s="1"/>
  <c r="AT82" i="21"/>
  <c r="BF81" i="21"/>
  <c r="BA81" i="21"/>
  <c r="BE81" i="21" s="1"/>
  <c r="AY81" i="21"/>
  <c r="AZ81" i="21" s="1"/>
  <c r="AT81" i="21"/>
  <c r="BF80" i="21"/>
  <c r="BA80" i="21"/>
  <c r="BE80" i="21" s="1"/>
  <c r="AY80" i="21"/>
  <c r="AZ80" i="21" s="1"/>
  <c r="AT80" i="21"/>
  <c r="BF79" i="21"/>
  <c r="BA79" i="21"/>
  <c r="BE79" i="21" s="1"/>
  <c r="AY79" i="21"/>
  <c r="AZ79" i="21" s="1"/>
  <c r="AT79" i="21"/>
  <c r="BF78" i="21"/>
  <c r="BA78" i="21"/>
  <c r="BE78" i="21" s="1"/>
  <c r="AY78" i="21"/>
  <c r="AZ78" i="21" s="1"/>
  <c r="AT78" i="21"/>
  <c r="BF77" i="21"/>
  <c r="BA77" i="21"/>
  <c r="BE77" i="21" s="1"/>
  <c r="AY77" i="21"/>
  <c r="AZ77" i="21" s="1"/>
  <c r="AT77" i="21"/>
  <c r="BF76" i="21"/>
  <c r="BA76" i="21"/>
  <c r="BE76" i="21" s="1"/>
  <c r="AY76" i="21"/>
  <c r="AZ76" i="21" s="1"/>
  <c r="AT76" i="21"/>
  <c r="BF75" i="21"/>
  <c r="BA75" i="21"/>
  <c r="BE75" i="21" s="1"/>
  <c r="AY75" i="21"/>
  <c r="AZ75" i="21" s="1"/>
  <c r="AT75" i="21"/>
  <c r="BF74" i="21"/>
  <c r="BA74" i="21"/>
  <c r="BE74" i="21" s="1"/>
  <c r="AY74" i="21"/>
  <c r="AZ74" i="21" s="1"/>
  <c r="AT74" i="21"/>
  <c r="BF73" i="21"/>
  <c r="BA73" i="21"/>
  <c r="BE73" i="21" s="1"/>
  <c r="AY73" i="21"/>
  <c r="AZ73" i="21" s="1"/>
  <c r="AT73" i="21"/>
  <c r="BF72" i="21"/>
  <c r="BA72" i="21"/>
  <c r="BE72" i="21" s="1"/>
  <c r="AY72" i="21"/>
  <c r="AZ72" i="21" s="1"/>
  <c r="AT72" i="21"/>
  <c r="BF71" i="21"/>
  <c r="BA71" i="21"/>
  <c r="BE71" i="21" s="1"/>
  <c r="AY71" i="21"/>
  <c r="AZ71" i="21" s="1"/>
  <c r="AT71" i="21"/>
  <c r="BF70" i="21"/>
  <c r="BA70" i="21"/>
  <c r="BE70" i="21" s="1"/>
  <c r="AY70" i="21"/>
  <c r="AZ70" i="21" s="1"/>
  <c r="AT70" i="21"/>
  <c r="BF69" i="21"/>
  <c r="BA69" i="21"/>
  <c r="BE69" i="21" s="1"/>
  <c r="AY69" i="21"/>
  <c r="AZ69" i="21" s="1"/>
  <c r="AT69" i="21"/>
  <c r="BF68" i="21"/>
  <c r="BA68" i="21"/>
  <c r="BE68" i="21" s="1"/>
  <c r="AY68" i="21"/>
  <c r="AZ68" i="21" s="1"/>
  <c r="AT68" i="21"/>
  <c r="BF67" i="21"/>
  <c r="BA67" i="21"/>
  <c r="BE67" i="21" s="1"/>
  <c r="AY67" i="21"/>
  <c r="AZ67" i="21" s="1"/>
  <c r="AT67" i="21"/>
  <c r="BF66" i="21"/>
  <c r="BA66" i="21"/>
  <c r="BE66" i="21" s="1"/>
  <c r="AY66" i="21"/>
  <c r="AZ66" i="21" s="1"/>
  <c r="AT66" i="21"/>
  <c r="BF65" i="21"/>
  <c r="BA65" i="21"/>
  <c r="BE65" i="21" s="1"/>
  <c r="AY65" i="21"/>
  <c r="AZ65" i="21" s="1"/>
  <c r="AT65" i="21"/>
  <c r="BF64" i="21"/>
  <c r="BA64" i="21"/>
  <c r="BE64" i="21" s="1"/>
  <c r="AY64" i="21"/>
  <c r="AZ64" i="21" s="1"/>
  <c r="AT64" i="21"/>
  <c r="BF63" i="21"/>
  <c r="BA63" i="21"/>
  <c r="BE63" i="21" s="1"/>
  <c r="AY63" i="21"/>
  <c r="AZ63" i="21" s="1"/>
  <c r="AT63" i="21"/>
  <c r="BF62" i="21"/>
  <c r="BA62" i="21"/>
  <c r="BE62" i="21" s="1"/>
  <c r="AY62" i="21"/>
  <c r="AZ62" i="21" s="1"/>
  <c r="AT62" i="21"/>
  <c r="BF61" i="21"/>
  <c r="BA61" i="21"/>
  <c r="BE61" i="21" s="1"/>
  <c r="AY61" i="21"/>
  <c r="AZ61" i="21" s="1"/>
  <c r="AT61" i="21"/>
  <c r="BF60" i="21"/>
  <c r="BA60" i="21"/>
  <c r="BE60" i="21" s="1"/>
  <c r="AY60" i="21"/>
  <c r="AZ60" i="21" s="1"/>
  <c r="AT60" i="21"/>
  <c r="BF59" i="21"/>
  <c r="BA59" i="21"/>
  <c r="BE59" i="21" s="1"/>
  <c r="AY59" i="21"/>
  <c r="AZ59" i="21" s="1"/>
  <c r="AT59" i="21"/>
  <c r="BF58" i="21"/>
  <c r="BA58" i="21"/>
  <c r="BE58" i="21" s="1"/>
  <c r="AY58" i="21"/>
  <c r="AZ58" i="21" s="1"/>
  <c r="AT58" i="21"/>
  <c r="BF57" i="21"/>
  <c r="BA57" i="21"/>
  <c r="BE57" i="21" s="1"/>
  <c r="AY57" i="21"/>
  <c r="AZ57" i="21" s="1"/>
  <c r="AT57" i="21"/>
  <c r="BF56" i="21"/>
  <c r="BA56" i="21"/>
  <c r="BE56" i="21" s="1"/>
  <c r="AY56" i="21"/>
  <c r="AZ56" i="21" s="1"/>
  <c r="AT56" i="21"/>
  <c r="BF55" i="21"/>
  <c r="BA55" i="21"/>
  <c r="BE55" i="21" s="1"/>
  <c r="AY55" i="21"/>
  <c r="AZ55" i="21" s="1"/>
  <c r="AT55" i="21"/>
  <c r="BF54" i="21"/>
  <c r="BA54" i="21"/>
  <c r="BE54" i="21" s="1"/>
  <c r="AY54" i="21"/>
  <c r="AZ54" i="21" s="1"/>
  <c r="AT54" i="21"/>
  <c r="BF53" i="21"/>
  <c r="BA53" i="21"/>
  <c r="BE53" i="21" s="1"/>
  <c r="AY53" i="21"/>
  <c r="AZ53" i="21" s="1"/>
  <c r="AT53" i="21"/>
  <c r="BF52" i="21"/>
  <c r="BA52" i="21"/>
  <c r="BE52" i="21" s="1"/>
  <c r="AY52" i="21"/>
  <c r="AZ52" i="21" s="1"/>
  <c r="AT52" i="21"/>
  <c r="BF51" i="21"/>
  <c r="BA51" i="21"/>
  <c r="BE51" i="21" s="1"/>
  <c r="AY51" i="21"/>
  <c r="AZ51" i="21" s="1"/>
  <c r="AT51" i="21"/>
  <c r="BF50" i="21"/>
  <c r="BA50" i="21"/>
  <c r="BE50" i="21" s="1"/>
  <c r="AY50" i="21"/>
  <c r="AZ50" i="21" s="1"/>
  <c r="AT50" i="21"/>
  <c r="BF49" i="21"/>
  <c r="BA49" i="21"/>
  <c r="BE49" i="21" s="1"/>
  <c r="AY49" i="21"/>
  <c r="AZ49" i="21" s="1"/>
  <c r="AT49" i="21"/>
  <c r="BF48" i="21"/>
  <c r="BA48" i="21"/>
  <c r="BE48" i="21" s="1"/>
  <c r="AY48" i="21"/>
  <c r="AZ48" i="21" s="1"/>
  <c r="AT48" i="21"/>
  <c r="BF47" i="21"/>
  <c r="BA47" i="21"/>
  <c r="BE47" i="21" s="1"/>
  <c r="AY47" i="21"/>
  <c r="AZ47" i="21" s="1"/>
  <c r="AT47" i="21"/>
  <c r="BF46" i="21"/>
  <c r="BA46" i="21"/>
  <c r="BE46" i="21" s="1"/>
  <c r="AY46" i="21"/>
  <c r="AZ46" i="21" s="1"/>
  <c r="AT46" i="21"/>
  <c r="BF45" i="21"/>
  <c r="BA45" i="21"/>
  <c r="BE45" i="21" s="1"/>
  <c r="AY45" i="21"/>
  <c r="AZ45" i="21" s="1"/>
  <c r="AT45" i="21"/>
  <c r="BF44" i="21"/>
  <c r="BA44" i="21"/>
  <c r="BE44" i="21" s="1"/>
  <c r="AY44" i="21"/>
  <c r="AZ44" i="21" s="1"/>
  <c r="AT44" i="21"/>
  <c r="BF43" i="21"/>
  <c r="BA43" i="21"/>
  <c r="BE43" i="21" s="1"/>
  <c r="AY43" i="21"/>
  <c r="AZ43" i="21" s="1"/>
  <c r="AT43" i="21"/>
  <c r="BF42" i="21"/>
  <c r="BA42" i="21"/>
  <c r="BE42" i="21" s="1"/>
  <c r="AY42" i="21"/>
  <c r="AZ42" i="21" s="1"/>
  <c r="AT42" i="21"/>
  <c r="BF41" i="21"/>
  <c r="BA41" i="21"/>
  <c r="BE41" i="21" s="1"/>
  <c r="AY41" i="21"/>
  <c r="AZ41" i="21" s="1"/>
  <c r="AT41" i="21"/>
  <c r="BF40" i="21"/>
  <c r="BA40" i="21"/>
  <c r="BE40" i="21" s="1"/>
  <c r="AY40" i="21"/>
  <c r="AZ40" i="21" s="1"/>
  <c r="AT40" i="21"/>
  <c r="BF39" i="21"/>
  <c r="BA39" i="21"/>
  <c r="BE39" i="21" s="1"/>
  <c r="AY39" i="21"/>
  <c r="AZ39" i="21" s="1"/>
  <c r="AT39" i="21"/>
  <c r="BF38" i="21"/>
  <c r="BA38" i="21"/>
  <c r="BE38" i="21" s="1"/>
  <c r="AY38" i="21"/>
  <c r="AZ38" i="21" s="1"/>
  <c r="AT38" i="21"/>
  <c r="BF37" i="21"/>
  <c r="BA37" i="21"/>
  <c r="BE37" i="21" s="1"/>
  <c r="AY37" i="21"/>
  <c r="AZ37" i="21" s="1"/>
  <c r="AT37" i="21"/>
  <c r="BF36" i="21"/>
  <c r="BA36" i="21"/>
  <c r="BE36" i="21" s="1"/>
  <c r="AY36" i="21"/>
  <c r="AZ36" i="21" s="1"/>
  <c r="AT36" i="21"/>
  <c r="BF35" i="21"/>
  <c r="BA35" i="21"/>
  <c r="BE35" i="21" s="1"/>
  <c r="AY35" i="21"/>
  <c r="AZ35" i="21" s="1"/>
  <c r="AT35" i="21"/>
  <c r="BF34" i="21"/>
  <c r="BA34" i="21"/>
  <c r="BE34" i="21" s="1"/>
  <c r="AY34" i="21"/>
  <c r="AZ34" i="21" s="1"/>
  <c r="AT34" i="21"/>
  <c r="BF33" i="21"/>
  <c r="BA33" i="21"/>
  <c r="BE33" i="21" s="1"/>
  <c r="AY33" i="21"/>
  <c r="AZ33" i="21" s="1"/>
  <c r="AT33" i="21"/>
  <c r="BF32" i="21"/>
  <c r="BA32" i="21"/>
  <c r="BE32" i="21" s="1"/>
  <c r="AY32" i="21"/>
  <c r="AZ32" i="21" s="1"/>
  <c r="AT32" i="21"/>
  <c r="BF31" i="21"/>
  <c r="BA31" i="21"/>
  <c r="BE31" i="21" s="1"/>
  <c r="AY31" i="21"/>
  <c r="AZ31" i="21" s="1"/>
  <c r="AR31" i="21"/>
  <c r="AT31" i="21" s="1"/>
  <c r="BF30" i="21"/>
  <c r="BA30" i="21"/>
  <c r="BE30" i="21" s="1"/>
  <c r="AY30" i="21"/>
  <c r="AZ30" i="21" s="1"/>
  <c r="AT30" i="21"/>
  <c r="BF29" i="21"/>
  <c r="BA29" i="21"/>
  <c r="BE29" i="21" s="1"/>
  <c r="AY29" i="21"/>
  <c r="AZ29" i="21" s="1"/>
  <c r="AT29" i="21"/>
  <c r="BF28" i="21"/>
  <c r="BA28" i="21"/>
  <c r="BE28" i="21" s="1"/>
  <c r="AY28" i="21"/>
  <c r="AZ28" i="21" s="1"/>
  <c r="AT28" i="21"/>
  <c r="BF27" i="21"/>
  <c r="BA27" i="21"/>
  <c r="BE27" i="21" s="1"/>
  <c r="AY27" i="21"/>
  <c r="AZ27" i="21" s="1"/>
  <c r="AT27" i="21"/>
  <c r="BF26" i="21"/>
  <c r="BA26" i="21"/>
  <c r="BE26" i="21" s="1"/>
  <c r="AY26" i="21"/>
  <c r="AZ26" i="21" s="1"/>
  <c r="AT26" i="21"/>
  <c r="BF25" i="21"/>
  <c r="BA25" i="21"/>
  <c r="BE25" i="21" s="1"/>
  <c r="AY25" i="21"/>
  <c r="AZ25" i="21" s="1"/>
  <c r="AT25" i="21"/>
  <c r="BF24" i="21"/>
  <c r="BA24" i="21"/>
  <c r="BE24" i="21" s="1"/>
  <c r="AY24" i="21"/>
  <c r="AZ24" i="21" s="1"/>
  <c r="AT24" i="21"/>
  <c r="BF23" i="21"/>
  <c r="BA23" i="21"/>
  <c r="AY23" i="21"/>
  <c r="AZ23" i="21" s="1"/>
  <c r="AT23" i="21"/>
  <c r="P23" i="21"/>
  <c r="BF22" i="21"/>
  <c r="BA22" i="21"/>
  <c r="AY22" i="21"/>
  <c r="AZ22" i="21" s="1"/>
  <c r="AT22" i="21"/>
  <c r="BF21" i="21"/>
  <c r="BA21" i="21"/>
  <c r="AY21" i="21"/>
  <c r="AZ21" i="21" s="1"/>
  <c r="AT21" i="21"/>
  <c r="BF20" i="21"/>
  <c r="BA20" i="21"/>
  <c r="AY20" i="21"/>
  <c r="AZ20" i="21" s="1"/>
  <c r="AT20" i="21"/>
  <c r="BF19" i="21"/>
  <c r="BA19" i="21"/>
  <c r="AY19" i="21"/>
  <c r="AZ19" i="21" s="1"/>
  <c r="AR19" i="21"/>
  <c r="AT19" i="21" s="1"/>
  <c r="BF18" i="21"/>
  <c r="BA18" i="21"/>
  <c r="AY18" i="21"/>
  <c r="AZ18" i="21" s="1"/>
  <c r="AT18" i="21"/>
  <c r="BF17" i="21"/>
  <c r="BA17" i="21"/>
  <c r="AY17" i="21"/>
  <c r="AZ17" i="21" s="1"/>
  <c r="AT17" i="21"/>
  <c r="BF16" i="21"/>
  <c r="BA16" i="21"/>
  <c r="AY16" i="21"/>
  <c r="AZ16" i="21" s="1"/>
  <c r="AT16" i="21"/>
  <c r="BF15" i="21"/>
  <c r="BA15" i="21"/>
  <c r="AY15" i="21"/>
  <c r="AZ15" i="21" s="1"/>
  <c r="AT15" i="21"/>
  <c r="BF14" i="21"/>
  <c r="BA14" i="21"/>
  <c r="AY14" i="21"/>
  <c r="AZ14" i="21" s="1"/>
  <c r="AT14" i="21"/>
  <c r="BF13" i="21"/>
  <c r="BA13" i="21"/>
  <c r="BE13" i="21" s="1"/>
  <c r="AY13" i="21"/>
  <c r="AZ13" i="21" s="1"/>
  <c r="AT13" i="21"/>
  <c r="BF12" i="21"/>
  <c r="BA12" i="21"/>
  <c r="BE12" i="21" s="1"/>
  <c r="AY12" i="21"/>
  <c r="AZ12" i="21" s="1"/>
  <c r="AT12" i="21"/>
  <c r="BA11" i="21"/>
  <c r="AY11" i="21"/>
  <c r="AZ11" i="21" s="1"/>
  <c r="AT11" i="21"/>
  <c r="BF10" i="21"/>
  <c r="BA10" i="21"/>
  <c r="BE10" i="21" s="1"/>
  <c r="AY10" i="21"/>
  <c r="AZ10" i="21" s="1"/>
  <c r="AT10" i="21"/>
  <c r="BA9" i="21"/>
  <c r="AY9" i="21"/>
  <c r="AZ9" i="21" s="1"/>
  <c r="AT9" i="21"/>
  <c r="BA8" i="21"/>
  <c r="AY8" i="21"/>
  <c r="AZ8" i="21" s="1"/>
  <c r="AT8" i="21"/>
  <c r="BA7" i="21"/>
  <c r="AY7" i="21"/>
  <c r="AZ7" i="21" s="1"/>
  <c r="AT7" i="21"/>
  <c r="BA6" i="21"/>
  <c r="AY6" i="21"/>
  <c r="AZ6" i="21" s="1"/>
  <c r="AT6" i="21"/>
  <c r="BA5" i="21"/>
  <c r="AY5" i="21"/>
  <c r="AZ5" i="21" s="1"/>
  <c r="AT5" i="21"/>
  <c r="BA4" i="21"/>
  <c r="AY4" i="21"/>
  <c r="AZ4" i="21" s="1"/>
  <c r="AT4" i="21"/>
  <c r="B12" i="19"/>
  <c r="B5" i="19"/>
  <c r="B2" i="19"/>
  <c r="B11" i="19"/>
  <c r="B6" i="19"/>
  <c r="B4" i="19"/>
  <c r="B3" i="19"/>
  <c r="B13" i="19"/>
  <c r="B14" i="19"/>
  <c r="B10" i="19"/>
  <c r="B15" i="19"/>
</calcChain>
</file>

<file path=xl/comments1.xml><?xml version="1.0" encoding="utf-8"?>
<comments xmlns="http://schemas.openxmlformats.org/spreadsheetml/2006/main">
  <authors>
    <author>haing</author>
  </authors>
  <commentList>
    <comment ref="B6" authorId="0" shapeId="0">
      <text>
        <r>
          <rPr>
            <b/>
            <sz val="9"/>
            <color indexed="81"/>
            <rFont val="Tahoma"/>
            <family val="2"/>
          </rPr>
          <t>haing: si RPI ou FINEX Se referer au Programme suivant Loi de finance</t>
        </r>
        <r>
          <rPr>
            <sz val="9"/>
            <color indexed="81"/>
            <rFont val="Tahoma"/>
            <family val="2"/>
          </rPr>
          <t xml:space="preserve">
</t>
        </r>
      </text>
    </comment>
    <comment ref="C6" authorId="0" shapeId="0">
      <text>
        <r>
          <rPr>
            <b/>
            <sz val="9"/>
            <color indexed="81"/>
            <rFont val="Tahoma"/>
            <family val="2"/>
          </rPr>
          <t>haing:</t>
        </r>
        <r>
          <rPr>
            <sz val="9"/>
            <color indexed="81"/>
            <rFont val="Tahoma"/>
            <family val="2"/>
          </rPr>
          <t xml:space="preserve">
si RPI ou FINEX Se referer au convention LF</t>
        </r>
      </text>
    </comment>
    <comment ref="D6" authorId="0" shapeId="0">
      <text>
        <r>
          <rPr>
            <b/>
            <sz val="9"/>
            <color indexed="81"/>
            <rFont val="Tahoma"/>
            <family val="2"/>
          </rPr>
          <t>haing:</t>
        </r>
        <r>
          <rPr>
            <sz val="9"/>
            <color indexed="81"/>
            <rFont val="Tahoma"/>
            <family val="2"/>
          </rPr>
          <t xml:space="preserve">
si RPI ou FINEX Se referer au convention LF</t>
        </r>
      </text>
    </comment>
    <comment ref="F6" authorId="0" shapeId="0">
      <text>
        <r>
          <rPr>
            <b/>
            <sz val="9"/>
            <color indexed="81"/>
            <rFont val="Tahoma"/>
            <family val="2"/>
          </rPr>
          <t>haing:</t>
        </r>
        <r>
          <rPr>
            <sz val="9"/>
            <color indexed="81"/>
            <rFont val="Tahoma"/>
            <family val="2"/>
          </rPr>
          <t xml:space="preserve">
Intitilé de l'activité suivant CDMT</t>
        </r>
      </text>
    </comment>
    <comment ref="G6" authorId="0" shapeId="0">
      <text>
        <r>
          <rPr>
            <b/>
            <sz val="9"/>
            <color indexed="81"/>
            <rFont val="Tahoma"/>
            <family val="2"/>
          </rPr>
          <t>haing:</t>
        </r>
        <r>
          <rPr>
            <sz val="9"/>
            <color indexed="81"/>
            <rFont val="Tahoma"/>
            <family val="2"/>
          </rPr>
          <t xml:space="preserve">
EC : Entretien Courant, RH : Réhabilitation, CT: Construction, OA :ouvrages d'Art; ET:Etudes , AQ : Aquisition; Formation</t>
        </r>
      </text>
    </comment>
    <comment ref="J6" authorId="0" shapeId="0">
      <text>
        <r>
          <rPr>
            <b/>
            <sz val="9"/>
            <color indexed="81"/>
            <rFont val="Tahoma"/>
            <family val="2"/>
          </rPr>
          <t>haing:</t>
        </r>
        <r>
          <rPr>
            <sz val="9"/>
            <color indexed="81"/>
            <rFont val="Tahoma"/>
            <family val="2"/>
          </rPr>
          <t xml:space="preserve">
Coût prévisionnel inscrit sur le budget en milliers d'Ar</t>
        </r>
      </text>
    </comment>
    <comment ref="K6" authorId="0" shapeId="0">
      <text>
        <r>
          <rPr>
            <b/>
            <sz val="9"/>
            <color indexed="81"/>
            <rFont val="Tahoma"/>
            <family val="2"/>
          </rPr>
          <t>haing:</t>
        </r>
        <r>
          <rPr>
            <sz val="9"/>
            <color indexed="81"/>
            <rFont val="Tahoma"/>
            <family val="2"/>
          </rPr>
          <t xml:space="preserve">
Nom; Tél; Mail</t>
        </r>
      </text>
    </comment>
    <comment ref="AG6" authorId="0" shapeId="0">
      <text>
        <r>
          <rPr>
            <b/>
            <sz val="9"/>
            <color indexed="81"/>
            <rFont val="Tahoma"/>
            <family val="2"/>
          </rPr>
          <t>haing:</t>
        </r>
        <r>
          <rPr>
            <sz val="9"/>
            <color indexed="81"/>
            <rFont val="Tahoma"/>
            <family val="2"/>
          </rPr>
          <t xml:space="preserve">
Offre financier du titulaire en milliers d'ar</t>
        </r>
      </text>
    </comment>
  </commentList>
</comments>
</file>

<file path=xl/comments2.xml><?xml version="1.0" encoding="utf-8"?>
<comments xmlns="http://schemas.openxmlformats.org/spreadsheetml/2006/main">
  <authors>
    <author>haing</author>
  </authors>
  <commentList>
    <comment ref="B3" authorId="0" shapeId="0">
      <text>
        <r>
          <rPr>
            <b/>
            <sz val="9"/>
            <color indexed="81"/>
            <rFont val="Tahoma"/>
            <family val="2"/>
          </rPr>
          <t>haing: si RPI ou FINEX Se referer au Programme suivant Loi de finance</t>
        </r>
        <r>
          <rPr>
            <sz val="9"/>
            <color indexed="81"/>
            <rFont val="Tahoma"/>
            <family val="2"/>
          </rPr>
          <t xml:space="preserve">
</t>
        </r>
      </text>
    </comment>
    <comment ref="C3" authorId="0" shapeId="0">
      <text>
        <r>
          <rPr>
            <b/>
            <sz val="9"/>
            <color indexed="81"/>
            <rFont val="Tahoma"/>
            <family val="2"/>
          </rPr>
          <t>haing:</t>
        </r>
        <r>
          <rPr>
            <sz val="9"/>
            <color indexed="81"/>
            <rFont val="Tahoma"/>
            <family val="2"/>
          </rPr>
          <t xml:space="preserve">
si RPI ou FINEX Se referer au convention LF</t>
        </r>
      </text>
    </comment>
    <comment ref="D3" authorId="0" shapeId="0">
      <text>
        <r>
          <rPr>
            <b/>
            <sz val="9"/>
            <color indexed="81"/>
            <rFont val="Tahoma"/>
            <family val="2"/>
          </rPr>
          <t>haing:</t>
        </r>
        <r>
          <rPr>
            <sz val="9"/>
            <color indexed="81"/>
            <rFont val="Tahoma"/>
            <family val="2"/>
          </rPr>
          <t xml:space="preserve">
si RPI ou FINEX Se referer au convention LF</t>
        </r>
      </text>
    </comment>
    <comment ref="F3" authorId="0" shapeId="0">
      <text>
        <r>
          <rPr>
            <b/>
            <sz val="9"/>
            <color indexed="81"/>
            <rFont val="Tahoma"/>
            <family val="2"/>
          </rPr>
          <t>haing:</t>
        </r>
        <r>
          <rPr>
            <sz val="9"/>
            <color indexed="81"/>
            <rFont val="Tahoma"/>
            <family val="2"/>
          </rPr>
          <t xml:space="preserve">
Intitilé de l'activité suivant CDMT</t>
        </r>
      </text>
    </comment>
    <comment ref="G3" authorId="0" shapeId="0">
      <text>
        <r>
          <rPr>
            <b/>
            <sz val="9"/>
            <color indexed="81"/>
            <rFont val="Tahoma"/>
            <family val="2"/>
          </rPr>
          <t>haing:</t>
        </r>
        <r>
          <rPr>
            <sz val="9"/>
            <color indexed="81"/>
            <rFont val="Tahoma"/>
            <family val="2"/>
          </rPr>
          <t xml:space="preserve">
EC : Entretien Courant, RH : Réhabilitation, CT: Construction, OA :ouvrages d'Art; ET:Etudes , AQ : Aquisition; Formation</t>
        </r>
      </text>
    </comment>
    <comment ref="J3" authorId="0" shapeId="0">
      <text>
        <r>
          <rPr>
            <b/>
            <sz val="9"/>
            <color indexed="81"/>
            <rFont val="Tahoma"/>
            <family val="2"/>
          </rPr>
          <t>haing:</t>
        </r>
        <r>
          <rPr>
            <sz val="9"/>
            <color indexed="81"/>
            <rFont val="Tahoma"/>
            <family val="2"/>
          </rPr>
          <t xml:space="preserve">
Coût prévisionnel inscrit sur le budget en milliers d'Ar</t>
        </r>
      </text>
    </comment>
    <comment ref="K3" authorId="0" shapeId="0">
      <text>
        <r>
          <rPr>
            <b/>
            <sz val="9"/>
            <color indexed="81"/>
            <rFont val="Tahoma"/>
            <family val="2"/>
          </rPr>
          <t>haing:</t>
        </r>
        <r>
          <rPr>
            <sz val="9"/>
            <color indexed="81"/>
            <rFont val="Tahoma"/>
            <family val="2"/>
          </rPr>
          <t xml:space="preserve">
Nom; Tél; Mail</t>
        </r>
      </text>
    </comment>
    <comment ref="AK3" authorId="0" shapeId="0">
      <text>
        <r>
          <rPr>
            <b/>
            <sz val="9"/>
            <color indexed="81"/>
            <rFont val="Tahoma"/>
            <family val="2"/>
          </rPr>
          <t>haing:</t>
        </r>
        <r>
          <rPr>
            <sz val="9"/>
            <color indexed="81"/>
            <rFont val="Tahoma"/>
            <family val="2"/>
          </rPr>
          <t xml:space="preserve">
Offre financier du titulaire en milliers d'ar</t>
        </r>
      </text>
    </comment>
  </commentList>
</comments>
</file>

<file path=xl/sharedStrings.xml><?xml version="1.0" encoding="utf-8"?>
<sst xmlns="http://schemas.openxmlformats.org/spreadsheetml/2006/main" count="22499" uniqueCount="2381">
  <si>
    <t>IDENTIFICATION</t>
  </si>
  <si>
    <t>LOCALISATION GEOGRAPHIQUE</t>
  </si>
  <si>
    <t>CARACTERISTIQUE DU MARCHE</t>
  </si>
  <si>
    <t>Avancement</t>
  </si>
  <si>
    <t>N°</t>
  </si>
  <si>
    <t>Directions</t>
  </si>
  <si>
    <t>Financement</t>
  </si>
  <si>
    <t>Responsable du Projet</t>
  </si>
  <si>
    <t>Valeur Cible (Unités)</t>
  </si>
  <si>
    <t>VC (Qté)</t>
  </si>
  <si>
    <t>Indicateur ODD</t>
  </si>
  <si>
    <t>Indicateur de Performance</t>
  </si>
  <si>
    <t>PK DEBUT</t>
  </si>
  <si>
    <t>PK FIN</t>
  </si>
  <si>
    <t>REGIONS CONCERNEES</t>
  </si>
  <si>
    <t>DISTRICTS</t>
  </si>
  <si>
    <t>Communes</t>
  </si>
  <si>
    <t>Titulaire</t>
  </si>
  <si>
    <t>Temporel</t>
  </si>
  <si>
    <t>Physique</t>
  </si>
  <si>
    <t>Financière</t>
  </si>
  <si>
    <t>Observations</t>
  </si>
  <si>
    <t>ACTIVITES</t>
  </si>
  <si>
    <t>Natures</t>
  </si>
  <si>
    <t>Indicateur PEM/PTA</t>
  </si>
  <si>
    <t>Photos</t>
  </si>
  <si>
    <t>Désignations</t>
  </si>
  <si>
    <t>Nbre d'emploi crée</t>
  </si>
  <si>
    <t>Population touchée</t>
  </si>
  <si>
    <t>Date_PPM</t>
  </si>
  <si>
    <t>Date_OS</t>
  </si>
  <si>
    <t>S-1</t>
  </si>
  <si>
    <t>S</t>
  </si>
  <si>
    <t>Date TEF</t>
  </si>
  <si>
    <t>SUIVI DAE</t>
  </si>
  <si>
    <t>Date envoi Primature</t>
  </si>
  <si>
    <t>Date envoi PRM</t>
  </si>
  <si>
    <t>Date Retour PRM</t>
  </si>
  <si>
    <t>Date retour Primature</t>
  </si>
  <si>
    <t>Programme (LF)</t>
  </si>
  <si>
    <t>Convention (LF)</t>
  </si>
  <si>
    <t>Réf Marché/Conv.</t>
  </si>
  <si>
    <t>Evolution 
S-1/S</t>
  </si>
  <si>
    <t>Montant engagé</t>
  </si>
  <si>
    <t xml:space="preserve">Travaux de réhabilitations des bâtiments du service régional des Travaux Publics Androy :
- Réhabilitations des bâtiments du SRTP Ambovombe Androy
- Réhabilitations des bâtiments du SRTP section Beloha-Androy
</t>
  </si>
  <si>
    <t>Travaux sur la Route nationale RN 31 reliant Antsohihy, Antsahabe et Bealanana</t>
  </si>
  <si>
    <t>Travaux d'entretien courant de la route reliant Anosizato vers Andranomena de longueur 11.100 Km</t>
  </si>
  <si>
    <t>Travaux d'Aménagement de la route reliant la voie rapide AMBODIFASINA et la RN3 ANTSOFONONDRY</t>
  </si>
  <si>
    <t>Travaux d'entretien de routes à Analalava</t>
  </si>
  <si>
    <t>PONT MANGOKY : Actualisations des études, contrôle et surveillance des travaux de construction du pont de  Mangoky au PK 199+700 sur la RN 9 et ses voies d’accès</t>
  </si>
  <si>
    <t>Travaux d’aménagement de la section urbaine de Toliara (PK 0+000 au PK 1+400), et de la plateforme d’Ankililoaka sur la RN 9, ainsi que les travaux de reconstruction du pont RANOZAZA sur la RN 9 au PK 71+271 et ses voies d’accès</t>
  </si>
  <si>
    <t>Dégradation de chaussée au PK 28+900 de la RNS 1 (Imerintsiatosika)</t>
  </si>
  <si>
    <t>Travaux de construction de pavage de la RP85 reliant le fokontany Saromilanja Soanierana Ambony Avaratra et la CU d'Arivonimamo</t>
  </si>
  <si>
    <t>Travaux d'entretien  et de réhabilitation de route dans la ville de Soavinandriana</t>
  </si>
  <si>
    <t xml:space="preserve">TRAVAUX DE BITUMAGE DE LA ROUTE NATIONALE 44 RELIANT 
MAROVOAY AMBOASARY (PK 20 A PK 60) </t>
  </si>
  <si>
    <t>Contrôle et Surveillance des travaux d’aménagement et de bitumage de la RN9 entre Analamisampy et Bevoay (PK107+400 - PK192+780) et entre Bevoay et Manja (PK194+730 - PK274+844</t>
  </si>
  <si>
    <t>PACFC : Travaux d'aménagement et de bitumage de la route nationale n°9 - Lot 1 entre Analamisampy et Bevoay (PK107+400 - PK192+780)</t>
  </si>
  <si>
    <t>PACFC : Travaux d'aménagement et de bitumage de la route nationale n°9 - Lot 2 entre Bevoay et Manja (PK194+730 – PK 274+844)</t>
  </si>
  <si>
    <t>TRAVAUX DE BITUMAGE DE LA RN5A ENTRE AMBILOBE ET VOHEMAR</t>
  </si>
  <si>
    <t>Travaux de réhabilitation de la route nationale secondaire N°43 « Faratsiho – Sambaina ; Ambohibary–Ampetsapetsa »</t>
  </si>
  <si>
    <t>TRAVAUX DE BITUMAGE DE LA ROUTE NATIONALE 
44 RELIANT AMBOASARY VOHIDIALA (PK 60  AU PK 133)</t>
  </si>
  <si>
    <t>Réactualisation des études d’APD, Gestion, Contrôle et Surveillance des travaux de réhabilitation de la route nationale secondaire N°43 « Faratsiho – Sambaina ; Ambohibary–Ampetsapetsa (PK127 de la RNP7) et Analavory- Soavinandriana</t>
  </si>
  <si>
    <t>Travaux de Construction de la voie rapide reliant le Port de Toamasina et la RN 2</t>
  </si>
  <si>
    <t>Travaux de Construction de la route Ivato - Village Artisanal et la route reliant Boulevard de l'Europe - Village de la Francophonie</t>
  </si>
  <si>
    <t>Travaux d'entretien courant des Routes Nationales Campagne 2018/2019</t>
  </si>
  <si>
    <t>TRAVAUX DE TRAITEMENT DES POINTS NOIRS SUR LA ROUTE RNT23A ENTRE MORAMANGA ET ANOSIBE AN’ALA (A DELAI REDUIT)</t>
  </si>
  <si>
    <t>Travaux d'Entretien Améliorant Terrassement (TEAT) sur la RNS.10 entre les PK 0+000 (Andranovory) et PK 61+000 (Ihotry)</t>
  </si>
  <si>
    <t>Travaux d'entretien des routes FKT Ambohimanjaka vers CR Ambohimitombo I dans la Commune Rurale d'Ambohimitombo I, Commune Rurale dudit, District d'Ambositra, Région Amoron'i Mania</t>
  </si>
  <si>
    <t>Travaux de réhabilitation de la Route Boulevard RATSIMILAHO dans la Commune Urbaine de Toamasina</t>
  </si>
  <si>
    <t>Travaux d'Entretien Améliorant de la RNS1bis au PK 341+100 dans la Région Melaky</t>
  </si>
  <si>
    <t>Travaux d'entretien de routine sur la RNS 27 entre PK.165+000 (Andranokerotra : 22°49'24,37"S - 47°4'44,50"E) et PK.206+000 (Vondrozo : 22°49'5.96"S -  47°19'40.43"E)</t>
  </si>
  <si>
    <t>Travaux d'Entretien Améliorant et Spécialisé sur la RNS 27 entre PK.145+000 (Maropaika :  22°42'33.31"S -  46°58'33.73"E) et PK.206+000 (Vondrozo :  22°49'5.96"S - 47°19'40.43"E)
- Construction d'un dalot 100X100  au PK 168+750</t>
  </si>
  <si>
    <t>Travaux d'Entretien de la route reliant la RN 7/PK173+700 à l'Hôpital Marocain d'Ambohimanarivo</t>
  </si>
  <si>
    <t>Travaux de réhabilitation de la route Vohilava Mananjary</t>
  </si>
  <si>
    <t>Travaux d'entretien de route à Manankara Ville</t>
  </si>
  <si>
    <t>Travaux d'entretien des routes Mandritsara</t>
  </si>
  <si>
    <t>Travaux de réparation de la route d'Ambatomaro reliant RN 2 - Ambolokandrina</t>
  </si>
  <si>
    <t>Travaux d'entretien de la route Pont Androrohoro-Digue Masindray-Miadamanjaka</t>
  </si>
  <si>
    <t>TRAVAUX D'URGENCE DE LA ROUTE RELIANT LA COMMUNE RURALE FIEFERANA ET LA RN2 AMBATOLAMPIKELY, L=17,8 km</t>
  </si>
  <si>
    <t>Travaux de réparation d'Urgence de la RN 2 vers Stadium Barikadimy Toamasina</t>
  </si>
  <si>
    <t>Travaux de réhabilitation de la route reliant Station TOTAL au Croisement CROC FARM Ivato</t>
  </si>
  <si>
    <t>Travaux d'entretien du bac reliant Fenerive Est et la Commune Rurale de Vohilengo dans la Région d'Analanjirofo</t>
  </si>
  <si>
    <t>Travaux d'entretien de la route d'Ambanja</t>
  </si>
  <si>
    <t>TRAVAUX D'ENTRETIEN DE LA ROUTE D'AMBILOBE</t>
  </si>
  <si>
    <t>Travaux de réhabilitation des rues dans la ville d'Antsiranana : Rondpoint Galana - Lycée Mixte, Carrefour RN 6 Mitabe - La Batterie Rue Justin Bezara, Rue Monseigneur Courbet - Villa Titanic ;</t>
  </si>
  <si>
    <t>Travaux d'urgence de réparation de la RNP4 entre PK0 et PK 570+330 Mahajanga répartis en 3 lots : 
- Lot 3 entre PK 460 et PK 570+330 ET SON AVENANT N°01</t>
  </si>
  <si>
    <t>Travaux de traitement des points critiques sur la RNT31 entre les Pk 80+000 (Ambatosia) et Pk 100+000 (Bealanana)</t>
  </si>
  <si>
    <t>Travaux de reconstruction d'un pont sur la RNT 31 au PK 212+500 Ambodiadabo CR Ambodiadabo, District de Bealanana</t>
  </si>
  <si>
    <t>Travaux de reconstruction d'un pont sur la RNT 31 au PK 192+300 Manapatra CR Ankazotokana, District de Bealanana</t>
  </si>
  <si>
    <t xml:space="preserve">Travaux de traitement des points noirs de la route entre Ambatolampy et Tsinjoarivo repartis en trois (03) lots: -Lot1: Travaux de traitement des points noirs de la route entre PK0 (Ambatolampy) et PK12 (CR Ambatondrakalavao) </t>
  </si>
  <si>
    <t>Travaux de traitement des points noirs de la route entre Ambatolampy et Tsinjoarivo repartis en trois (03) lots: Lot2: Travaux de traitement des points noirs de la route entre PK12 (CR Ambatondrakalavao) et PK25 (CR Antsapandrano)</t>
  </si>
  <si>
    <t>Travaux de traitement des points noirs de la route entre Ambatolampy et Tsinjoarivo repartis en trois (03) lots: Lot3: Travaux de traitement des points noirs de la route entre PK25 (CR Antsapandrano) et PK45 (Tsinjoarivo)</t>
  </si>
  <si>
    <t xml:space="preserve">Travaux d'entretien de la route provinciale RP 1203-F reliant les communes rurales de Vohitrindry et Ifanirea </t>
  </si>
  <si>
    <t>1-5 Effectuer des Travaux d’Entretien Courant de la RNS 57</t>
  </si>
  <si>
    <t>1-6 Effectuer des Travaux d’Entretien Courant de la RNS 30 B</t>
  </si>
  <si>
    <t>Travaux de Traitement des points noirs sur la route reliant Hopitaly Manarapenitra - Mahasoabe</t>
  </si>
  <si>
    <t>1.2. Entretenir les infrastructures routières de développement des pôles de croissances</t>
  </si>
  <si>
    <t>2.1. Inciter les PTFs à financier d’avantage le fonctionnement des projets</t>
  </si>
  <si>
    <t>3.1. Réhabiliter les routes RN et RR</t>
  </si>
  <si>
    <t>Travaux d'urgence de Construction de pont en BA sur la Rivière Atrobo, au pk 25 de la RIP 39 entre Talata - Angavo et Mangasoavina, District Ankazobe</t>
  </si>
  <si>
    <t>Travaux de traitement des points noirs entre Arivonimamo et Manalalondo</t>
  </si>
  <si>
    <t xml:space="preserve">Travaux  d'Entretien de Routes à Maroantsetra </t>
  </si>
  <si>
    <t>Assistance technique (AT) pour appuyer l’Autorité Routière</t>
  </si>
  <si>
    <t xml:space="preserve">Gestion, contrôle et surveillance des travaux de remise en état des Routes Nationales RNT12A (tranche 2, entre Taolagnaro et Vangaindrano) et RNS5 (entre Mananara Nord et Maroantsetra) et des pistes rurales connexes </t>
  </si>
  <si>
    <t>Travaux complémentaires de remise en état de la RNTI2A, Travaux de bitumage du tronçon 3 du Lot 1</t>
  </si>
  <si>
    <t>Travaux d'urgence sur la RN 6 entre les PK 461+200 entre (Ambanja) et PK 502+400 (Antanamazava)</t>
  </si>
  <si>
    <t>PROJET D'AMENAGEMENT ET D'ASPHALTAGE DE LA ROUTE NATIONALE SECONDAIRE N°5 : SOANIERANA IVONGO - MANANARA NORD, SERVICE DE CONSULTANT :  « Actualisation des Etudes d'Avant-Projet Détaillées et environnementales de la totalité du projet de la RN5 " SOANIERANA IVONGO - MANANARA", Elaboration des Dossiers d'Appel d'Offres des travaux de tout le linéaire de la RNS 5 scindés en deux tronçons: Tronçon 1: Soanierana Ivongo – Vahibe et Tronçon 2: Vahibe – Mananara, Assistance à l'Administration pour l'analyse et l'évaluation des offres des travaux  du Tronçon 1 : Soanierana Ivongo – Vahibe, Contrôle et surveillance des travaux  du Tronçon 1: Soanierana Ivongo – Vahibe »</t>
  </si>
  <si>
    <t>Reprise de l’organisation de la libération de l’emprise de la RN 9 et mise en œuvre du programme de réinstallation involontaire, dans la voirie urbaine de Toliara, au pont RANOZAZA, à la plateforme d’ANKILILOAKA</t>
  </si>
  <si>
    <t xml:space="preserve">Gestion, contrôle et surveillance des Travaux d'urgence sur la RN6 aux PK 499+200 et PK 581+800 </t>
  </si>
  <si>
    <t>FONDS ROUTIERS</t>
  </si>
  <si>
    <t>RPI</t>
  </si>
  <si>
    <t>Travaux de Réhabilitation</t>
  </si>
  <si>
    <t>NA</t>
  </si>
  <si>
    <t>Travaux de Construction</t>
  </si>
  <si>
    <t>Travaux d'Entretien</t>
  </si>
  <si>
    <t>Prestation intellectuelle</t>
  </si>
  <si>
    <t>BADEA / FSD / OFID / FKDEA</t>
  </si>
  <si>
    <t>OFID</t>
  </si>
  <si>
    <t>IDA/BANQUE MONDIALE-PPAV2260-MG</t>
  </si>
  <si>
    <t>BAD / EU / ETAT MALAGASY</t>
  </si>
  <si>
    <t>BAD / ETAT MALAGASY</t>
  </si>
  <si>
    <t>Travaux d'Urgence</t>
  </si>
  <si>
    <t>Voies Urbaines</t>
  </si>
  <si>
    <t>Banque Mondiale</t>
  </si>
  <si>
    <t>FONDS ROUTIERS / RPI</t>
  </si>
  <si>
    <t>BEI</t>
  </si>
  <si>
    <t>UE</t>
  </si>
  <si>
    <t>Assistance technique</t>
  </si>
  <si>
    <t>AFD</t>
  </si>
  <si>
    <t>AFD / BEI</t>
  </si>
  <si>
    <t>JHULVER Philah Herinony    Directeur Régional de l'Aménagement du Territoire et des Travaux Publics Androy                      Tél : 034 52 077 81 / 034 18 480 26                                    E-mail : jhulverphilah@gmail.com</t>
  </si>
  <si>
    <t>Sambisolo jean Emile : mail e.sambisolo@matp.gov.mg - 032 01 234 56</t>
  </si>
  <si>
    <t xml:space="preserve"> Ingénieur en Chef : ANDRIAMALALAVONJY  Solomanoro, Ingénieur des Travaux Publics;
• Ingénieur de Contrôle : RAVONINJATOVO Marc Rolando, Ingénieur des Travaux Publics;
• Ingénieur chargé de Surveillance : ANDRIANTSILAIZINA Erickson, Ingénieur des Travaux Publics;
• Ingénieur chargé de Surveillance :RAKOTOARISOA Huges ,Ingénieur des Travaux Publics
• Agent chargé de Surveillance : TAHIRIARIVONY Fanomezantsoa, Technicien des Travaux Publics,
• Agent chargé de Surveillance : RAKOTONAIVO ANDRIANARIJAO Benjamina, Technicien des Travaux Publics,</t>
  </si>
  <si>
    <t>REGION ITASY
SRTP Itasy</t>
  </si>
  <si>
    <t>REGION ITASY
DRATP Itasy</t>
  </si>
  <si>
    <t>Ingénieur en Chef: ANDRIAMALALAVONJY Solomanoro
Ingénieur Chargé de contrôle: RAZAFINDRIANILANA Hoby
Ingénieur Chargé de surveillance: RAVONINJATOVO Marc Rolando
Assistant de surveillance: RASOANAIVO Lalaina Huacinthe/ 
RAKOTONAIVO Andrianarijao Benjamina</t>
  </si>
  <si>
    <t>Thierry</t>
  </si>
  <si>
    <t>Point Focal : RAZAFIMAHEFA Ando Nantenaina (Coordonnateur)
Responsable du projet : 
RANDRIANARISON Ando Manalina</t>
  </si>
  <si>
    <t xml:space="preserve">-RAKOTOMANANA Tafita Andriantahiry, PRMP
-ANDRIANTOLOTRA A. Lovaniaina, DRATP
-RAZAFIMANJATO A. Edith, C/SRTP
</t>
  </si>
  <si>
    <t>Serge RANAIVOARIMANANA Mbinintsoa SRTP 034 70 334 44/ 033 17 844 47</t>
  </si>
  <si>
    <t>DRATP ITASY</t>
  </si>
  <si>
    <t>PACT</t>
  </si>
  <si>
    <t>PACFC
Point Focal : RAZAFIMAHEFA Ando Nantenaina (Coordonnateur)
Responsable du projet : RABE Roger</t>
  </si>
  <si>
    <t>RANDRIANANDRASANA Hajaniaina, Directeur Général des Travaux Publics</t>
  </si>
  <si>
    <t>DRATP/SRTP ALMAN</t>
  </si>
  <si>
    <t>RANDRIANTSARA Jean François
Davidson (DRAHTP Atsimo Andrefana)
Tel : 034 01 757 13
atsimoandrefanadrahtp@gmail.com / ZAFILEBA Ferrier Odilon
(SRTP Atsimo Andrefana)
Tel : 034 01 757 13
drtp1 ih@gmail.com</t>
  </si>
  <si>
    <t>h.sarinah@gmail.com
034 05 561 81
srtp.amoronimania@gmail.com
034 04 177 47</t>
  </si>
  <si>
    <t xml:space="preserve">CHAN Marie Sandra
</t>
  </si>
  <si>
    <t>DRATP ATSIMO ATSINANANA</t>
  </si>
  <si>
    <t>RANDRIANARIVELO Herimanantsoa
Directeur Régional
034 01 73975 / 034 11 391 00 herimanantsoa@moov.mg</t>
  </si>
  <si>
    <t>RABIALAHY Nedarivola Andréas</t>
  </si>
  <si>
    <t>DINFRA - DRATP ATSIMO ATSINANANA</t>
  </si>
  <si>
    <t>ANDRIAMALALAVONJY Solomanoro, DRATP Analamanga</t>
  </si>
  <si>
    <t>Ingénieur en Chef :ANDRIAMALALAVONJY Solomanoro;
Ingénieur Chargé de contrôle: RAVONINJATOVO Marc Rolando
Ingénieur Chargé de surveillance: ANDRIANTSILAIZINA Erickson/RAZAFINJATOVO Fetra Lalaina;
Assistant de surveillance: RAKOTONAIVO Andrianarijao B.</t>
  </si>
  <si>
    <t>Ingénieur en Chef: SAMBISOLO Emile Joseph:
Ingénieur Chargé de contrôle: RAVONINJATOVO Marc Rolando
Ingénieur Chargé de surveillance:   ANDRIANTSILAIZINA Erickson,
RAZAFINDRIANILANA Hoby
Assistant de surveillance: RAKOTOMANANA Jose</t>
  </si>
  <si>
    <t>ANDRIANIAINA Fanomezantsoa Alain, DRATP Analanjirofo</t>
  </si>
  <si>
    <t>RAKOTONDRAVELO Maminiaina</t>
  </si>
  <si>
    <t>CHAN MARIE SANDRA</t>
  </si>
  <si>
    <t>RAHARISON Elie</t>
  </si>
  <si>
    <t>RAHARIVELO Arielle</t>
  </si>
  <si>
    <t>RATIARISON Hajaniaina Thierry</t>
  </si>
  <si>
    <t>RAVAOARISOA Emma Fideline Directeur Régional de l’Aménagement du Territoire de l’Habitat et des Travaux Publics de DIANA 
Tel : 034 05 548 86
ravaoemma@yahoo.fr</t>
  </si>
  <si>
    <t>Ministère de l'Aménagement du Territoire et des Travaux Publics;
PIC 2 2</t>
  </si>
  <si>
    <t>MATP; DRATP HM; SRTP HM</t>
  </si>
  <si>
    <t>SRTP</t>
  </si>
  <si>
    <t>RAJAONALISON Rija Harilala
Chef de Service de Coordination des Interventions d’urgences
Tel : 034 07 560 06</t>
  </si>
  <si>
    <t>DINFRA</t>
  </si>
  <si>
    <t>MATP-DRATP AROFO-SRTP AROFO</t>
  </si>
  <si>
    <t>RAZAFIARISOA Marie Julie
rmjulie07@yahoo.fr
034-30-384-21</t>
  </si>
  <si>
    <t>Km</t>
  </si>
  <si>
    <t>Km de route construite ;
Nombre d'ouvrage réalisés</t>
  </si>
  <si>
    <t>ML d'ouvrage</t>
  </si>
  <si>
    <t>Nb</t>
  </si>
  <si>
    <t>Nombre de Rapports livrés et validés</t>
  </si>
  <si>
    <t>% Avancement financier AFD</t>
  </si>
  <si>
    <t>Nombre de Bureau réhabilité</t>
  </si>
  <si>
    <t>9.1</t>
  </si>
  <si>
    <t>Km de route réhabilitée et/ou construite</t>
  </si>
  <si>
    <t>Km de route réhabilitée - Unité d'ouvrages</t>
  </si>
  <si>
    <t>Km de route entretenue</t>
  </si>
  <si>
    <t>nombre de rapport périodique</t>
  </si>
  <si>
    <t>- Km des routes entretenues, - Unités d'ouvrages Entretenus,    - Unité d'ouvrages construits</t>
  </si>
  <si>
    <t>Km de route construite ;
Nombre d'ouvrages réalisés</t>
  </si>
  <si>
    <t>nombre de rapport</t>
  </si>
  <si>
    <t>Nombre de rapports validés</t>
  </si>
  <si>
    <t xml:space="preserve">TEAO: 2 760 m3 de Remblai d’emprunt; 230 m2 d'engazonnement de talus; 460 m3 de fourniture et pose de gabions;161 m2 de géotextile ouvrage; 220,80 m3 d'enrochement,   
TEAC: 28,75 m3 de démolition de chaussée; 11,50 m3 de couche de base ; 
 57,50 m2 d'Imprégnation; 57,50 m2 de Couche d'accrochage; 6,90 T d'  
enrobe a froid.
</t>
  </si>
  <si>
    <t xml:space="preserve">TEAC: m2 d'empierrement par cloutage.
Réparation ouvrage, Reprofilage, remblai et couche de roulement
</t>
  </si>
  <si>
    <t>Km de route réhabilitée</t>
  </si>
  <si>
    <t xml:space="preserve">Travaux de reconstruction  d'un ponceau 6ml, ces ouvrages annexe et remise en état remblais d'accès </t>
  </si>
  <si>
    <t>bac entretenu</t>
  </si>
  <si>
    <t>ml de ponts</t>
  </si>
  <si>
    <t xml:space="preserve">Km de route réhabilitée  </t>
  </si>
  <si>
    <t>Nombre de rapport approuvé</t>
  </si>
  <si>
    <t>206-1-1-1-R1
POURCENTAGE DE ROUTES  NATIONALES (RN) REHABILITEES</t>
  </si>
  <si>
    <t>Nombre de Rapport validé</t>
  </si>
  <si>
    <t>% avancement</t>
  </si>
  <si>
    <t>% Rapports  validés</t>
  </si>
  <si>
    <t>% décaissement</t>
  </si>
  <si>
    <t>Nombre d'exercice audité</t>
  </si>
  <si>
    <t>% d'avancement</t>
  </si>
  <si>
    <t>151 Km de route, 23 ponts à réparer ou à construire et des dalots cadres</t>
  </si>
  <si>
    <t>17 Km de routes, 3 ponts, 1104 ml de buses et dalots, aire de péage, bâtiment pour administration,</t>
  </si>
  <si>
    <t>Nombre de Km réhabilité</t>
  </si>
  <si>
    <t>Insérer coordonnée du projet</t>
  </si>
  <si>
    <t>Latitude : -21,814071
Longitude : +44,47725</t>
  </si>
  <si>
    <t xml:space="preserve">PK 341+100 / 044°52'50.57'' E; 17°55'50.53''S  </t>
  </si>
  <si>
    <t>S17°31'11.89"
E49°27'30.63"</t>
  </si>
  <si>
    <t>ROUTES NATIONALES RNS 30B(Croisement Aéroport Fascène  - Croisement Andilana)</t>
  </si>
  <si>
    <t xml:space="preserve">Latitude S : :21°27’54,54 ‘’
Longitude E : 47°06’39,29’’
</t>
  </si>
  <si>
    <t>PK 0</t>
  </si>
  <si>
    <t>PK 100</t>
  </si>
  <si>
    <t>3+000</t>
  </si>
  <si>
    <t>199+000</t>
  </si>
  <si>
    <t xml:space="preserve">PK 0+000 
PK 71+271 </t>
  </si>
  <si>
    <t xml:space="preserve">PK 1+400
PK 71+271 </t>
  </si>
  <si>
    <t>PK 20</t>
  </si>
  <si>
    <t>PK 60</t>
  </si>
  <si>
    <t>0+000
203+800
44+850 (pont)
203+800 (pont)</t>
  </si>
  <si>
    <t>44+850
243+000
44+850 (pont)
203+800 (pont)</t>
  </si>
  <si>
    <t>107+400</t>
  </si>
  <si>
    <t>274+844</t>
  </si>
  <si>
    <t>PK192+780</t>
  </si>
  <si>
    <t>194+730</t>
  </si>
  <si>
    <t>0+000
Ambilobe</t>
  </si>
  <si>
    <t>151+000
Vohémar</t>
  </si>
  <si>
    <t>0+000</t>
  </si>
  <si>
    <t>151+700</t>
  </si>
  <si>
    <t>PK 133</t>
  </si>
  <si>
    <t xml:space="preserve">PK 81+134
PK 0+000
</t>
  </si>
  <si>
    <t xml:space="preserve">PK 125+192
PK 5+634
</t>
  </si>
  <si>
    <t>0+000
à Moramanga</t>
  </si>
  <si>
    <t>RNS.10 PK 0+000 (Andranovory)</t>
  </si>
  <si>
    <t>RNS.10 PK 61+000 (Ihotry)</t>
  </si>
  <si>
    <t>5+000</t>
  </si>
  <si>
    <t>PK 341+100</t>
  </si>
  <si>
    <t xml:space="preserve">PK.165+000  </t>
  </si>
  <si>
    <t>PK.206+000</t>
  </si>
  <si>
    <t xml:space="preserve">PK.145+000 </t>
  </si>
  <si>
    <t xml:space="preserve">PK.206+000 </t>
  </si>
  <si>
    <t>17+000</t>
  </si>
  <si>
    <t>42+000</t>
  </si>
  <si>
    <t>pk 0+000</t>
  </si>
  <si>
    <t>pk 00+450</t>
  </si>
  <si>
    <t>PK0+000</t>
  </si>
  <si>
    <t>PK00+136</t>
  </si>
  <si>
    <t>64+000</t>
  </si>
  <si>
    <t>11+322</t>
  </si>
  <si>
    <t>20+880</t>
  </si>
  <si>
    <t>38+000</t>
  </si>
  <si>
    <t>10+700</t>
  </si>
  <si>
    <t>0+696</t>
  </si>
  <si>
    <t>232 + 000</t>
  </si>
  <si>
    <t>78+272</t>
  </si>
  <si>
    <t>97+700</t>
  </si>
  <si>
    <t>PK 163+500</t>
  </si>
  <si>
    <t>PK 285+00</t>
  </si>
  <si>
    <t xml:space="preserve">PK 499+200 
 PK 581+800 </t>
  </si>
  <si>
    <t>471+400</t>
  </si>
  <si>
    <t>8+250</t>
  </si>
  <si>
    <t>Androy</t>
  </si>
  <si>
    <t>Ambovombe, Beloha</t>
  </si>
  <si>
    <t>Antsohihy - Bealanana</t>
  </si>
  <si>
    <t>ANTANANARIVO RENIVOHITRA</t>
  </si>
  <si>
    <t>Arivonimamo</t>
  </si>
  <si>
    <t>MIARINARIVO</t>
  </si>
  <si>
    <t>Analavory, 
Anosibe Ifanja,
 Sarobaratra</t>
  </si>
  <si>
    <t>SOAVINANDRIANA</t>
  </si>
  <si>
    <t>Soavinandriana</t>
  </si>
  <si>
    <t>AVARADRANO</t>
  </si>
  <si>
    <t>ANOSIAVARATRA</t>
  </si>
  <si>
    <t>ANTANIFOTSY</t>
  </si>
  <si>
    <t>TOLIARA II</t>
  </si>
  <si>
    <t>Ankililaoka</t>
  </si>
  <si>
    <t>Ambovombe, Tsihombe, Beloha, Bekily</t>
  </si>
  <si>
    <t>Tranoroa, Beloha, Tsihombe, Ambondro, Ambonaivo, Ambanisarika, Ambovombe, Ambomalaza, Antanimora Sud, Andalatanosy, Ampamata, Beraketa, Manakoliva</t>
  </si>
  <si>
    <t>Maevatanana</t>
  </si>
  <si>
    <t>CU Maevatanana
CR Andranomamy
CR Mahatsinjo
CR Tsaratanana
CR Mahazoma</t>
  </si>
  <si>
    <t>ARIVONIMAMO
MIARINARIVO
SOAVINANDRIANA</t>
  </si>
  <si>
    <t>Ambatomirahavavy-Imeritsiatosika-Arivonimamo-Soamahamanina-Miarinarivo-Analavory-Alatsinainikely-Ampefy-Ampary-
Soavinandriana</t>
  </si>
  <si>
    <t>ARIVONIMAMO</t>
  </si>
  <si>
    <t>Arivonimamo I et Arivonimamo II</t>
  </si>
  <si>
    <t>AMBATONDRAZAKA</t>
  </si>
  <si>
    <t>Vohidiala</t>
  </si>
  <si>
    <t>Taolagnaro, Vangaindrano</t>
  </si>
  <si>
    <t>Toliara II, Morombe, Manja</t>
  </si>
  <si>
    <t>Antanimieva, Befandriana Atsimo, Nosy Ambositra, Ankiliabo</t>
  </si>
  <si>
    <t>BEVOAY - ANALAMISAMPY</t>
  </si>
  <si>
    <t>Antanimieva, Befandriana Atsimo, Nosy Ambositra</t>
  </si>
  <si>
    <t>MANJA</t>
  </si>
  <si>
    <t>Ankiliabo</t>
  </si>
  <si>
    <t>DIANA / SAVA</t>
  </si>
  <si>
    <t>Ambilobe et Vohémar</t>
  </si>
  <si>
    <t>Marivorahona, Ambakirano, Betsiaka, Maromokotra, Daraina, Nosibe (Madirobe), Ampondra, Vohémar</t>
  </si>
  <si>
    <t>FARATSIHO</t>
  </si>
  <si>
    <t>AMBOHIBARY- FARATSIHO</t>
  </si>
  <si>
    <t>ANTSIRABE II – FARATSIHO</t>
  </si>
  <si>
    <t>Toamasina I</t>
  </si>
  <si>
    <t>Ambohidratrimo</t>
  </si>
  <si>
    <t>Ambohidratrimo
Ambohitrimanjaka</t>
  </si>
  <si>
    <t>Amparafaravola</t>
  </si>
  <si>
    <t>Moramanga,
Anosibe an'ala</t>
  </si>
  <si>
    <t>Ambohibary, Nosibe an'ala</t>
  </si>
  <si>
    <t>TOLIARA I</t>
  </si>
  <si>
    <t>Commune Urbaine de Toliara I</t>
  </si>
  <si>
    <t>Ambositra</t>
  </si>
  <si>
    <t xml:space="preserve">Ambalasoaray - Ambohimitombo I </t>
  </si>
  <si>
    <t>ToamasinaI</t>
  </si>
  <si>
    <t>CU Toamasina</t>
  </si>
  <si>
    <t>Morafenobe</t>
  </si>
  <si>
    <t>ANTSIRABE I</t>
  </si>
  <si>
    <t>CU ANTSIRABE</t>
  </si>
  <si>
    <t>ANTSIRABE II</t>
  </si>
  <si>
    <t>Mananjary</t>
  </si>
  <si>
    <t>Marokarima-Ambonihaonana-Vohilava</t>
  </si>
  <si>
    <t>MANANKARA</t>
  </si>
  <si>
    <t>MANDRITSARA</t>
  </si>
  <si>
    <t>FARAFANGANA</t>
  </si>
  <si>
    <t>MASINDRAY</t>
  </si>
  <si>
    <t>FIEFERENA</t>
  </si>
  <si>
    <t>TOAMASINA I</t>
  </si>
  <si>
    <t>AMBOHIDRATRIMO</t>
  </si>
  <si>
    <t>FENOARIVO ATSINANANA</t>
  </si>
  <si>
    <t>DIANA</t>
  </si>
  <si>
    <t>AMBANJA</t>
  </si>
  <si>
    <t>MORAMANGA</t>
  </si>
  <si>
    <t>SAVA</t>
  </si>
  <si>
    <t>AMBILOBE</t>
  </si>
  <si>
    <t>TOAMASINA</t>
  </si>
  <si>
    <t>MAHANORO</t>
  </si>
  <si>
    <t>ANTSIRANANA I</t>
  </si>
  <si>
    <t>ANTSIRANANA</t>
  </si>
  <si>
    <t>MAHAJANGA</t>
  </si>
  <si>
    <t>MAHAJANGA II</t>
  </si>
  <si>
    <t>BEALANANA</t>
  </si>
  <si>
    <t>AMBATOSIA-BEALANANA</t>
  </si>
  <si>
    <t>AMBODIADABO</t>
  </si>
  <si>
    <t>ANKAZOTOKANA</t>
  </si>
  <si>
    <t>AMBATOLAMPY</t>
  </si>
  <si>
    <t>CR Ambatondrakalavao
CR Antsapandrano
CR Tsinjoarivo</t>
  </si>
  <si>
    <t>Vohipeno-Ikongo</t>
  </si>
  <si>
    <t>Vohipeno-Ilakatra-Mahazoarivo-Ifanirea</t>
  </si>
  <si>
    <t>Nosy be</t>
  </si>
  <si>
    <t xml:space="preserve">
CU Nosy be
</t>
  </si>
  <si>
    <t>Fianarantsoa I - Vohibato</t>
  </si>
  <si>
    <t>Fianarantsoa; Andrainjato Centre; Andrainjato Est;  Mahasoabe</t>
  </si>
  <si>
    <t>Ankazobe</t>
  </si>
  <si>
    <t>Maroantsetra</t>
  </si>
  <si>
    <t xml:space="preserve">FKT Andavaly, CR de Maroantsetra </t>
  </si>
  <si>
    <t>TAOLAGNARO
VANGAINDRANO
MANANARA AVARATRA
MARONATSETRA</t>
  </si>
  <si>
    <t>TAOLAGNARO-IABOAKOHO-MANAMBONDRO-MANANTENINA-MANAMBARO-VANGAINDRANO</t>
  </si>
  <si>
    <t>TAOLAGNARO
VANGAINDRANO</t>
  </si>
  <si>
    <t xml:space="preserve">AMBANJA
ANTANAMAZAVA </t>
  </si>
  <si>
    <t>SOANIERANA IVONGO
MANANARA AVARATRA</t>
  </si>
  <si>
    <t>SOANIERANA IVONGO – ANTANAMBE- MANANARA AVARATRA</t>
  </si>
  <si>
    <t>TSIANISIHA</t>
  </si>
  <si>
    <t>AMBANJA
AMBILOBE</t>
  </si>
  <si>
    <t>AMBANJA
MARIVORAHONA</t>
  </si>
  <si>
    <t>TAOLAGNARO</t>
  </si>
  <si>
    <t xml:space="preserve">
MANAMBARO</t>
  </si>
  <si>
    <t>ANTANANARIVO RENIVOHITRA
ANTANANARIVO AVARADRANO</t>
  </si>
  <si>
    <t>ANTANANARIVO RENIVOHITRA
AMBOHIMANGAKELY</t>
  </si>
  <si>
    <t>marché N°123/MATP/DINFRA/PRMP….</t>
  </si>
  <si>
    <t xml:space="preserve">N°_005 TR /MATP/PRMP/ TP-RPI 21 </t>
  </si>
  <si>
    <t>CONVENTION N° 02-MATP/2021</t>
  </si>
  <si>
    <t>N° 068-TR/MAHTP/PRMP/TP-RPI.20</t>
  </si>
  <si>
    <t>185-AR/OFID/2020</t>
  </si>
  <si>
    <t>01/T-AOI/MAHTP/SG/DGTP/PACT/2019</t>
  </si>
  <si>
    <t>Marché N°159-MTP/PRMP/UGPM.FC/RPI.18.</t>
  </si>
  <si>
    <t xml:space="preserve">120 MTP/ARM.18 </t>
  </si>
  <si>
    <t>02-AOI/PACT/2020</t>
  </si>
  <si>
    <t xml:space="preserve">069 MTP/ARM.16 </t>
  </si>
  <si>
    <t>N° 032-MTPI/PRMP/UGPM/FC-RPI.18</t>
  </si>
  <si>
    <t>N° 16-M2PATE/PRMP.16</t>
  </si>
  <si>
    <t xml:space="preserve">Convention N°018-DRATP/SRTP/ALMAN/CP18/FR/2020 
</t>
  </si>
  <si>
    <t>N° 078-TR/MAHTP/PRMP/TP-RPI.19</t>
  </si>
  <si>
    <t>N°01-DRATP/SRTP/SO/CP.18/FR/2019</t>
  </si>
  <si>
    <t>N°082-TR/MATP/PRMP/TP-RPI.20</t>
  </si>
  <si>
    <t>01-DRAHTP/A.A/FR/2020</t>
  </si>
  <si>
    <t>02-DRAHTP/A.A/FR/2020</t>
  </si>
  <si>
    <t>N°036-TR-MATP/PRMP/TP-RPI.20</t>
  </si>
  <si>
    <t>N°050-TR-MATP/PRMP/TP-RPI20</t>
  </si>
  <si>
    <t>N°053-TR-MATP/PRMP/TP-RPI20</t>
  </si>
  <si>
    <t>N° 047-TR/MAHTP/PRMP/TP-RPI.19</t>
  </si>
  <si>
    <t>N°093 TR/MATP/PRMP/TP-FR.20</t>
  </si>
  <si>
    <t>N° 121-TR/MATP/PRMP/TP-FR.20</t>
  </si>
  <si>
    <t>N°040/ TR-MATP/PRMP/TP-RPI.19</t>
  </si>
  <si>
    <t>CONVENTION N°069-TR-MATP/PRMP/TP-FR.2</t>
  </si>
  <si>
    <t>MARCHE N°088-TR-MATP/PRMP/TP-FR.20</t>
  </si>
  <si>
    <t>MARCHE N°014-TR-MATP/PRMP/TP-RPI.20</t>
  </si>
  <si>
    <t>N°114-TR/MAHTP/PRMP/TP-RPI.19</t>
  </si>
  <si>
    <t>AVENANT N°1 AU MARCHE N° 059 TR/MAHTP/PRMP/TP-RPI .19</t>
  </si>
  <si>
    <t>058 TR/MATP/PRMP/TP-FR.20</t>
  </si>
  <si>
    <t>060 TR/MATP/PRMP/TP-RPI.20</t>
  </si>
  <si>
    <t>057 TR/MATP/PRMP/TP-RPI.20</t>
  </si>
  <si>
    <t>105-TR/MATP/PRMP/TP-RPI.20</t>
  </si>
  <si>
    <t>106-TR/MATP/PRMP/TP-RPI.20</t>
  </si>
  <si>
    <t>107-TR/MATP/PRMP/TP-RPI.20</t>
  </si>
  <si>
    <t>N°107-TR-MAHTP/PRMP/TP-RPI.19</t>
  </si>
  <si>
    <t>MARCHE   N°054-TR/MATP/PRMP/TP-FR.20</t>
  </si>
  <si>
    <t>Convention N° 056-TR/ MATP/PRMP/TP- FR 20</t>
  </si>
  <si>
    <t>N° 113 TR/MATP/PRMP/TP-FR.20</t>
  </si>
  <si>
    <t>167-ARM/BEI/2019</t>
  </si>
  <si>
    <t xml:space="preserve">FED/2016/372-813 </t>
  </si>
  <si>
    <t>FED/2020/417-890</t>
  </si>
  <si>
    <t>FED/2014/351-147</t>
  </si>
  <si>
    <t>233-AR/BEI/PRMP/UGPM.2021</t>
  </si>
  <si>
    <t>157 - MTPI/ARM/2018</t>
  </si>
  <si>
    <t>186-AR/RPI/2020</t>
  </si>
  <si>
    <t>163-ARM/BEI/2019</t>
  </si>
  <si>
    <t>234-AR/BEI/PRMP/UGPM.2021</t>
  </si>
  <si>
    <t>111-ARM/AFD/2018</t>
  </si>
  <si>
    <t>130-ARM/AFD/2018</t>
  </si>
  <si>
    <t>184-AR/AFD/2020</t>
  </si>
  <si>
    <t>CONVENTION N°02-M2PATE.17</t>
  </si>
  <si>
    <t>183-AR/AFD/2020</t>
  </si>
  <si>
    <t>Travaux de réhabilitation de la RN 32 reliant Ankazobetsihay à Bealanana du pk 0+000 au PK 100</t>
  </si>
  <si>
    <t>Travaux de réhabilitation des points critiques de la piste reliant les Communes Analavory - Anosibe Ifanja et Sarobaratra</t>
  </si>
  <si>
    <t>Travaux de réhabilitation des routes dans la ville de Soavinandriana 
(Pavage, Points à temps)</t>
  </si>
  <si>
    <t>Contrôle et surveillance des travaux d'aménagement et de bitumage de la RN9 entre Analamisampy et Bevoay (PK 107+400 - PK 192+780) et entre Bevoay et Manja (PK 194+730 - PK 274+844)</t>
  </si>
  <si>
    <t>Travaux d'aménagement et de bitumage de la route nationale n°9 - Lot 1 entre Analamisampy et Bevoay (PK107+400 - PK192+780)</t>
  </si>
  <si>
    <t>Travaux d'aménagement et de bitumage de la route nationale n°9 - Lot 2 entre Bevoay et Manja (PK194+730 – PK 274+844)</t>
  </si>
  <si>
    <t>TRAVAUX DE REHABILITATION AVEC BITUMAGE DE LA RN5A RELIANT AMBILOBE-VOHEMAR</t>
  </si>
  <si>
    <t xml:space="preserve">Travaux de traitement de brèche et protection de la chaussée au PK 23+600 de la RNT 33 
Lot unique : RNT33 au PK 23+600 (TEAO/TEAC)
</t>
  </si>
  <si>
    <t>Travaux de réhabilitation de la route d'Ambohimitombo, Ambositra
Lot 05 : Travaux d'entretien des routes FKT Ambohimanjaka vers CR Ambohimitombo I</t>
  </si>
  <si>
    <t>Travaux de réhabilitation de Routes RN 12 Vohipeno - Farafangana</t>
  </si>
  <si>
    <t>Effectuer des Travaux d’Entretien Courant de la RNS 57</t>
  </si>
  <si>
    <t>Effectuer des Travaux de réhabilitation de la RNS 30B</t>
  </si>
  <si>
    <t>Travaux d'entretien périodique de  la RP 84 reliant Arivonimamo (PK 45+800 de la RNS 1) - Alakamisikely - Manalalondo (38,00 Km)</t>
  </si>
  <si>
    <t>Assistance à Maitrise d'Ouvrage (AMO) pour le Projet de construction de la prolongation de la Rocade Urbaine à l'Est et au Nord Est d'Antananarivo</t>
  </si>
  <si>
    <t>Audit comptable et administratif des activités de l'ARM en vue de la réalisation du projet Rocade sur financement de l'AFD, de la BEI, de l'UE, de l'Etat Malagasy - Exercices 2018-2019-2020-2021</t>
  </si>
  <si>
    <t>Travaux de la construction de la Rocade Est et Nord Est de la Pénétrante Urbaine au Nord Est d'Antananarivo</t>
  </si>
  <si>
    <t>Problème de contrat et OS</t>
  </si>
  <si>
    <t>MASOANDRO</t>
  </si>
  <si>
    <t>Entreprise ECORA</t>
  </si>
  <si>
    <t>CRYSTAL (IBE SING WA)</t>
  </si>
  <si>
    <t>Louis Berger</t>
  </si>
  <si>
    <t>BRL/CIRA</t>
  </si>
  <si>
    <t>SARA et Cie</t>
  </si>
  <si>
    <t>EGECOM</t>
  </si>
  <si>
    <t>ECP BTP</t>
  </si>
  <si>
    <t>GROUPEMENT TAEP/EGIS INFRAMAD</t>
  </si>
  <si>
    <t>ONG RENALA</t>
  </si>
  <si>
    <t>SETEC</t>
  </si>
  <si>
    <t>NOVO-COMM</t>
  </si>
  <si>
    <t>AGENCE ROUTIERE</t>
  </si>
  <si>
    <t>DELTA AUDIT Associés</t>
  </si>
  <si>
    <t>SOGEA SATOM</t>
  </si>
  <si>
    <t>ECH BTP</t>
  </si>
  <si>
    <t>Entreprise MAHAY</t>
  </si>
  <si>
    <t>MINO</t>
  </si>
  <si>
    <t>SEMLS</t>
  </si>
  <si>
    <t>GROUPEMENT TAEP / LCI</t>
  </si>
  <si>
    <t>COLAS MADAGASCAR</t>
  </si>
  <si>
    <t>CGC (China Géo-Engineering Corporation)</t>
  </si>
  <si>
    <t>Groupement CIRA SAS &amp; SETEC INTERNATIONAL &amp; SETEC MADAGASCAR &amp; ASA
TARATRA</t>
  </si>
  <si>
    <t>GROUPEMENT TAEP / EGIS-Inframad</t>
  </si>
  <si>
    <t>CRBC (China Road and Bridge Corporation)</t>
  </si>
  <si>
    <t>CRCC</t>
  </si>
  <si>
    <t>Groupement CRBC (China Road and Bridge Corporation) / SMATP</t>
  </si>
  <si>
    <t>Groupement COMETE/TECMAD</t>
  </si>
  <si>
    <t>Entreprise ROJO</t>
  </si>
  <si>
    <t>SMATP</t>
  </si>
  <si>
    <t xml:space="preserve"> ANJAVOLA </t>
  </si>
  <si>
    <t>Entreprise RS</t>
  </si>
  <si>
    <t>SMATP.SA (GAO YunFei)</t>
  </si>
  <si>
    <t>MIHARI</t>
  </si>
  <si>
    <t>TAORAHA</t>
  </si>
  <si>
    <t>LE MEX</t>
  </si>
  <si>
    <t>Es EHS</t>
  </si>
  <si>
    <t>Es HORIZON</t>
  </si>
  <si>
    <t>ZAMA</t>
  </si>
  <si>
    <t>Travaux en régie DRATP Androy</t>
  </si>
  <si>
    <t>NIRISOA</t>
  </si>
  <si>
    <t>QUATRA</t>
  </si>
  <si>
    <t>ECRS</t>
  </si>
  <si>
    <t>RAVINALA</t>
  </si>
  <si>
    <t>MAHAFAPOU</t>
  </si>
  <si>
    <t>LA PRECISION</t>
  </si>
  <si>
    <t>MALIBARY TRANSPORT</t>
  </si>
  <si>
    <t>ASC</t>
  </si>
  <si>
    <t>RBA</t>
  </si>
  <si>
    <t>AM</t>
  </si>
  <si>
    <t>RZH</t>
  </si>
  <si>
    <t>FOTSY ROMUALD</t>
  </si>
  <si>
    <t>DORA</t>
  </si>
  <si>
    <t xml:space="preserve">Entreprise ADDEAU </t>
  </si>
  <si>
    <t>Entreprise PIERROT</t>
  </si>
  <si>
    <t>Entreprise LAZA</t>
  </si>
  <si>
    <t>SYNOHIDRO</t>
  </si>
  <si>
    <t>GTLR TRANSPORT</t>
  </si>
  <si>
    <t>Analamanga</t>
  </si>
  <si>
    <t>Itasy</t>
  </si>
  <si>
    <t>Betsiboka</t>
  </si>
  <si>
    <t>Atsimo Andrefana</t>
  </si>
  <si>
    <t>Alaotra Mangoro</t>
  </si>
  <si>
    <t>Anosy / Atsimo Atsinanana</t>
  </si>
  <si>
    <t>Atsimo Atsinanana</t>
  </si>
  <si>
    <t>Menabe</t>
  </si>
  <si>
    <t>Atsimo Andrefana / Menabe</t>
  </si>
  <si>
    <t>Vakinankaratra</t>
  </si>
  <si>
    <t>Atsinanana</t>
  </si>
  <si>
    <t>Amoron'i Mania</t>
  </si>
  <si>
    <t>Melaky</t>
  </si>
  <si>
    <t>Vatovavy / Fitovinany</t>
  </si>
  <si>
    <t>Sofia</t>
  </si>
  <si>
    <t>Analanjirofo</t>
  </si>
  <si>
    <t>Ihorombe</t>
  </si>
  <si>
    <t>Boeny</t>
  </si>
  <si>
    <t>Haute Matsiatra</t>
  </si>
  <si>
    <t>CP 19</t>
  </si>
  <si>
    <t>369</t>
  </si>
  <si>
    <t>258</t>
  </si>
  <si>
    <t>304</t>
  </si>
  <si>
    <t>392</t>
  </si>
  <si>
    <t>393</t>
  </si>
  <si>
    <t>237</t>
  </si>
  <si>
    <t>391</t>
  </si>
  <si>
    <t>275</t>
  </si>
  <si>
    <t>CP 18</t>
  </si>
  <si>
    <t>383</t>
  </si>
  <si>
    <t>CP 2020</t>
  </si>
  <si>
    <t>387</t>
  </si>
  <si>
    <t>450</t>
  </si>
  <si>
    <t>327</t>
  </si>
  <si>
    <t>310</t>
  </si>
  <si>
    <t>396</t>
  </si>
  <si>
    <t>247</t>
  </si>
  <si>
    <t>CP19</t>
  </si>
  <si>
    <t>CONSTRUCTION ET REHABILITATION DES ROUTES NATIONALES</t>
  </si>
  <si>
    <t>PROJET DE REHABILITATION DE ROUTES POUR DESENCLAVEMENT</t>
  </si>
  <si>
    <t>PAIR</t>
  </si>
  <si>
    <t>Convention Programme N°19 (CP19)</t>
  </si>
  <si>
    <t>AMENAGEMENT DE CORRIDORS ET FACILITATION DU COMMERCE</t>
  </si>
  <si>
    <t>CONSTRUCTION RN 43 SAMBAINA - FARATSIHO - SOAVINANDRIANA</t>
  </si>
  <si>
    <t>PROJET DE CONNECTIVITE POUR AMELIORER LES MOYENS DE SUBSISTANCE EN MILIEU RURAL</t>
  </si>
  <si>
    <t>RN2 - PORT DE TOAMASINA (AFECC)</t>
  </si>
  <si>
    <t>CONSTRUCTION AUTOROUTE IVATO-AMBOHITRIMANJAKA</t>
  </si>
  <si>
    <t>Travaux d'Entretien Courant CP18 (Campagne 2018-2019)</t>
  </si>
  <si>
    <t>TRAVAUX D'ENTRETIEN</t>
  </si>
  <si>
    <t>REHABILITATION DES RUES DES CHEFS LIEUX DES FARITANY _PHASE II</t>
  </si>
  <si>
    <t>TRAVAUX  D'ENTRETIEN COURANT DES OUVRAGES D'ART (TECOA)</t>
  </si>
  <si>
    <t>TRAVAUX D’URGENCE DES INFRASTRUCTURES ROUTIERES</t>
  </si>
  <si>
    <t>AIDE D'URGENCE POST CATASTROPHIQUE</t>
  </si>
  <si>
    <t>PROJET HIMO</t>
  </si>
  <si>
    <t>PROJET D'ASPHALTAGE DE LA ROUTE NATIONALE SECONDAIRE N°5 : SOANIERANA IVONGO - MANANARA NORD</t>
  </si>
  <si>
    <t>ROCADE ANTANANARIVO</t>
  </si>
  <si>
    <t>206</t>
  </si>
  <si>
    <t>218</t>
  </si>
  <si>
    <t>Délai_d exécution (jours)</t>
  </si>
  <si>
    <t>215</t>
  </si>
  <si>
    <t>207</t>
  </si>
  <si>
    <t>DAU</t>
  </si>
  <si>
    <t>DIRECTION DES INFRASTRUCTURES (DINFRA)</t>
  </si>
  <si>
    <t>DIRECTION DES INFRASTRUCTURES (DINFRA)  / AGENCE ROUTIERE</t>
  </si>
  <si>
    <t>DRTP ANDROY</t>
  </si>
  <si>
    <t>DRTP ITASY</t>
  </si>
  <si>
    <t>DRTP ANALAMANGA</t>
  </si>
  <si>
    <t>DRTP ATSIMO ANDREFANA</t>
  </si>
  <si>
    <t>DRTP ALAOTRA MANGORO</t>
  </si>
  <si>
    <t>DRTP AMORON'I MANIA / DIRECTION DES INFRASTRUCTURES (DINFRA)</t>
  </si>
  <si>
    <t>DRTP ATSINANANA / DIRECTION DES INFRASTRUCTURES (DINFRA)</t>
  </si>
  <si>
    <t>DRTP MELAKY</t>
  </si>
  <si>
    <t>DRTP ATSIMO ATSINANANA</t>
  </si>
  <si>
    <t>DRTP VAKINANKARATRA</t>
  </si>
  <si>
    <t>DRTP VATOVAVY FITOVINANY</t>
  </si>
  <si>
    <t>DRTP VATOVAVY FITOVINANY / DIRECTION DES INFRASTRUCTURES (DINFRA)</t>
  </si>
  <si>
    <t>DRTP ATSIMO ATSINANANA / DIRECTION DES INFRASTRUCTURES (DINFRA)</t>
  </si>
  <si>
    <t>DRTP Androy</t>
  </si>
  <si>
    <t>DRTP ANALAMANGA / DIRECTION DES INFRASTRUCTURES (DINFRA)</t>
  </si>
  <si>
    <t>DRTP DIANA</t>
  </si>
  <si>
    <t>DRTP HAUTE MATSIATRA</t>
  </si>
  <si>
    <t>DRTP AMORON'I MANIA</t>
  </si>
  <si>
    <t>DRTP ITASY / DIRECTION DES INFRASTRUCTURES (DINFRA)</t>
  </si>
  <si>
    <t>DRTP ANALANJIROFO</t>
  </si>
  <si>
    <t>Convention Libellée (LF)</t>
  </si>
  <si>
    <t>N°015-AR/PACFC/20</t>
  </si>
  <si>
    <t>CONSTRUCTION DE ROUTES DISTRICT AMBOHIDRATRIMO</t>
  </si>
  <si>
    <t xml:space="preserve">Route: Routes des œufs à Ambohidratrimo </t>
  </si>
  <si>
    <t>206 670 000 RMB Yuans</t>
  </si>
  <si>
    <t>Mr RAKOTOARISOA Mihajarivo
andriambola2017@gmail.com
0340556415</t>
  </si>
  <si>
    <t>Maintenir le réseau routier et structurant en état</t>
  </si>
  <si>
    <t>PK 0+000
Croisement RN4 au PK 31+200</t>
  </si>
  <si>
    <t>PK 9+087
DAS Commune Antanetibe Mahazaza</t>
  </si>
  <si>
    <t>CR Mahitsy
CR Ampanotokana
CR Antanetibe Mahazaza</t>
  </si>
  <si>
    <t xml:space="preserve">55
</t>
  </si>
  <si>
    <t>Accord de don non-remboursable</t>
  </si>
  <si>
    <t>ZHONGMEI ENGINNEERING GROUP</t>
  </si>
  <si>
    <t>TRAVAUX DE RECONSTRUCTION DES PONTS DE MANGORO (PK 94+200) ET D’ANTSAPAZANA/ANTSIRINALA (PK105+460) DE LA RN2</t>
  </si>
  <si>
    <t>Gouvernement Japonais (JICA)</t>
  </si>
  <si>
    <t>2 596 000 000 JPY</t>
  </si>
  <si>
    <t>Mr RAZEFASON Ando (DER)
andoraz03@yahoo.fr
0340556082</t>
  </si>
  <si>
    <t>Nb de pont construit</t>
  </si>
  <si>
    <t>- Pont Mangoro au PK 94+200
- Pont d'Antsapazana au PK 105+460</t>
  </si>
  <si>
    <t>- Pont Mangoro au PK 94+302
- Pont d'Antsapazana au PK 105+490</t>
  </si>
  <si>
    <t>- Pont Mangoro:
CR Anosibe Ifody
- Pont Antsapazana : 
CR Ambohibary</t>
  </si>
  <si>
    <t xml:space="preserve">Toutes les populations des trois Communes Rurales d'Anosibe Ifody, Ambohibary et de Moramanga
Toutes riverains utilisant l'axe RN2 reliant les deux grandes villes Antananarivo - Toamasina
</t>
  </si>
  <si>
    <t>Accord de don N°1960400</t>
  </si>
  <si>
    <t xml:space="preserve">Projet d’amélioration des deux ponts sur la RN2
- Mangoro au PK 94+200
- Antsapazana au PK 105+460
</t>
  </si>
  <si>
    <t>DAIHO - KONOIKE JV</t>
  </si>
  <si>
    <t>Marché N°004-TR-MATP/PRMP/TP-RPI.20</t>
  </si>
  <si>
    <t xml:space="preserve">
Responsable du projet : pas d'information</t>
  </si>
  <si>
    <t>520ML Route en béton</t>
  </si>
  <si>
    <t>Terrain poste</t>
  </si>
  <si>
    <t>Bord de la mer</t>
  </si>
  <si>
    <t>Toamasina</t>
  </si>
  <si>
    <t>Population de Toamasina</t>
  </si>
  <si>
    <t>Convention N° 124TR/MATP/PRMP/TP-FR.20</t>
  </si>
  <si>
    <t>Entreprise MAKA</t>
  </si>
  <si>
    <t>Travaux de réhabilitation de la Route Nationale RN2 (CONTRAT CADRE) Entre  PK 304+000 et PK 352+729</t>
  </si>
  <si>
    <t xml:space="preserve">
Responsable du projet: Taberahanitra Sarinety</t>
  </si>
  <si>
    <t>48km de routes à réhabiliter, un ouvrage ( dalot cadre)</t>
  </si>
  <si>
    <t xml:space="preserve"> Début  ( PK304+00) entré pont AMPASIMADINIKA,</t>
  </si>
  <si>
    <t>Fin ( PK 352+729) Port TOAMASINA</t>
  </si>
  <si>
    <t>FANOMEZANA (  RAMIARIJAONA Rodolphe</t>
  </si>
  <si>
    <t>Travaux d'entretien renforcé de la RNP2 entre les PK 250+000 Et PK  352+729</t>
  </si>
  <si>
    <t>KM de route entretenue</t>
  </si>
  <si>
    <t>Population Toamasina</t>
  </si>
  <si>
    <t>Début (PK 140 au PK 250) Ambatosenegaly</t>
  </si>
  <si>
    <t>Fin ( PK 269 au PK 304)</t>
  </si>
  <si>
    <t xml:space="preserve">DP 0 (Avance de démarrage) :
100 894 101 359,50 </t>
  </si>
  <si>
    <t>Contrôle et Surveillance des Travaux de bitumage de la RNS 5A entre AMBILOBE et VOHEMAR</t>
  </si>
  <si>
    <t>RAFALISOA Dafara Anjarason : dafaranjarason@gmail.com
Tel : 034 05 614 19</t>
  </si>
  <si>
    <t>Marché N°003-PI/MATP/PRMP/TP.RPI.20 et son avenant N° 01</t>
  </si>
  <si>
    <t>Bureau d'études EC PLUS</t>
  </si>
  <si>
    <t>Km de route entretenue ;
Nombre d'ouvrages réalisés</t>
  </si>
  <si>
    <t>PONT MANGOKY : Actualisation  des études, contrôle et surveillance des travaux de construction du pont de  Mangoky au PK 199+700 sur la RN 9 et ses voies d’accès</t>
  </si>
  <si>
    <t>Travaux d'entretien courant des routes nationales dans la région de Betsiboka repartis en douze (12) lots</t>
  </si>
  <si>
    <t>Paysans</t>
  </si>
  <si>
    <t xml:space="preserve"> Travaux de pavage de l'Avenue Marechai Foch-Gendarmerie Andranomadio-Hôtel Thermes-Rosas dans la Ville d'Antsirabe
</t>
  </si>
  <si>
    <t>RAKOTOVAO Andriatiana Marcellin
Chef de Service Route DINFRA
rktv.marcellin@gmail.com
0340556196</t>
  </si>
  <si>
    <t xml:space="preserve">
Km de route réhabilité</t>
  </si>
  <si>
    <t>Pourcentage des Routes nationales structurantes en bon état</t>
  </si>
  <si>
    <t>Entre
(19°51'45";47°02'01")
et
(19°52'10";47°02'03")</t>
  </si>
  <si>
    <t>0+000/RNS34</t>
  </si>
  <si>
    <t>Jardin des problèmes</t>
  </si>
  <si>
    <t>Population urbaine</t>
  </si>
  <si>
    <t>092-TR/MAHTP/PRMP/TP-RPI.19 et son avenant n°01</t>
  </si>
  <si>
    <t>MMP-BTP</t>
  </si>
  <si>
    <t xml:space="preserve">
</t>
  </si>
  <si>
    <t>Travaux de réhabilitation de la voirie urbaine dans les grandes villes (Lot n°07: Ville d'Antsirabe)</t>
  </si>
  <si>
    <t>Bureau Voirie Antsirabe</t>
  </si>
  <si>
    <t>Jovena Ambohimena</t>
  </si>
  <si>
    <t>Usagers RNS34/RNP7
Population urbaine</t>
  </si>
  <si>
    <t xml:space="preserve">02-MCC/MATP/PRMP/TP-RPI.20 
</t>
  </si>
  <si>
    <t>Période de garantie
Date réception provisoire: 07/12/2020</t>
  </si>
  <si>
    <t>TABERA Hanitra Sarinety
Ingénieur des TP DINFRA
h.sarinah@gmail.com
0340016553</t>
  </si>
  <si>
    <t>173+700/RNP7</t>
  </si>
  <si>
    <t xml:space="preserve">Hôpital Marocain </t>
  </si>
  <si>
    <t>Population locale</t>
  </si>
  <si>
    <t>066-TR/MATP/PRMP/TP-FR.20</t>
  </si>
  <si>
    <t>MANDIMBISOA</t>
  </si>
  <si>
    <t>Travaux en arrêt</t>
  </si>
  <si>
    <t>Travaux d’entretien de routes à Antanifotsy</t>
  </si>
  <si>
    <t>Km  de route entretenue</t>
  </si>
  <si>
    <t>Carrefour vers district Antanifotsy</t>
  </si>
  <si>
    <t>CR Ambatolahy</t>
  </si>
  <si>
    <t>CR ANTANIFOTSY 
CR AMBATOLAHY</t>
  </si>
  <si>
    <t>022-TR/MATP/PRMP/TP-RPI.20</t>
  </si>
  <si>
    <t>Période de garantie
Réception provisoire le 17 juin 2021</t>
  </si>
  <si>
    <t>127+000/RNP7</t>
  </si>
  <si>
    <t>Usagers RNP 7</t>
  </si>
  <si>
    <t xml:space="preserve">Travaux d’entretien Améliorant et Spécialisé de la RNP 7 entre les PK 66 et 165 (Borne n°66/Antsirabe)
</t>
  </si>
  <si>
    <t>145+000/RNP7</t>
  </si>
  <si>
    <t>CR AMBOHIBARY SAMBAINA</t>
  </si>
  <si>
    <t xml:space="preserve">227-AR/FR/PRMP/UGPM.2020 </t>
  </si>
  <si>
    <t>ENTRETIEN COURANT DES ROUTES NATIONALES</t>
  </si>
  <si>
    <t>RASELISON Mbolatiana Arsène
SRTP VAK
arsmaill@gmail.com 
0346941032</t>
  </si>
  <si>
    <t>Usagers RNS 34</t>
  </si>
  <si>
    <t>BETAFO</t>
  </si>
  <si>
    <t>Rija DAU
Tel : 034 15 002 96
Mail : ikemarija@yahoo.fr</t>
  </si>
  <si>
    <t>91+950</t>
  </si>
  <si>
    <t>Miarinarivo</t>
  </si>
  <si>
    <t>Travaux d'enlèvement d'éboulement meuble entre les PK 316+000 et PK 403+000 de la RNP 4</t>
  </si>
  <si>
    <t>316+000</t>
  </si>
  <si>
    <t>403+000</t>
  </si>
  <si>
    <t>AZ'AMA</t>
  </si>
  <si>
    <t>Travaux de protection de la digue de Bemokotra entre les PK 14+000 et PK 15+000 de la RNT 8C</t>
  </si>
  <si>
    <t>14+000</t>
  </si>
  <si>
    <t>15+000</t>
  </si>
  <si>
    <t>Maevantanana
Kandreo</t>
  </si>
  <si>
    <t>Bemokotra</t>
  </si>
  <si>
    <t>011 - TR/MATP/PRMP/TP-RPI.21</t>
  </si>
  <si>
    <t>Travaux de protection de la digue de Bemokotra entre les pk 14+000 et pk 15+000 de la RNT8c</t>
  </si>
  <si>
    <t>Travaux de traitement des points noirs au PK 8+000 et PK 9+200 de la RNT 8C</t>
  </si>
  <si>
    <t>8+000</t>
  </si>
  <si>
    <t>9+200</t>
  </si>
  <si>
    <t>007 - TR/MATP/PRMP/TP-RPI.21</t>
  </si>
  <si>
    <t>Travaux de traitement des points noirs au pk 8+000 et pk 9+200 de la RNT8c</t>
  </si>
  <si>
    <t>Type</t>
  </si>
  <si>
    <t>Population de la Commune Urbaine d'Ambovombe Androy et de la Commune Rurale de Beloha</t>
  </si>
  <si>
    <t>RNS10 :             PK 434+000 (Ambovombe)</t>
  </si>
  <si>
    <t>RNS10 :             PK 320+000 (Beloha)</t>
  </si>
  <si>
    <t>Population servie par la RNS.10, entre Tranoroa et Ambovombe, par la RNS.13 entre Manakoliva et Ambovombe</t>
  </si>
  <si>
    <t>JHULVER Philah Herinony Directeur Régional des Travaux Publics Androy                      Tél : 034 52 077 81 / 034 18 480 26                                     E-mail : jhulverphilah@gmail.com</t>
  </si>
  <si>
    <t>Entretien Courant des routes</t>
  </si>
  <si>
    <t xml:space="preserve">- Km des routes entretenues </t>
  </si>
  <si>
    <t>Ambovombe</t>
  </si>
  <si>
    <t>Betsimeda</t>
  </si>
  <si>
    <t>Population servie par la RNS.13, entre Ambovombe et Amboasary</t>
  </si>
  <si>
    <t>- Travaux de Désensablement sur la RNS.13 entre les PK 386+000 et PK 396+000 ;</t>
  </si>
  <si>
    <t>24/12/2020 - 28/12/2020 - 16/02/2021 - 25/03/2021</t>
  </si>
  <si>
    <t>Travaux terminés</t>
  </si>
  <si>
    <t>Pourcentage de décompte régularisé</t>
  </si>
  <si>
    <t>N/A</t>
  </si>
  <si>
    <t>TYPSA Edificio VIAPOL</t>
  </si>
  <si>
    <t>311</t>
  </si>
  <si>
    <t>346</t>
  </si>
  <si>
    <t>395</t>
  </si>
  <si>
    <t>RASOLONDRAIBE Andriamirantosoa
a.rasolondraibe@agenceroutiere.mg
034-30-384-14</t>
  </si>
  <si>
    <t>Nombre de rapport soumis</t>
  </si>
  <si>
    <t>Nombre de KM réhabilité</t>
  </si>
  <si>
    <t xml:space="preserve"> KM de route réhabilitée</t>
  </si>
  <si>
    <t>AMBOHIBARY-VINANINONY ET FARATSIHO</t>
  </si>
  <si>
    <t xml:space="preserve">Mise en œuvre des mesures environnementales dans le cadre des travaux de réhabilitation de la RN43 entre  Faratsiho  et Sambaina, et entre  Ambohibary et Ampetsapetsa </t>
  </si>
  <si>
    <t>ETAT MALAGASY</t>
  </si>
  <si>
    <t>Nombre de rapports soumis</t>
  </si>
  <si>
    <t xml:space="preserve"> rapports soumis</t>
  </si>
  <si>
    <t xml:space="preserve">Libération de l'Emprise sur la RN43 entre  Faratsiho  et Sambaina, et entre  Ambohibary et Ampetsapetsa 
</t>
  </si>
  <si>
    <t>- Rapport d'Etablissement et Rapports d'Activités périodiques du MOIS</t>
  </si>
  <si>
    <t xml:space="preserve">Libération de l'Emprise sur la RN43 entre  Faratsiho  et Sambaina, et entre  Ambohibary et Ampetsapetsa </t>
  </si>
  <si>
    <t>En régie</t>
  </si>
  <si>
    <t xml:space="preserve">Indemnisation des PAPs  sur la RN43 entre  Faratsiho  et Sambaina, et entre  Ambohibary et Ampetsapetsa </t>
  </si>
  <si>
    <t>Pourcentage de PAPs payé</t>
  </si>
  <si>
    <t>Nombre de PAPs payé</t>
  </si>
  <si>
    <t>Transfert RPI
(Libération d'emprise et part Etat Malagasy sur travaux)</t>
  </si>
  <si>
    <t>Indemnisation des PAPs  sur la RN43 entre  Faratsiho  et Sambaina, et entre  Ambohibary et Ampetsapetsa / Part Etat Malagasy sur travaux</t>
  </si>
  <si>
    <t>Etat Malagasy</t>
  </si>
  <si>
    <t>Audit des comptes du projet pour les exercices 2016 à 2021</t>
  </si>
  <si>
    <t>BADEA</t>
  </si>
  <si>
    <t>Audit des comptes du projet de 2016 à 2021</t>
  </si>
  <si>
    <t xml:space="preserve">en cours de passation </t>
  </si>
  <si>
    <t>Travaux d'Aménagement et Asphaltage de la Route Nationale Secondaire N°5 -(RNS5) entre Soanierana Ivongo et Mananara Nord ; Tronçon I: Soanierana Ivongo - Vahibe</t>
  </si>
  <si>
    <t>BADEA / FKDEA / FSD / OFID / F. Abu DHABI/ETAT MALAGASY</t>
  </si>
  <si>
    <t>Nombre de KM réhabilité: 0%</t>
  </si>
  <si>
    <t>KM de route réhabilitée</t>
  </si>
  <si>
    <t>Mise en œuvre des mesures environnementales dans le cadre du projet d'asphaltage  de la RN5 entre Soanierana Ivongo et Vahibe</t>
  </si>
  <si>
    <t xml:space="preserve">Coût inclus dans les travaux </t>
  </si>
  <si>
    <t>Nombre de rapports validés: 0</t>
  </si>
  <si>
    <t>Libération de l'Emprise sur la RN5 entre Soanierana Ivongo et Vahibe</t>
  </si>
  <si>
    <t>Nombre de rapports validés:0</t>
  </si>
  <si>
    <t>Marché °232-AR/PRMP/UGPM.2021</t>
  </si>
  <si>
    <t>CODE</t>
  </si>
  <si>
    <t>Indemnisation des PAPs entre Soanierana Ivongo Et Vahibe</t>
  </si>
  <si>
    <t>Nombre de PAPs payé: 0</t>
  </si>
  <si>
    <t>Sans contrat: prestation par l'intermediaire de Trésor public</t>
  </si>
  <si>
    <t>Indemnisation des PAPs entre Soanierana Ivongo Et Vahibe (incluant prise en charge de la libération d'emprise)</t>
  </si>
  <si>
    <t>Livrables approuvés</t>
  </si>
  <si>
    <t>AGENCE ROUTIERE / DIRECTION DES INFRASTRUCTURES</t>
  </si>
  <si>
    <t>LOT 1 : Travaux à Himo pour l'aménagement de la piste rurale de Tsianisiha - Andoharano sur la  RN9 du PK 0+000 au PK 4+800</t>
  </si>
  <si>
    <t xml:space="preserve">PK 0+000 </t>
  </si>
  <si>
    <t>PK 4+800</t>
  </si>
  <si>
    <t>113-ARM/PAIR/18</t>
  </si>
  <si>
    <t>HYCO INVESTCOM</t>
  </si>
  <si>
    <t>LOT 2: Travaux à Himo pour l'aménagement de la piste rurale de Tsianisiha - Andoharano sur la RN9 du PK 4+800 au PK 8+800</t>
  </si>
  <si>
    <t xml:space="preserve">PK 4+800 </t>
  </si>
  <si>
    <t>PK 8+800</t>
  </si>
  <si>
    <t>115-ARM/PAIR/18</t>
  </si>
  <si>
    <t>SINTHIA</t>
  </si>
  <si>
    <t>LOT 3 : Travaux à Himo pour l'aménagement de la piste rurale de Tsianisiha - Andoharano sur la RN9 du PK 8+800 au PK 12+800</t>
  </si>
  <si>
    <t xml:space="preserve">PK 8+800 </t>
  </si>
  <si>
    <t>PK 12+800</t>
  </si>
  <si>
    <t>116-ARM/PAIR/18</t>
  </si>
  <si>
    <t>NERA</t>
  </si>
  <si>
    <t>Ankililoaka : Pk 71+271
Latitude : '-23,35831945°
Longitude : 43,66712755°</t>
  </si>
  <si>
    <t>Gestion, contrôle et surveillance des travaux d’aménagement de la RN 9 de la section urbaine de Toliara (PK 0+000 – PK 1+400), construction du pont RANOZAZA et de ses voies d’accès au PK 71+271, ainsi que l’aménagement de la plateforme d’Ankililoaka</t>
  </si>
  <si>
    <t>248-AR/BAD/OFID/PRMP/UGPM.2021</t>
  </si>
  <si>
    <t>TAEP EGIS INFRAMAD</t>
  </si>
  <si>
    <t>Travaux de remise en état de la route RNT 12A entre Fort Dauphin et le bac Ebakiky, suite à résiliation</t>
  </si>
  <si>
    <t>48+114</t>
  </si>
  <si>
    <t>AMPASY NAMPOHANA, MANDROMONDROMOTRA, IABOAKOHO, MAHATALAKY</t>
  </si>
  <si>
    <t>FED/2018/398-094</t>
  </si>
  <si>
    <t>63 + 758</t>
  </si>
  <si>
    <t>Assistance à l'analyse des offres et à la contractualisation, gestion contrôle et surveillance    des travaux, assistance aux réceptions provisoires et définitive des travaux de construction,     de la prolongation de rocade au Nord Est d'Antananarivo</t>
  </si>
  <si>
    <t>Andrianjafimahefarinjo Soarilala Lynà
l.andrianjafimahefarinjo@agenceroutiere.mg
034-30-384-22</t>
  </si>
  <si>
    <t>Assistance à Maîtrise d'Ouvrage (AMO) pour le Projet de construction de la prolongation de la Rocade Urbaine à l'Est et au Nord Est d'Antananarivo</t>
  </si>
  <si>
    <t>Mise en œuvre d’un plan de communication institutionnel pour la phase de construction et d'inauguration des travaux de construction de la prolongation de la Rocade au Nord Est d'Antananarivo</t>
  </si>
  <si>
    <t>Assistance à Maîtrise d'Ouvrage Délégué relative au projet de prolongation de la Rocade urbaine au Nord Est d’Antananarivo</t>
  </si>
  <si>
    <t>Audit comptable et administratif des activités de l'ARM en vue de la réalisation du projet Rocade Exercices 2018-2019-2020-2021</t>
  </si>
  <si>
    <t>AGENCE ROUTIERE / DIRECTION DU DEVELOPPEMENT DES VILLES ET DE L'HABITAT</t>
  </si>
  <si>
    <t>RAZAFIMAHEFA Ando - andohantenaina@hotmail.mg
034-47-675-74</t>
  </si>
  <si>
    <t>NON DEFINI</t>
  </si>
  <si>
    <t>linéaire de pont construit</t>
  </si>
  <si>
    <t xml:space="preserve">RALAIMAROLAHY Rija
r.ralaimarolahy@agenceroutiere.mg
034-30-384-24   </t>
  </si>
  <si>
    <t>rapport soumis</t>
  </si>
  <si>
    <t>Kilomètre de routes réhabilités</t>
  </si>
  <si>
    <t xml:space="preserve">Travaux d'aménagement et de bitumage de Lot 1 : RNT12A entre Fort-dauphin et Ebakiky (PK 0+000 - PK 44+850) ainsi que les travaux de construction du pont d’Ebakiky au PK 44+850 </t>
  </si>
  <si>
    <t>1°) Installation terminée à 50%
2°) 5 km de terrassement 
3°) 5% d'ouvrages d'assainissement terminés</t>
  </si>
  <si>
    <t>44+850</t>
  </si>
  <si>
    <t>Travaux d'aménagement et de bitumage de Lot 2 : RNT12A entre Masianaka et Vangaindrano (PK 203+800- PK 243+000) ainsi que les travaux de construction du pont de Masianaka au PK 203+800</t>
  </si>
  <si>
    <t>203+800</t>
  </si>
  <si>
    <t>243+000</t>
  </si>
  <si>
    <t>TAOLAGNARO - VANGANINDRANO</t>
  </si>
  <si>
    <t>MASIANAKA - VANGAINDRANO</t>
  </si>
  <si>
    <t>243+800</t>
  </si>
  <si>
    <t>004-AR/PACFC/20</t>
  </si>
  <si>
    <t>Actualisation et mise en œuvre des Plans de Réinstallation Involontaire (PRI) et actualisation de l'Etude d'Impact Environnementale et Sociale (EIES) sur la RN9 et la RNT12A dans le cadre PACFC</t>
  </si>
  <si>
    <t>BEI- Modernisation</t>
  </si>
  <si>
    <t>longueur  de routes aménagé</t>
  </si>
  <si>
    <t>Assistance technique (AT) pour appuyer l’Autorité Routière  sur le projet Modernisation  financés par la Banque Européenne d’Investissement</t>
  </si>
  <si>
    <t>RN6 : 467+000
RN13 : 381+000</t>
  </si>
  <si>
    <t>RN6 : 700+080
RN13 : 491+000</t>
  </si>
  <si>
    <t>AMBANJA
AMBILOBE
AMBOVOMBE ANDROY
AMBOASARY ATSIMO
TAOLAGNARO
ANTSIRANANA</t>
  </si>
  <si>
    <t xml:space="preserve">AMBANJA
MARIVORAHONA
RANOPISO
MANAMBARO
SAMPONA
TSIVORY
AMBILOBE
ANTSIRANANA </t>
  </si>
  <si>
    <t>TA2017161 MG IF3</t>
  </si>
  <si>
    <t>Réhabilitation de la RN 6 entre Ambanja et Antsiranana: Travaux / Mise en œuvre des mesures environnementales dans le cadre du projet de réhabilitation de la RN6 entre Ambanja et Antsiranana- Lot1</t>
  </si>
  <si>
    <t>longueur  de RN réhabilitée</t>
  </si>
  <si>
    <t xml:space="preserve"> 467+000</t>
  </si>
  <si>
    <t xml:space="preserve">AMBANJA
AMBILOBE
ANTSIRANANA </t>
  </si>
  <si>
    <t>Réhabilitation de la RN 6 entre Ambanja et Antsiranana: Travaux / Mise en œuvre des mesures environnementales dans le cadre du projet de réhabilitation de la RN6 entre Ambanja et Antsiranana- Lot2</t>
  </si>
  <si>
    <t>700+080</t>
  </si>
  <si>
    <t>CP</t>
  </si>
  <si>
    <t>Ingénieur en Chef : RAKOTOMALALA Jean Armand
Ingénieur de Contrôle : RANAIVOARIMANANA Mbinintsoa Serge
Adjoint(s) de Surveillance : RAJHONSON Soloniaina</t>
  </si>
  <si>
    <t>Usagers de la route</t>
  </si>
  <si>
    <t>STAN</t>
  </si>
  <si>
    <t>Arivonimamo I
Arivonimamo II
Amboanana
Alakamisikely
Manalalondo</t>
  </si>
  <si>
    <t>Ingénieur en Chef : RAKOTOVAO Andriatiana Marcellin
Ingénieur de Contrôle : RAKOTOMALALA Jean Armand
Ingénieur(s) de Surveillance: RABIALAHY Nedarivola Andréas
RANAIVOARIMANANA Mbinintsoa Serge
Adjoint de Surveillance : RAJHONSON Soloniaina</t>
  </si>
  <si>
    <t>Manalalondo
Andranomiely</t>
  </si>
  <si>
    <t>044/TR/MATP/PRMP/TP/FR/20</t>
  </si>
  <si>
    <t>DIRECTION GENERALE DES TRAVAUX PUBLICS (DGTP)</t>
  </si>
  <si>
    <t>DRTP VAKINANKARATRA / DIRECTION GENERALE DES TRAVAUX PUBLICS (DGTP) / DIRECTION DES INFRASTRUCTURES (DINFRA)</t>
  </si>
  <si>
    <t>DRTP ATSINANANA</t>
  </si>
  <si>
    <t>DRTP BETSIBOKA</t>
  </si>
  <si>
    <t>PACFC / AGENCE ROUTIERE / DIRECTION GENERALE DES TRAVAUX PUBLICS (DGTP)</t>
  </si>
  <si>
    <t>AGENCE ROUTIERE / DIRECTION GENERALE DES TRAVAUX PUBLICS (DGTP)</t>
  </si>
  <si>
    <t>RNS13 : PK 396+000</t>
  </si>
  <si>
    <t>RNS13 : PK 386+000</t>
  </si>
  <si>
    <t xml:space="preserve">Km des routes entretenues              </t>
  </si>
  <si>
    <t xml:space="preserve">Km des routes entretenues,          Ouvrages d'art et de franchissement entretenus, construit             </t>
  </si>
  <si>
    <t>TRAVAUX PRIORITAIRES 2018-2019
Arrêt de chantier</t>
  </si>
  <si>
    <t>Bailleurs</t>
  </si>
  <si>
    <t>FIN EX</t>
  </si>
  <si>
    <t>AFD / ETAT MALAGASY</t>
  </si>
  <si>
    <t>CHINE / ETAT MALAGASY</t>
  </si>
  <si>
    <t>CHINE</t>
  </si>
  <si>
    <t>UE / ETAT MALAGASY</t>
  </si>
  <si>
    <t>BADEA / FSD / ETAT MALAGASY</t>
  </si>
  <si>
    <t>EXIM BANK / ETAT MALAGASY</t>
  </si>
  <si>
    <t>UE / GVT</t>
  </si>
  <si>
    <t>Travaux d'entretien courant des Routes Nationales dans la Région Itasy</t>
  </si>
  <si>
    <t>Arivonimamo
Miarinarivo</t>
  </si>
  <si>
    <t>Soamahamanina,
Miarinarivo</t>
  </si>
  <si>
    <t>CONVENTION N° 02- SRTP/Itasy/CP 18/FER/2019</t>
  </si>
  <si>
    <t xml:space="preserve"> Travaux d'entretien courant de la RNS 1 du PK 53+000 au PK 87+000
   (TER - TEA )      </t>
  </si>
  <si>
    <t>ECF</t>
  </si>
  <si>
    <t>Miarinarivo,
Analavory</t>
  </si>
  <si>
    <t>CONVENTION N° 03- SRTP/Itasy/CP 18/FER/2019</t>
  </si>
  <si>
    <t xml:space="preserve"> Travaux d'entretien courant de la RNS 1 du PK 87+000 au PK 115+334
   (TER - TEA )      </t>
  </si>
  <si>
    <t>MAHASARIKA</t>
  </si>
  <si>
    <t>TYPE</t>
  </si>
  <si>
    <t>53+000</t>
  </si>
  <si>
    <t>87+000</t>
  </si>
  <si>
    <t>115+334</t>
  </si>
  <si>
    <t>CONVENTION N° 002-01/GOUV/ITA/PRMP/21</t>
  </si>
  <si>
    <t xml:space="preserve">CONVENTION N°002-03/GOUV/ITA/PRMP/21 </t>
  </si>
  <si>
    <t xml:space="preserve">Travaux d’Entretien Courant des Routes Nationales dans la circonscription de la 
DRATP de Vakinankaratra repartis en huit (08) lots
Lot 06 : Travaux d'entretien améliorant au PK 12+100 de la RNS 34 (Ampahatrimaha)
</t>
  </si>
  <si>
    <t>1 ouvrage réhabilité</t>
  </si>
  <si>
    <t>PK 12+100 (19°51'48.0"S ; 46°55'50.1"E)</t>
  </si>
  <si>
    <t>12+100</t>
  </si>
  <si>
    <t>CR Mandritsara</t>
  </si>
  <si>
    <t>L06-01-FR21/PRMP-VAK</t>
  </si>
  <si>
    <t>TSARAHASINA</t>
  </si>
  <si>
    <t>Geo référencement - Début</t>
  </si>
  <si>
    <t>Geo référencement - Fin</t>
  </si>
  <si>
    <t>Ambovombe : Latitude : 25° 10' 39.0273'' S /Longitude : 46° 05' 14.5363'' E</t>
  </si>
  <si>
    <t xml:space="preserve">
'Beloha : Latitude : 25° 10' 25.1438'' S / Longitude :         45° 03' 40.9464'' E</t>
  </si>
  <si>
    <t>19°23'14,9''S / 48°54'40.5''E</t>
  </si>
  <si>
    <t>18°49'31,1''S / 49°04'56,8''E</t>
  </si>
  <si>
    <t>18°159'804''S / 49°403'549827''E</t>
  </si>
  <si>
    <t xml:space="preserve">18°413'637''S / 49°160'924''E        </t>
  </si>
  <si>
    <t>18°85'0.30'' S / 47°47'7.85'' E</t>
  </si>
  <si>
    <t xml:space="preserve">18°93'7.50 ''S / 47°50'0.02'' </t>
  </si>
  <si>
    <t>18°49'03,6" S /47°30'58,8E</t>
  </si>
  <si>
    <t>18°49'28,8"S /47°33'30,0"E</t>
  </si>
  <si>
    <t>Début : Pk 0+000
Latitude : '-23,35831945°
Longitude : 43,66712755°</t>
  </si>
  <si>
    <t>Ranozaza : Pk 71+271
Latitude : '-2,789027°
Longitude : 43,614867°</t>
  </si>
  <si>
    <t xml:space="preserve">Début : 
Latitude : '-23,376680°
Longitude : 43,855374°
</t>
  </si>
  <si>
    <t>Fin : 
Latitude : '-22,896520°
Longitude : 43,616539°</t>
  </si>
  <si>
    <t xml:space="preserve">Début : 
Latitude : '-22,896520°
Longitude : 43,616539°
</t>
  </si>
  <si>
    <t>Fin : 
Latitude : '-22,883763°
Longitude : 43,640672°</t>
  </si>
  <si>
    <t>Manja : 
21°26'08,53"S
44°19'56,21"E</t>
  </si>
  <si>
    <t>Bevoay : 21°49'52,35"5
43°52'32,03"E
RNT 12A : lot 1, fin (Ebakiky) :
24°43'43.64"S
47°08'54.60"E
RNT 12A : lot 2, fin (Vangaindrano)
23°36'17.88"S
47°36'43,31"E</t>
  </si>
  <si>
    <t>Analamisampy : 22°28'47,67"5
43°39'35,57"E
RNT 12A : lot 1, début (Taolagnaro) :
25°00'9.85" S
46°58'57.84"E 
RNT 12A : lot 2, début (Masianaka)
23°21'0.84"S
47°36'17.02"E</t>
  </si>
  <si>
    <t>RNT 12A : lot 1, fin (Ebakiky) :
24°43'43.64"S
47°08'54.60"E
RNT 12A : lot 2, fin (Vangaindrano)
23°36'17.88"S
47°36'43,31"E</t>
  </si>
  <si>
    <t xml:space="preserve">RNT 12A : lot 1, début (Taolagnaro) :
25°00'9.85" S
46°58'57.84"E 
RNT 12A : lot 2, début (Masianaka)
23°21'0.84"S
47°36'17.02"E
</t>
  </si>
  <si>
    <t xml:space="preserve">Analamisampy : 22°28'47,67"5
43°39'35,57"E
</t>
  </si>
  <si>
    <t>Bevoay : 
21°49'52,35"S
43°52'32,03"E</t>
  </si>
  <si>
    <t xml:space="preserve">Bevoay : 21°49'52,35"5
43°52'32,03"E
</t>
  </si>
  <si>
    <t>LATITUDE DEBUT : 23°21'0,84"S
LONGITUDE DEBUT : 47°36'17,02"E</t>
  </si>
  <si>
    <t>LATITUDE FIN : 23°35'56,16"S
LONGITUDE FIN : 47°36'41,78" E</t>
  </si>
  <si>
    <t xml:space="preserve">LATITUDE DEBUT : 24°43'47,11" S
LONGITUDE DEBUT :
47°8'52,26" E </t>
  </si>
  <si>
    <t>LATITUDE FIN : 25°0'9,85" S
LONGITUDE FIN :
46°58'57,84" E</t>
  </si>
  <si>
    <t xml:space="preserve">Début :
Latitude : 13°11’19.504’’S Longitude : 49°3’12.694’’E
</t>
  </si>
  <si>
    <t>Fin :
Latitude : 13°24’7.694’’S Longitude : 49°59’0.298’’E</t>
  </si>
  <si>
    <t>Fin de la Route      X : 8 520 477,777                     Y : 576 220,816</t>
  </si>
  <si>
    <t>LATITUDE :
-19,408700°
LONGITUDE :
46,950528°</t>
  </si>
  <si>
    <t>LATITUDE : -19,638632°
LONGITUDE : 47,157127°</t>
  </si>
  <si>
    <t>LATITUDE :
-19,638632°
LONGITUDE :
47,157127°</t>
  </si>
  <si>
    <t>Fin: Lat.: 23°30'55.35"S / Long:  44°19'42.42"E</t>
  </si>
  <si>
    <t xml:space="preserve"> RNS10 (LOT 01) : 
Début: Lat.: 23°8'33,44''S / Long:  44° 8'.47"E </t>
  </si>
  <si>
    <t>Fin :
-20.519433
47.058357</t>
  </si>
  <si>
    <t>Début :
-20.654714
47.106563</t>
  </si>
  <si>
    <t xml:space="preserve"> 18°07'595''S
            49°24'549''E</t>
  </si>
  <si>
    <t xml:space="preserve"> 18°08'277''S
             49°25'102''E
</t>
  </si>
  <si>
    <t xml:space="preserve"> 22°49'24,37"S - 47°4'44,50"E</t>
  </si>
  <si>
    <t xml:space="preserve"> 22°49'5.96"S -  47°19'40.43"E</t>
  </si>
  <si>
    <t xml:space="preserve"> 22°49'5.96"S - 47°19'40.43"E</t>
  </si>
  <si>
    <t xml:space="preserve"> 22°42'33.31"S -  46°58'33.73"E 
</t>
  </si>
  <si>
    <t>Entre
(19°55'47,8''S;47°02'43,0''E)</t>
  </si>
  <si>
    <t>(19°55'37,0''S;47°02'25,1''E)</t>
  </si>
  <si>
    <t xml:space="preserve">Début:21°09’41’’S – 48°05’49’’E       </t>
  </si>
  <si>
    <t>Fin: 21°04'39"S-48°00'31"E</t>
  </si>
  <si>
    <t xml:space="preserve">Tronçon I : 15°50'30.26468"S 48°49'40.8122''E 
Tronçon II : 15°49'15.68"S 48°49'20.28''E 
</t>
  </si>
  <si>
    <t>Tronçon I : 15°50'34.03"S 48°49'20.34''E  
Tronçon II : 15°50'20.21762"S 48°49'32.24''E 
Pont : 15°50'17.78798"S 48°49'31.57406''E</t>
  </si>
  <si>
    <t xml:space="preserve">Latitude: 22°23'45,21" S et Longitude: 47°49'13,30" E,
Latitude: 22°50'11,05" S et Longitude: 47°49'38,98" E    </t>
  </si>
  <si>
    <t>Latitude: 22°20'22,15" S et Longitude: 47°51'22,66" E
Latitude: 22°40'21,45" S et Longitude: 47°48'21,09" E</t>
  </si>
  <si>
    <t>Lat.: 13°40'47.89''S Long: 48°27'0.47''E
Lat.: 13°40'41.39''S Long: 48°27'1.96''E</t>
  </si>
  <si>
    <t>Lat.: 13°41'5.02''S Long: 48°27'11.04''E
Lat.: 13°41'5.02''S Long: 48°27'8.83''E</t>
  </si>
  <si>
    <t>Début: lat.: 13°11'51,28"S- long: 49°02'57,63"E</t>
  </si>
  <si>
    <t>Fin: 13°11'59,42"S- long: 49°03'09,92"E</t>
  </si>
  <si>
    <t>Début: lat.: 18°58'55"S- long: 48°56'34"E</t>
  </si>
  <si>
    <t>Fin: 19°53',14"S- long: 48°48'05"E</t>
  </si>
  <si>
    <t xml:space="preserve">Axe 1  : 12°17'3.53"S 49°17'41.71''E 
Axe 2  : 12°17'58.73"S 49°17'36.87''E 
Axe 3  : 12°16'34.55"S 49°17'33.92''E </t>
  </si>
  <si>
    <t>Axe 1  : 12°17'5.57"S 49°17'41.72''E 
Axe 2  : 12°17'58.65"S 49°17'12.49''E 
Axe 3  : 12°16'43.05"S 49°17'46.24''E</t>
  </si>
  <si>
    <t>Fin : S: -14.54731500, E: 48.73804667</t>
  </si>
  <si>
    <t xml:space="preserve">Début : S: -14.67181667, E: 48.65689500 </t>
  </si>
  <si>
    <t>Fin: 22°11'31"S-47°28'31"E</t>
  </si>
  <si>
    <t xml:space="preserve">Début:22°22’42’’S – 47°49’46’’E </t>
  </si>
  <si>
    <t>Fin de l'axe:
X: 603 130
Y:1 416 434</t>
  </si>
  <si>
    <t xml:space="preserve">Début de l'axe:
X: 598 696
Y:1 407 898
</t>
  </si>
  <si>
    <t>Début : S 19°02'10"51  / E 47°18'27"31</t>
  </si>
  <si>
    <t>Fin : S 19°27'00"08  / E 47°11'09"76</t>
  </si>
  <si>
    <t>S 15° 26.064' E 049° 44.541'</t>
  </si>
  <si>
    <t>S 15° 26.067 ' E 049° .44. 940'</t>
  </si>
  <si>
    <t>Fin : 24,54289°S</t>
  </si>
  <si>
    <t>Latitude :
Début : 24,61553°S</t>
  </si>
  <si>
    <t xml:space="preserve">Latitude :
Début : 7 287 437
Longitude:
Début : 730 481
</t>
  </si>
  <si>
    <t>Latitude :
Fin : 7 302 873
Longitude:
Fin : 732 867</t>
  </si>
  <si>
    <t>Latitude :
Début : 7 230 747
Longitude:
Début : 701 000</t>
  </si>
  <si>
    <t>Latitude :
Fin : 7 263 283
Longitude:
Fin : 717 242</t>
  </si>
  <si>
    <t>Latitude :
Début : 13,686852°S
Longitude:
Début : 48,444454°E</t>
  </si>
  <si>
    <t>Latitude :
Fin : 13,52231°S
Longitude:
Fin : 48,61464°E</t>
  </si>
  <si>
    <t xml:space="preserve">LATITUDE :
-16,918842°
LONGITUDE :
49,582686°
</t>
  </si>
  <si>
    <t>LATITUDE :
-16,422010°
LONGITUDE :
49,827493°</t>
  </si>
  <si>
    <t>Marais Massay : 767854,322 7910372,564</t>
  </si>
  <si>
    <t>Amoronakona : 772082,191 7905758,411</t>
  </si>
  <si>
    <t>18°08'07,8''S
             49°24'36,09''E</t>
  </si>
  <si>
    <t>18°08'03,7''S
            49°24'57,1''E</t>
  </si>
  <si>
    <t>(19°52'28,4";47°02'01,4")</t>
  </si>
  <si>
    <t>(19°51'49,7";47°01'34,1")</t>
  </si>
  <si>
    <t>(19°40'01,1''S;47°19'19,4''E)</t>
  </si>
  <si>
    <t>(19°44'09,6''S;47°17'08,3''E)</t>
  </si>
  <si>
    <t>Latitude :
Début : 13,686852°S
Longitude:
Début : 48,444454°E</t>
  </si>
  <si>
    <t>Latitude :
Fin : 12,328321°S
Longitude:
Fin : 49,296653°E</t>
  </si>
  <si>
    <t>Latitude :
Fin : 12,328321°S
Longitude:
Fin : 49,296653°E</t>
  </si>
  <si>
    <t xml:space="preserve">Début : S 19°27'00" / 
E 47°11'09"
</t>
  </si>
  <si>
    <t xml:space="preserve">Fin : S 19°31'34" / 
E 47°16'77"
</t>
  </si>
  <si>
    <t>Début : S 19°00'40" / E 47°12'44"</t>
  </si>
  <si>
    <t>Fin : S 18°94'41" / E  46°91'50"</t>
  </si>
  <si>
    <t>Début : S 18°94'41" / E  46°91'50"</t>
  </si>
  <si>
    <t>Fin : S 18°96'18" / E  46°68'68"</t>
  </si>
  <si>
    <t>Travaux sur la Route Nationale RNS10 (PK 264+000 - PK 434+000) ; 
Travaux sur la Route Nationale RNS13 (PK 223+000 - PK 381+000) ;</t>
  </si>
  <si>
    <t>Travaux d'Entretien Courant des Routes Nationales RNS.10 (Tranoroa PK 264+000 - Ambovombe PK 434+000) et RNS.13 (Manakoliva PK 223+000 - Ambovombe PK 381+000), dans la Région Androy</t>
  </si>
  <si>
    <t>18°955'944''S / 48°440'784''E
et
18°694'355"S /49°100'815''E</t>
  </si>
  <si>
    <t>18°826'298''S / 49°100'815''E
et
18'420"741"S / 49°160'379''E</t>
  </si>
  <si>
    <t>N°133-TR/MATP/PRMP/TP-RPI.20</t>
  </si>
  <si>
    <t>Groupement WIETC ZHENGWEI TECHNIQUE MADAGASCAR / MAHAFAPOU</t>
  </si>
  <si>
    <t>RAHARISON Solonirina Elie
Tel: 034 05 614 15
Mail: raharisonsolonirina@gmail.com</t>
  </si>
  <si>
    <t>Km de route traitée ;
Nombre d'ouvrage réalisés :</t>
  </si>
  <si>
    <t>Maintenir le reseau routier en bon état</t>
  </si>
  <si>
    <t>PK 56+000</t>
  </si>
  <si>
    <t>PK101+000</t>
  </si>
  <si>
    <t xml:space="preserve">
Fenerive Est</t>
  </si>
  <si>
    <t>Foulpointe
Fenerive Est</t>
  </si>
  <si>
    <t>Population riveraine</t>
  </si>
  <si>
    <t>17°21’57,60’’S   E : 049°24’10,00’</t>
  </si>
  <si>
    <t>17°66’80,61’’S    E : 049’49’11,52’</t>
  </si>
  <si>
    <t>Travaux d'urgence de remise en état de la route nationale RNT33B reliant la RNP4 Andranofasika et Ambatoboeny</t>
  </si>
  <si>
    <t xml:space="preserve">Km de route traitée ;
Nombre d'ouvrage réalisés :
</t>
  </si>
  <si>
    <t>PK 0+000</t>
  </si>
  <si>
    <t>PK 25+000</t>
  </si>
  <si>
    <t>Ambatoboeny</t>
  </si>
  <si>
    <t>Andranofasika
Ambatoboeny</t>
  </si>
  <si>
    <t>S16 22.58.58 E 46.47.37.05</t>
  </si>
  <si>
    <t>S16 28.01.76 E 46.43.40.66</t>
  </si>
  <si>
    <t>Vatovavy</t>
  </si>
  <si>
    <t>Analamanga / Vatovavy / Fitovinany / Atsimo Andrefana</t>
  </si>
  <si>
    <t>Anosy</t>
  </si>
  <si>
    <t>DIANA / ANOSY / ANDROY</t>
  </si>
  <si>
    <t>Anosy / Atsimo Atsinanana / Analanjirofo</t>
  </si>
  <si>
    <t>Partenariat 3P</t>
  </si>
  <si>
    <t>CONVENTION N°003-TX/REG/ITA/2020</t>
  </si>
  <si>
    <t>FENOSOA</t>
  </si>
  <si>
    <t>Travaux d'Entretien Courant des Routes Nationales (Campagne 2021)</t>
  </si>
  <si>
    <t>Travaux d'Entretien de Routine de la RNP4 entre les PK 180+000 (Limite Ex-DIRTPI T/M) et PK 207+000 (BK N°207+000/Anjiajia)</t>
  </si>
  <si>
    <t>RAZAFIMANJATO A. Edith, Chef de Service Régional des Travaux Publics de Betsiboka, 
Tél : 034 01 127 15 / 034 13 910 45,                E-mail : edithrazafi16@gmail.com</t>
  </si>
  <si>
    <t>RNP4 : PK 180+000 (Limite Ex-DIRTPI T/M)</t>
  </si>
  <si>
    <t>PK 207+000 (BK N°207+000/Anjiajia)</t>
  </si>
  <si>
    <t>Mahatsinjo</t>
  </si>
  <si>
    <t>Toute la population du District de Maevatanana</t>
  </si>
  <si>
    <t>-</t>
  </si>
  <si>
    <t>01-DRATP/BET/PRMP/CP19/FR/2021</t>
  </si>
  <si>
    <t>18/03/2021</t>
  </si>
  <si>
    <t>VONONA</t>
  </si>
  <si>
    <t>Arrêt des travaux du 27-oct-21 au 09-nov-21 suite à la lettre n°766/21-FR/SE</t>
  </si>
  <si>
    <t>Travaux d'Entretien de Routine de la RNP4 entre les PK 207+000 (BK N°207+000/Anjiajia) et PK 235+000 (Entrée pont après BK N°235)</t>
  </si>
  <si>
    <t>PK 235+000 (Entrée pont après BK N°235)</t>
  </si>
  <si>
    <t>Andriba</t>
  </si>
  <si>
    <t>Travaux d'Entretien de Routine de la RNP4 entre les PK 235+000 (Entrée pont après BK N°235) et PK 261+000 (BK N°261/sortie Antsiafabositra)</t>
  </si>
  <si>
    <t>PK 261+000 (BK N°261/sortie Antsiafabositra)</t>
  </si>
  <si>
    <t>Antsiafabositra</t>
  </si>
  <si>
    <t>BODOVOANGY</t>
  </si>
  <si>
    <t>Travaux d'Entretien de Routine de la RNP4 entre les PK 293+000 (Andranobevava) et PK 334+000 (Ravinala)</t>
  </si>
  <si>
    <t>Début :  S : 17°7'19,84872''
           E : 46°48'33,73524'''
Fin :      S : 16°57'35,3''
              E : 46°55'26,7''</t>
  </si>
  <si>
    <t>PK 293+000 (Andranobevava)</t>
  </si>
  <si>
    <t>PK 334+000 (Ravinala)</t>
  </si>
  <si>
    <t>Beanana, Maevatanana et Maevatanana II</t>
  </si>
  <si>
    <t>KAMBANA</t>
  </si>
  <si>
    <t>Travaux d'Entretien de Routine de la RNP4 entre les PK 334+000 (Ravinala) et PK 369+000 (Borne kilométrique N°369)</t>
  </si>
  <si>
    <t>369+000 (Borne kilométrique N°369)</t>
  </si>
  <si>
    <t>Maevatanana II, Berivotra 5/5 et Ambalanjanakomby</t>
  </si>
  <si>
    <t>LES DEUX AMIS</t>
  </si>
  <si>
    <t>Travaux d'Entretien Améliorant et Spécialisé de la RNP4 entre les PK 311+000 (Antsakoamamy) et PK 317+000 (Borne kilométrique N°317)</t>
  </si>
  <si>
    <t xml:space="preserve">311+000 (Antsakoamamy) </t>
  </si>
  <si>
    <t>PK 317+000 (Borne kilométrique N°317)</t>
  </si>
  <si>
    <t>Travaux d'Entretien de Routine, Améliorant et Spécialisé de la RNT8c entre les PK 0+000 (Antabilao) et PK 6+000 (Antafia)</t>
  </si>
  <si>
    <t>PK 0+000 (Antabilao)</t>
  </si>
  <si>
    <t>PK 6+000 (Antafia)</t>
  </si>
  <si>
    <t>Maevatanana II</t>
  </si>
  <si>
    <t>MARRIO</t>
  </si>
  <si>
    <t>35+000 (Mahazoma)</t>
  </si>
  <si>
    <t>Bemokotra et Mahazoma</t>
  </si>
  <si>
    <t>S : 17°50'38,256'' / E : 47°1'29,946''</t>
  </si>
  <si>
    <t>S : 17°39'3,393'' / E : 46°58,4'4,6398''</t>
  </si>
  <si>
    <t>S : 17°28'24,325'' / E :  46°59'45,11256''</t>
  </si>
  <si>
    <t>S : 17°28'24,325'' / E : 46°59'45,11256''</t>
  </si>
  <si>
    <t>S : 17°17'50,4945'' / E : 46°57'12,9618''17</t>
  </si>
  <si>
    <t>S : 16°57'35,3''/ E : 46°55'26,7''</t>
  </si>
  <si>
    <t>S : 16°44'35,8'' / E : 47°03'20,6''</t>
  </si>
  <si>
    <t xml:space="preserve"> S : 16°59'30,03'' / E : 46°48'38,012''</t>
  </si>
  <si>
    <t>S : 16°57'01,02'' / E : 46°51'11,01''</t>
  </si>
  <si>
    <t>S : 17°0'40,76316'' / E : 46°48'21,394''</t>
  </si>
  <si>
    <t>S : 17°01'28,3'' / E : 46°45'34,4''</t>
  </si>
  <si>
    <t>S : 17°10'09,27'' / E : 46°34'05,22''</t>
  </si>
  <si>
    <t>TRAVAUX DE REHABILITATION DE LA ROUTE NATIONALE RN4 (CONTRAT CADRE) entre PK 10+000 au PK 20+000 et PK 180+000 au PK 403+000</t>
  </si>
  <si>
    <t>RAOLONARIVO Andry Antenaina, Chef de Service de Suivi et Contrôle des travaux, Tél : 034 02 452 73, E-mail : araolonarivo@gmail.com
RAZAFIMANJATO A. Edith, Chef de Service Régional des Travaux Publics de Betsiboka, 
Tél : 034 01 127 15 / 034 13 910 45, E-mail : edithrazafi16@gmail.com</t>
  </si>
  <si>
    <t>PK 10+000 (Talatamaty)
PK 180+000 (Limite Ex-DIRTPI T/M)</t>
  </si>
  <si>
    <t>PK 20+000 (Ambohidratrimo)
PK 403 (Tsarahonenana)</t>
  </si>
  <si>
    <t>Ambohidratrimo, Maevatanana Tsaratanana</t>
  </si>
  <si>
    <t>Talatamaty, Ambohidratrimo, Ankazobe, Mahatsinjo, Andriba, Antsiafabositra, Antanimbary, Beanana, Maevatanana II, Maevatanana, Berivotra 5/5, Ambalanjanakomby, Andranomamy, Ambondromamy</t>
  </si>
  <si>
    <t>Toute la population des Districts d'Ambohidratrimo et de Maevatanana</t>
  </si>
  <si>
    <t>022 MCC-TR/MATP/PRMP/TP-RPI.21 RELATIF AU CONTRAT CADRE N° 003 CCTR/MATP/PRMP/TP-RPI.21</t>
  </si>
  <si>
    <t>Suite aux retards dans les préparatifs de la descente sur terrain, la réunion préparatoire n'a eu lieu que le 07 septembre 2021 et l'implantation n'a eu lieu que le 08 septembre 2021. Le document d'exécution n'est parvenu à l'administration que le 07 octobre 2021 et a été approuvé par l'Ingénieur de Contrôle le 11 octobre 2021.</t>
  </si>
  <si>
    <t xml:space="preserve">Début PK 10+000 18°50'25.6''S   47°27'41.8''E ;
Début PK 180+000 17°40'29''S   46°59'06''E ; </t>
  </si>
  <si>
    <t>Fin PK 20+000 : 18°44'39.1''S   47°20'28.8''E
Fin PK 403+000 : 16°29'04''S   47°09'23''E</t>
  </si>
  <si>
    <t>Analamanga / Betsiboka</t>
  </si>
  <si>
    <t>02-DRATP/BET/PRMP/CP19/FR/2021</t>
  </si>
  <si>
    <t>03-DRATP/BET/PRMP/CP19/FR/2021</t>
  </si>
  <si>
    <t>04-DRATP/BET/PRMP/CP19/FR/2021</t>
  </si>
  <si>
    <t>05-DRATP/BET/PRMP/CP19/FR/2021</t>
  </si>
  <si>
    <t>06-DRATP/BET/PRMP/CP19/FR/2021</t>
  </si>
  <si>
    <t>07-DRATP/BET/PRMP/CP19/FR/2021</t>
  </si>
  <si>
    <t>08-DRATP/BET/PRMP/CP19/FR/2021</t>
  </si>
  <si>
    <t>Antananarivo Renivohitra</t>
  </si>
  <si>
    <t>ENTREPRISE ISO CONSTRUCTION</t>
  </si>
  <si>
    <t>Latitude 18°57'7,08"S et longitude 47°35'59,81"E</t>
  </si>
  <si>
    <t>Latitude 19°0'34,06"S et Longitude 47°40'2,04 E</t>
  </si>
  <si>
    <t>S 18,84417 ;
           E 47,60433</t>
  </si>
  <si>
    <t>S 18,86322
       E 47,66992</t>
  </si>
  <si>
    <t>S 18°48'04,8" / E 47°28'22,5"</t>
  </si>
  <si>
    <t xml:space="preserve"> S 18°47'13,1"
        E 47°27'58,1"</t>
  </si>
  <si>
    <t>Ivato</t>
  </si>
  <si>
    <t>N° 066TR/MAHTP/PRMP/TP-RPI-19</t>
  </si>
  <si>
    <t>contrat résilié</t>
  </si>
  <si>
    <t>Commune Urbaine d'Antananarivo</t>
  </si>
  <si>
    <t>18°11'47.17"S/47°2'31.91"E</t>
  </si>
  <si>
    <t>25+000</t>
  </si>
  <si>
    <t>26+000</t>
  </si>
  <si>
    <t>TALATA-ANGAVO</t>
  </si>
  <si>
    <t>ECORA/CHECC</t>
  </si>
  <si>
    <t>CONVENTION N° 122-TR/MATP/PRMP/TP-FR.20</t>
  </si>
  <si>
    <t>Travaux d'Entretien de Routes à Anjozorobe</t>
  </si>
  <si>
    <t>Ingénieur en chef: SAMBISOLO Emile Joseph:
Ingénieur Chargé de contrôle: RAVONINJATOVO Marc Rolando
Ingénieur Chargé de surveillance: RAZAFINJATOVO Fetra Lalaina,  ANDRIANTSILAIZINA Erickson:
Assistant de surveillance: RAKOTONAIVO Andrianarijao Benjamina</t>
  </si>
  <si>
    <t>S 18,41223 ;E 47,88167</t>
  </si>
  <si>
    <t>S 18,40325; E 47,87869</t>
  </si>
  <si>
    <t>ANJOZOROBE</t>
  </si>
  <si>
    <t>Commune Urbaine d'Anjozorobe</t>
  </si>
  <si>
    <t xml:space="preserve">Ingénieur en Chef: ANDRIAMALALAVONJY Solomanoro;
Ingénieur Chargé de contrôle: RAVONINJATOVO Marc Rolando;
Ingénieur Chargé de surveillance: ANDRIANTSILAIZINA Erickson
Assistant de surveillance: RAKOTONAIVO Benjamina </t>
  </si>
  <si>
    <t>latitude  18°55'8,57''S  Longitude  47°31'41,14''E</t>
  </si>
  <si>
    <t>Latitude  18°56'7,91''S  Longitude  47°31'43,10''E</t>
  </si>
  <si>
    <t>MARCHE SUBSEQUENT N°01-MCC/MATP/PRMP/TP-RPI,20 RELATIF AU CONTRAT CADRE N°01 CC/MATP/PRMP/TP-RPI,20</t>
  </si>
  <si>
    <t>DAU / DRTP BETSIBOKA</t>
  </si>
  <si>
    <t>CR Anosivelo, CR Tsararafa, CU Farafangana</t>
  </si>
  <si>
    <t>Populations de la régions, des districts et communes concernées</t>
  </si>
  <si>
    <t>PK185+595 </t>
  </si>
  <si>
    <t>PK206+700</t>
  </si>
  <si>
    <t>MARCHE SUBSEQUANT N°030MCC-TR/MATP/PRMP/TP-RPI.21</t>
  </si>
  <si>
    <t>MARCHE SUBSEQUANT N°021MCC-TR/MATP/PRMP/TP-RPI.21</t>
  </si>
  <si>
    <t>PK 250+000 (entré pont Brick- ville)</t>
  </si>
  <si>
    <t>PK 352+729</t>
  </si>
  <si>
    <t>RNS10 : PK 264+000 (Tranoroa)       
RNS13 : PK 223+000 (Manakoliva)</t>
  </si>
  <si>
    <t>RNS10 : PK 434+000 (Ambovombe)
 RNS13 :PK 381+000 (Ambovombe)</t>
  </si>
  <si>
    <t>17°45'56.98"S / 47°59'23.29"E</t>
  </si>
  <si>
    <t>PK 23+600</t>
  </si>
  <si>
    <t xml:space="preserve">Longitude : 18°94’70.62S   Latitude : 48°23’02.27E
</t>
  </si>
  <si>
    <t>Longitude : 19°17’54.54S   Latitude : 48°12’59.85E</t>
  </si>
  <si>
    <t>50+0000</t>
  </si>
  <si>
    <t>Kilomètre de routes réhabilitées</t>
  </si>
  <si>
    <t>Marovoay (x: 209498,41; y:7921628,22; ZTn: 909,10)</t>
  </si>
  <si>
    <t>Amboasary (18° 26' 48.07" Sud, 48° 15' 47.51" Est)</t>
  </si>
  <si>
    <t>Gestion, contrôle et surveillance des travaux d’aménagement et de bitumage de la RN 44  (PK20+000 – PK 60+000)</t>
  </si>
  <si>
    <t>07/SFQC/DGTP-PACT/19</t>
  </si>
  <si>
    <t>Du 22 Juillet 2019 au 14 Janvier 2020</t>
  </si>
  <si>
    <t>Groupement ADS</t>
  </si>
  <si>
    <t>Vohidiala
(17° 53' 7.95" Sud, 48° 15' 17.97" Est)</t>
  </si>
  <si>
    <t>Ambatondrazaka</t>
  </si>
  <si>
    <t>06/SFQC/PACT/2020</t>
  </si>
  <si>
    <t>Du 30 Décembre 2019  au 09 Décembre 2020</t>
  </si>
  <si>
    <t>PACT / DIRECTION GENERALE DES TRAVAUX PUBLICS (DGTP)</t>
  </si>
  <si>
    <t>SINOHYDRO</t>
  </si>
  <si>
    <t>252/AR/RN5/PRMP/UGPM.2021</t>
  </si>
  <si>
    <t xml:space="preserve">Travaux d’Entretien Courant des Routes Nationales dans la circonscription de la DRATP de Vakinankaratra repartis en huit (08) lots
Lot 06 : Travaux d'entretien améliorant au PK 12+100 de la RNS 34 (Ampahatrimaha)
</t>
  </si>
  <si>
    <t>N°041-TR-MATP/PRMP/TP-RPI.20</t>
  </si>
  <si>
    <t>N° 119 TR/MATP/PRMP/TP-FR.21</t>
  </si>
  <si>
    <t>Maminiaina</t>
  </si>
  <si>
    <t>Travaux de réhabilitation de la RNP6 (CONTRAT CADRE )
 '- Travaux d'urgence de réparation de la RNP 6 reparties en deux lots ( contrat cadre ) lot N°1: entre PK0 Ambondromamy et PK 279 Antsohihy ( entre PK 134 Tsarahasina et PK 279 entrée Antsohihy)</t>
  </si>
  <si>
    <t xml:space="preserve"> N°011 -MCC/MATP/PRMP/TP-RPI.20</t>
  </si>
  <si>
    <t>024-TR/MATP/PRMP/TP-RPI.20</t>
  </si>
  <si>
    <t>Travaux d'Urgence de pavage de la route d'Ambodivona Antananarivo</t>
  </si>
  <si>
    <t>N° 119-TR/MAHTP/PRMP/TP-RPI.19</t>
  </si>
  <si>
    <t>Unités</t>
  </si>
  <si>
    <t>Don via JICA
Le montant est en JPY
Construction de deux nouveaux ponts:
- Mangoro : 102 ml
- Antsapazana : 30 ml
Préparation de la pose du premier pierre au sein de l'administration.</t>
  </si>
  <si>
    <t>RECEPTION PROVISOIRE</t>
  </si>
  <si>
    <t>EN COURS</t>
  </si>
  <si>
    <t>SITUATION</t>
  </si>
  <si>
    <t>ML</t>
  </si>
  <si>
    <t>TAHINA</t>
  </si>
  <si>
    <t>TAMBATRA</t>
  </si>
  <si>
    <t>Travaux de réhabilitation de la route nationale RNS 13 reliant Ikalamainty Carrefour RNP 7 et Betroka</t>
  </si>
  <si>
    <t>Travaux de réhabilitation de la route reliant Sahofika - Marolambo</t>
  </si>
  <si>
    <t>Travaux de réhabilitation de la RN 11 reliant Mananjary - Nosy Varika - Mahanoro</t>
  </si>
  <si>
    <t>Travaux de bitumage de la piste de l'aérodrome d'Ampanihy et aménagement route d'accès</t>
  </si>
  <si>
    <t>Travaux de bitumage de la route reliant Maroantsetra et Antalaha</t>
  </si>
  <si>
    <t>A DEMARRER</t>
  </si>
  <si>
    <t>Quantités réalisées En 2022</t>
  </si>
  <si>
    <t>EXIM BANK CHINE / ETAT MALAGASY</t>
  </si>
  <si>
    <t>Travaux de réhabilitation des routes RN 12 Vohipeno - Farafangana  : tronçon entre PK 185+000 et PK 207+000</t>
  </si>
  <si>
    <t>Travaux de traitement des points noirs sur la RNT 15 Sakaraha - Ankazoabo - Beroroha</t>
  </si>
  <si>
    <t>Analalava</t>
  </si>
  <si>
    <t>Travaux de réhabilitation de la RNP 7 entre PK 12 et PK 110, entre PK 120 et PK 121, entre PK 202 et PK 258</t>
  </si>
  <si>
    <t>BOTOMANOVATSARA Fils
Tel: 034 05 561 84
Mail: kokondro@gmx.fr</t>
  </si>
  <si>
    <t>Km de route traitée ;
Nombre d'ouvrage réalisés</t>
  </si>
  <si>
    <t>PK 12+000</t>
  </si>
  <si>
    <t>PK 258+000</t>
  </si>
  <si>
    <t>Antananarivo
Ambatolampy
Antanifotsy
Ambositra</t>
  </si>
  <si>
    <t>Population riveraine 
Et zone Sud</t>
  </si>
  <si>
    <t>MARCHE SUBSEQUENT N°023 MCC-TR/MATP/PRMP/TP-RPI.21 RELATIF AU CONTRAT CADRE N° 002CCTR/MATP/PRMP/TP-RPI.21</t>
  </si>
  <si>
    <t xml:space="preserve">18°59'46.9"S 47°32'13.3"E , 
19°37'11.8"S 47°14'20.4"E , 
20°10'26.1"S 47°05'22.5"E,  </t>
  </si>
  <si>
    <t>19°38'31.3"S 47°18'37.4"E .
19°37'13.2"S 47°14'11.6"E.
20°32'33.3"S 47°14'29.5"E.</t>
  </si>
  <si>
    <t>TRAVAUX DE REHABILITATION DE LA ROUTE NATIONALE RN 7 (CONTRAT CADRE) : Travaux de réhabilitation de la RNP 7 entre PK 12 et PK 110, entre PK 120 et PK 121, entre PK 202 et PK 258</t>
  </si>
  <si>
    <t>BUREAU D'ETUDES SERT</t>
  </si>
  <si>
    <t>Période de garantie
Date réception provisoire: 28/12/2021</t>
  </si>
  <si>
    <t>Av. Annuel 2021</t>
  </si>
  <si>
    <t>Général
(Av. Annuel 2022)</t>
  </si>
  <si>
    <t>Travaux en retard</t>
  </si>
  <si>
    <t>N°038-2021/MTP/PRMP/UGPM-TR</t>
  </si>
  <si>
    <t>SCORF</t>
  </si>
  <si>
    <t>Travaux en cours 
sur cette semaine , descend de l'équipe technique effectue ou non une RT</t>
  </si>
  <si>
    <t>Alexandre</t>
  </si>
  <si>
    <t>Travaux de traitement des points noirs sur la RNT 15 Sakaraha - Ankazoabo - Beroroha (Contrat cadre)</t>
  </si>
  <si>
    <t>N° 106-TR/MAHTP/PRMP/TP-RPI.19</t>
  </si>
  <si>
    <t>Travaux réalisés à 100%
en cours de préparation de dossier financière au niveau DAF
Période de garantie
RP: 23/07/2021</t>
  </si>
  <si>
    <t>Période de garantie
RP : 15/10/2021</t>
  </si>
  <si>
    <t>Travaux d'entretien des routes Mandritsara : Radier, reprofilage et pavage</t>
  </si>
  <si>
    <t>Travaux en retard suite au passage du cyclone 
Période de garantie
RT : 05/05/2021
RP : 14/05/2021</t>
  </si>
  <si>
    <t>N° 028-TR/MATP/PRMP/TP-RPI.20</t>
  </si>
  <si>
    <t xml:space="preserve">Arrêt de chantier fréquent à cause de montée de crue (Forte pluie mois de janvier et février)
Travaux réalisés : Côté Mangasoavina culée construit, Côté Angavo semelle culée et mur de front </t>
  </si>
  <si>
    <t>Travaux de traitement de brèche au PK 18+000 de la RNT 8</t>
  </si>
  <si>
    <t>FANANTENANA</t>
  </si>
  <si>
    <t>Travaux d'urgence de traitement des points noirs sur la route RNS32 entre Befandriana et Mandritsara</t>
  </si>
  <si>
    <t>Andreas</t>
  </si>
  <si>
    <t>Travaux de réparation de deux ponts de Nahaverezambasy aux PK 85+141 (10ml) et PK 85+241 (54,30ml) sur la RNT 35</t>
  </si>
  <si>
    <t>NECOBA</t>
  </si>
  <si>
    <t>Travaux d'aménagement de la RNT 23A Moramanga - Anosibe an'Ala</t>
  </si>
  <si>
    <t>Entreprise CBR</t>
  </si>
  <si>
    <t>008 TR/MATP/PRMP/TP-RPI.21</t>
  </si>
  <si>
    <t>010 TR/MATP/PRMP/TP-RPI.21</t>
  </si>
  <si>
    <t>N°019-TR/MATP/PRMP/TP-RPI.21</t>
  </si>
  <si>
    <t>TEF</t>
  </si>
  <si>
    <t>012 TR/MATP/PRMP/TP/RPI.21</t>
  </si>
  <si>
    <t>En attente DAE</t>
  </si>
  <si>
    <t>Travaux d’Urgence d’entretien spécialisé des deux ponts sur la RNS 10 : PK 63+000 Tongobory</t>
  </si>
  <si>
    <t>455</t>
  </si>
  <si>
    <t>TINOKA ANGELO</t>
  </si>
  <si>
    <t>RAHERIMIRADO Mamitiana Rolland</t>
  </si>
  <si>
    <t>Travaux d'entretien renforcé de la route nationale RN 22 reliant Antsikafoka (carrefour RNS 5) à Vavatenina et Anjahambe.</t>
  </si>
  <si>
    <t>ENTREPRISE SCORF</t>
  </si>
  <si>
    <t>Travaux de réhabilitation RN 23 reliant Mahanoro - Marolambo (132km)- Phase I</t>
  </si>
  <si>
    <t>Travaux de mise en place de pont Mabey sur le Canal des Pangalanes reliant le Centre ville au Manakarabe situé dans la ville de Manakara</t>
  </si>
  <si>
    <t>RAMIARINJAONA RODOLPHE</t>
  </si>
  <si>
    <t>WIETEC</t>
  </si>
  <si>
    <t>ENTREPRISE RAOBELINA HARIMALALA</t>
  </si>
  <si>
    <t>CHIAPETO HENRICO</t>
  </si>
  <si>
    <t>En attente réception provisoire
Avenant : En attente DAE</t>
  </si>
  <si>
    <t>Avenant 
10/12/2021</t>
  </si>
  <si>
    <t>Avenant 
14/12/2021</t>
  </si>
  <si>
    <t>RAHARIMAMPIANDRA Hanitriniaina Marie Sylvie</t>
  </si>
  <si>
    <t>Travaux d’urgence sur la RN 13 relatifs à l’aménagement d’une déviation définitive suite à l’effondrement du pont sur la rivière de Manambaro au PK 471+400 avec la mise en place d'un pont Mabey de 27 mètres</t>
  </si>
  <si>
    <t>DIRECTION DE L'ENTRETIEN ROUTIER</t>
  </si>
  <si>
    <t>Travaux de carénage et réparation mécanique du bac Rantabe au PK 356 de la RNS 5 – lot 06</t>
  </si>
  <si>
    <t>RASOLOFOMANANA Espérance
e.rasolofomanana@agenceroutiere.mg
034 30 384 47</t>
  </si>
  <si>
    <t>1°) Installation terminée à 100%
2°) Carénage et peinture du bac réalisés à100% 
3°) Réparation mécanique du bac achevée à 100%
(Fourniture et pose d'un moteur neuf - réparation propulseur avec remplacement d'hélice - fourniture et pose d'un bulbe)</t>
  </si>
  <si>
    <t>LATITUDE : 15°41'14,28" S
LONGITUDE :
49°37'56,00" E</t>
  </si>
  <si>
    <t>356+000</t>
  </si>
  <si>
    <t>MAROANTSETRA</t>
  </si>
  <si>
    <t>RANTABE</t>
  </si>
  <si>
    <t>214 - AR/FR/PRMP/UGPM.2020</t>
  </si>
  <si>
    <t>RABARIJOELY RADO FABIEN (RRF)</t>
  </si>
  <si>
    <r>
      <t xml:space="preserve">Dossier de DAE mis en circuit le 07/10/2021 et retourné au niveau MTP le 04/11/2021 pour motif : attente du process FR
Relance de la DAE à reprendre suivant instruction tenue lors de la réunion de travail avec DAF - DCCP - DER du MTP ce 14/12/2021
</t>
    </r>
    <r>
      <rPr>
        <sz val="10"/>
        <color rgb="FF00B050"/>
        <rFont val="Century"/>
        <family val="1"/>
      </rPr>
      <t>Dossier DAE est en cours d'établissement</t>
    </r>
  </si>
  <si>
    <t>Travaux d'Entretien Améliorant et Spécialisé du Pont Ivato au PK 273,703 de la RNP 7 - lot 02-B16</t>
  </si>
  <si>
    <t>Nbre de ponts entretenus</t>
  </si>
  <si>
    <t>1°) Installation terminée à 100%
2°) Réparation du pont métallique réalisée à100% (Remplacement des platelages 5376 kg ; Fourniture et pose de boulons 12 U)
3°) Réfection localisée du corps de chaussée (2160 m2) achevée à 100%
4°) Ouvrage de protection des culées par des gabions terminé à 100% : 40 m3</t>
  </si>
  <si>
    <t>LATITUDE : -20,621
LONGITUDE : 47,2023</t>
  </si>
  <si>
    <t>272+300</t>
  </si>
  <si>
    <t>274+900</t>
  </si>
  <si>
    <t>AMBOSITRA</t>
  </si>
  <si>
    <t>IVATO CENTRE</t>
  </si>
  <si>
    <t>228 - AR/FR/PRMP/UGPM.2020</t>
  </si>
  <si>
    <t>MADABUSINESS</t>
  </si>
  <si>
    <r>
      <t xml:space="preserve">DAE à mettre en circuit suivant instruction tenue lors de la réunion de travail avec DAF - DCCP - DER du MTP ce 14/12/2021
</t>
    </r>
    <r>
      <rPr>
        <sz val="10"/>
        <color rgb="FF00B050"/>
        <rFont val="Century"/>
        <family val="1"/>
      </rPr>
      <t>Dossier DAE est en cours d'établissement</t>
    </r>
  </si>
  <si>
    <t>DIRECTION GENERALE DES TRAVAUX PUBLICS</t>
  </si>
  <si>
    <t>Travaux de remise en état de la RNT9 entre les PK 0 et PK 107 (Toliara/Analamisampy)</t>
  </si>
  <si>
    <t>RAMBOLAMANANA Maminiaina
m.rambolamanana@agenceroutiere.mg
034-30-384-30</t>
  </si>
  <si>
    <t>Kilomètre de routes entretenues</t>
  </si>
  <si>
    <t>Avancement physique des Travaux : 60%</t>
  </si>
  <si>
    <t>107+000</t>
  </si>
  <si>
    <t>TOLIARY II</t>
  </si>
  <si>
    <t>MANGILY, ANKILILAOKA, ANALAMISAMPY</t>
  </si>
  <si>
    <t>Arrêt de Travaux suivant la lettre du SE FR le 27/10/21.
Reprise de Travaux suivant la lettre du CCP en date du 9/11/21.
PV de réunion de chantier pour la reprise des Travaux transmis à MTP et FR
Descente sur la RNT9 du 13 au 19/12/21
Réception provisoire des Travaux le 30 décembre 2021
Transmission des DP1, DP2 et DGD au SE prévue le 13/01/22</t>
  </si>
  <si>
    <t>ENTRETIEN DES ROUTES NATIONALES CAMPAGNE 2018/2019 
et son Avenant n° 01</t>
  </si>
  <si>
    <t>ENTRETIEN DES ROUTES NATIONALES CAMPAGNE 2018/2019
et son Avenant n° 01</t>
  </si>
  <si>
    <t xml:space="preserve">LATITUDE :
23°21'29,66" E, LONGITUDE : 43°40'00,84", </t>
  </si>
  <si>
    <t xml:space="preserve">LATITUDE :
 22°28'18,12"
LONGITUDE : 43°39'54,36" </t>
  </si>
  <si>
    <t>Arrêté de Commodo incommodo signé et prêt pour affichage</t>
  </si>
  <si>
    <t xml:space="preserve">Travaux connexes liés aux Travaux de réhabilitation de la route nationale secondaire N°43 « Faratsiho – Sambaina ; Ambohibary–Ampetsapetsa »
LOT1 :  Travaux de réhabilitation de la piste entre Vinaninony et Ambatondradama
</t>
  </si>
  <si>
    <t xml:space="preserve">LATITUDE 
 LOT 1 : -19,520145
LONGITUDE 
 LOT 1 : 47,031990
</t>
  </si>
  <si>
    <t xml:space="preserve">LOT 1: PK 100
</t>
  </si>
  <si>
    <t>256 - AR/BADEA-FSD/PRMP/UGPM.2021</t>
  </si>
  <si>
    <t xml:space="preserve">Travaux connexes liés aux Travaux de réhabilitation de la route nationale secondaire N°43 « Faratsiho – Sambaina ; Ambohibary–Ampetsapetsa »
LOT1 :  Travaux de réhabilitation de la piste entre Vinaninony et Ambatondradama
</t>
  </si>
  <si>
    <t>ENTREPRISE C&amp;ALDO LTD</t>
  </si>
  <si>
    <t xml:space="preserve">Travaux connexes liés aux Travaux de réhabilitation de la route nationale secondaire N°43 « Faratsiho – Sambaina ; 
LOT2: Travaux de réhabilitation des infrastructures routières à Ambohibary  
</t>
  </si>
  <si>
    <t xml:space="preserve">LATITUDE 
LOT 2: -19,618383
LONGITUDE 
 LOT 2: 47,139606
</t>
  </si>
  <si>
    <t xml:space="preserve">
LOT 2: PK 121
</t>
  </si>
  <si>
    <t xml:space="preserve">LOT 2: PK 121
</t>
  </si>
  <si>
    <t>257 - AR/BADEA-FSD/PRMP/UGPM.2021</t>
  </si>
  <si>
    <t xml:space="preserve">Travaux connexes liés aux Travaux de réhabilitation de la route nationale secondaire N°43 « Faratsiho – Sambaina ; Ambohibary–Ampetsapetsa »
LOT2: Travaux de réhabilitation des infrastructures routières à Ambohibary  
</t>
  </si>
  <si>
    <t xml:space="preserve">Travaux connexes liés aux Travaux de réhabilitation de la route nationale secondaire N°43 « Faratsiho – Sambaina ; Ambohibary–Ampetsapetsa »
LOT3: Travaux de réhabilitation des infrastructures routières à Faratsiho </t>
  </si>
  <si>
    <t>LATITUDE 
LOT 3: -19, 409237
LONGITUDE 
LOT 3: 46,950590</t>
  </si>
  <si>
    <t xml:space="preserve">
LOT 3: PK 81
</t>
  </si>
  <si>
    <t>258 - AR/BADEA-FSD/PRMP/UGPM.2021</t>
  </si>
  <si>
    <t xml:space="preserve">Travaux connexes liés aux Travaux de réhabilitation de la route nationale secondaire N°43 « Faratsiho – Sambaina ; Ambohibary–Ampetsapetsa »
LOT3: Travaux de réhabilitation des infrastructures routières à Faratsiho  </t>
  </si>
  <si>
    <t>RIN'S</t>
  </si>
  <si>
    <t>Rapport</t>
  </si>
  <si>
    <t>LATITUDE :
-19,408700°
-19,638632°
LONGITUDE :
46,950528°
47,157127°</t>
  </si>
  <si>
    <t>ANO BADEA:7/10/2021
Demande de proposition lance le 22/10/2021
Depouillement des propositions techniques: 19/11/2021
ANO BADEA rapport des propositions techniques : 13/01/2021
Dépouillement des propositions financières : 31/01/2021
Rapport combiné des propositions techniques et financières en cours de signature par la CAO</t>
  </si>
  <si>
    <t>RAJOELISOLO Manitra
m.rajoelisolo@agenceroutiere.mg
034-30-384-34</t>
  </si>
  <si>
    <t>Rapports validés</t>
  </si>
  <si>
    <t>LATITUDE :
-16,918842°
-16,422010°
LONGITUDE :
49,582686°
49,827493°</t>
  </si>
  <si>
    <t>Mise en œuvre des mesures environnementales  inclue dans la prestation des travaux</t>
  </si>
  <si>
    <t>KM aménagé et asphalté</t>
  </si>
  <si>
    <t>OS de notification du marché approuvé et OS de commencer les prestations le 22 Novembre 2021
Réunion préparatoire avec toutes les parties prenantes le 29 Novembre 2021
Rapport d'établissement livré en version éléctronique (en attente de la version physique)</t>
  </si>
  <si>
    <t>Arrêté de commodo incommodo signé le 08 décembre 2021. 
Avis au publique par affichage à envoyer à la commune conernée</t>
  </si>
  <si>
    <t>Contrat clôturé à l'amiable
Décision n°357-AR/PRMP.2021  du 16/09/2021
Notifiée le 16/09/2021</t>
  </si>
  <si>
    <t>Contrat résilié</t>
  </si>
  <si>
    <t>RESILIE</t>
  </si>
  <si>
    <t>Contrat clôturé à l'amiable
Décision n°358-AR/PRMP.2021  du 16/09/2021
Notifiée le 16/09/2021</t>
  </si>
  <si>
    <t xml:space="preserve">DP 11 payé - DP 12 payé -DP 12 R vérifié- Envoi rapport final version provisoire aux Supérieurs hiérarchiques de l'AR  pour validation- DP13 vérifié
Fin des prestations suivi travaux 13/12/21- Réception de DP14 (Remarque faite par courriel et modification en cours  par LB) </t>
  </si>
  <si>
    <t xml:space="preserve">LEGENDE : </t>
  </si>
  <si>
    <t>Non démaré</t>
  </si>
  <si>
    <t>Travaux Terminés</t>
  </si>
  <si>
    <t>Avancement: entre 50% à 99%</t>
  </si>
  <si>
    <t>RP 85</t>
  </si>
  <si>
    <t>RN 13</t>
  </si>
  <si>
    <t>RN 23</t>
  </si>
  <si>
    <t>AXE</t>
  </si>
  <si>
    <t>Rocade Nord-Est</t>
  </si>
  <si>
    <t>RP 1203-F</t>
  </si>
  <si>
    <t>RN 44</t>
  </si>
  <si>
    <t>RN 12</t>
  </si>
  <si>
    <t>RIP 39</t>
  </si>
  <si>
    <t>RN 31</t>
  </si>
  <si>
    <t>RP 84</t>
  </si>
  <si>
    <t>RN 22</t>
  </si>
  <si>
    <t>(vide)</t>
  </si>
  <si>
    <t>Total général</t>
  </si>
  <si>
    <t>DAE à mettre en circuit suivant instruction tenue lors de la réunion de travail avec DAF - DCCP - DER du MTP ce 14/12/2021
Dossier DAE est en cours d'établissement</t>
  </si>
  <si>
    <t>Protocole d'accord en attente d'avis de MTP. 
programme d'anticipation détaillée des travaux perturbé par le passage de cyclone
Communication verbale signé par le MEF le 22 Février 2022  et déposé auprès du  MTP le 23 Février 2022 pour mise en circuit au conseil de ministre. 
Décompte n°01 relative à la demande d'avance déposé auprès de DDP le 03 Février 2022 - dossier de paiement OFID retour DDP le 08 Février 2022 et envoi de la version éléctronique à l'OFID le même jour. dossier de paiement pour les quatre bailleurs récupéré ce-jour et à transmettre à l'entreprise demain 24 février 2022</t>
  </si>
  <si>
    <t>Dossier de DAE mis en circuit le 07/10/2021 et retourné au niveau MTP le 04/11/2021 pour motif : attente du process FR
Relance de la DAE à reprendre suivant instruction tenue lors de la réunion de travail avec DAF - DCCP - DER du MTP ce 14/12/2021
Dossier DAE est en cours d'établissement</t>
  </si>
  <si>
    <t>568+720</t>
  </si>
  <si>
    <t>RN 01</t>
  </si>
  <si>
    <t>RN 02</t>
  </si>
  <si>
    <t>RN 03</t>
  </si>
  <si>
    <t>RN 04</t>
  </si>
  <si>
    <t>RN 05</t>
  </si>
  <si>
    <t>RN 06</t>
  </si>
  <si>
    <t>RN 07</t>
  </si>
  <si>
    <t>RN 09</t>
  </si>
  <si>
    <t>RN 10</t>
  </si>
  <si>
    <t>RN 34</t>
  </si>
  <si>
    <t>RN 43</t>
  </si>
  <si>
    <t>RN 27</t>
  </si>
  <si>
    <t>RN 57</t>
  </si>
  <si>
    <t>RN 30B</t>
  </si>
  <si>
    <t>RN 10 et RN 13</t>
  </si>
  <si>
    <t>RN 32</t>
  </si>
  <si>
    <t>RN 01 Bis</t>
  </si>
  <si>
    <t>RN 12A</t>
  </si>
  <si>
    <t>RN 14</t>
  </si>
  <si>
    <t>RN 33</t>
  </si>
  <si>
    <t>RN 23A</t>
  </si>
  <si>
    <t>RN 15</t>
  </si>
  <si>
    <t>RN 35</t>
  </si>
  <si>
    <t>RN 20</t>
  </si>
  <si>
    <t>RN 08</t>
  </si>
  <si>
    <t>RN 08C</t>
  </si>
  <si>
    <t>RN 05A</t>
  </si>
  <si>
    <t>Routes des œufs</t>
  </si>
  <si>
    <t>Avec réserve</t>
  </si>
  <si>
    <t>CGC (China Géo-Engineering Corporation) - ( WANG LEIJIE)</t>
  </si>
  <si>
    <t>TERMINE</t>
  </si>
  <si>
    <t>ETAT D'AVANCEMENT</t>
  </si>
  <si>
    <t>Avancement: entre 25% à 49%</t>
  </si>
  <si>
    <t>025% à 049%</t>
  </si>
  <si>
    <t>050% à 099%</t>
  </si>
  <si>
    <t>000% à 025%</t>
  </si>
  <si>
    <t>Nombre de Projets</t>
  </si>
  <si>
    <t>Rija DAU
 Tel : 034 15 002 96
 Mail : ikemarija@yahoo.fr</t>
  </si>
  <si>
    <t xml:space="preserve">Maevantanana
Ambatoboeny
</t>
  </si>
  <si>
    <t>MaevatananaI 
MaevatananaII
 Beratsimanana
 Ambalanjanakomby
 Ambondromamy</t>
  </si>
  <si>
    <t>toute la population du District et de la Région</t>
  </si>
  <si>
    <t>S 16°33'13.9"S / E 47°17'29.0"</t>
  </si>
  <si>
    <t>S 16°46'51.9" / E 47°38’16.9"</t>
  </si>
  <si>
    <t>013-TR/MATP/PRMP/TP-RPI.21</t>
  </si>
  <si>
    <t>DAF le 22/06/2021 pour demande d'engagement
En cours de demande d'autorisation d'engagement
Implantation programmée la semaine 
du 06/12/21</t>
  </si>
  <si>
    <t>Nouveau Projets d'Emergents</t>
  </si>
  <si>
    <t>Travaux d'aménagement progressif de la RNT 18 reliant Vangaindrano - Midongy Sud - Befotaka</t>
  </si>
  <si>
    <t>Km de route traitée</t>
  </si>
  <si>
    <t>RN 18</t>
  </si>
  <si>
    <t>23°21'03.3"S 47°36'15.5"E,</t>
  </si>
  <si>
    <t>23°35'36.1"S 47°00'45.1"E</t>
  </si>
  <si>
    <t>PK 136+000</t>
  </si>
  <si>
    <t>Vangaindrano
Befotaka
Midongy Sud</t>
  </si>
  <si>
    <t xml:space="preserve">Population riveraine 
</t>
  </si>
  <si>
    <t>Travaux de construction des ouvrages définitifs sur la RNS 13 entre Ikalamainty carrefour RNP 7 et Betroka (3 PSD(5ml, 5ml, 12ml) en PBA, 2 radiers alvéolés (30ml Iampety, 150ml entrée Betroka), 5 dalots cadres 100x100, chaussée bitumée à l'entrées et sorties des ouvrages)</t>
  </si>
  <si>
    <t>RAMAROLAHY Iry Miarisoa
Tel: 034 25 32840
Mail: ramarolahy.iry@gmail.com</t>
  </si>
  <si>
    <t>Attente pour marché subséquent du contrat cadre RNS13</t>
  </si>
  <si>
    <t>Travaux de traitement des points noirs sur la RNT14A reliant Ifanadiana - Ikongo - Vohipeno</t>
  </si>
  <si>
    <t>TABERA Hanitra Sarinety
Tel: 034 00 165 53
Mail: h.sarinah@gmail.com</t>
  </si>
  <si>
    <t>RN 14A</t>
  </si>
  <si>
    <t>PK0</t>
  </si>
  <si>
    <t>PK37</t>
  </si>
  <si>
    <t>Ifanadiana-Ambohimisafy</t>
  </si>
  <si>
    <t>Toute la population des districts concernés et des zones servies par la route</t>
  </si>
  <si>
    <t>19°53'41.04''S 48°48'21.04''E</t>
  </si>
  <si>
    <t>20°03'05.73''S 48°07'45.36''E</t>
  </si>
  <si>
    <t>132+000</t>
  </si>
  <si>
    <t xml:space="preserve">Mahanoro
Marolambo
</t>
  </si>
  <si>
    <t>Mahanoro-Marolambo</t>
  </si>
  <si>
    <t>Nouveaux projets 2022</t>
  </si>
  <si>
    <t>RN 33B</t>
  </si>
  <si>
    <t>PONT MANGOKY</t>
  </si>
  <si>
    <t>457</t>
  </si>
  <si>
    <t>Photo 1:Application du tapis en BBSG au PK 32+400
Photo 2: Application de marquage au sol au PK 29+200</t>
  </si>
  <si>
    <t>000% - NON DEMARRER</t>
  </si>
  <si>
    <t>MAROANTSETRA / ANTALAHA</t>
  </si>
  <si>
    <t>Toutes les communes entre Maroantsetra et Antalaha</t>
  </si>
  <si>
    <t>MAROLAMBO / ANTANIFOTSY</t>
  </si>
  <si>
    <t>IHOROMBE / ANOSY</t>
  </si>
  <si>
    <t>IHOSY / BETROKA</t>
  </si>
  <si>
    <t>AMPANIHY</t>
  </si>
  <si>
    <t>TRAVAUX DE BITUMAGE DE LA ROUTE NATIONALE 44 RELIANT MAROVOAY AMBOASARY (PK 20 A PK 60) ET SON AVENANT</t>
  </si>
  <si>
    <t>FOURNITURE DE PONTS METALLIQUES MODULAIRES TYPE BAILEY POUR TRAVAUX D'URGENCE</t>
  </si>
  <si>
    <t>Phase PPM</t>
  </si>
  <si>
    <t>Central</t>
  </si>
  <si>
    <t>Analamanga / Vakinankaratra / Amoron'i Mania</t>
  </si>
  <si>
    <t>Analanjirofo / SAVA</t>
  </si>
  <si>
    <t>Betsiboka / Boeny</t>
  </si>
  <si>
    <t>Betsiboka / Sofia</t>
  </si>
  <si>
    <t>Maroantsetra - Antalaha</t>
  </si>
  <si>
    <t>Sahofika - Marolambo</t>
  </si>
  <si>
    <t>RN 11</t>
  </si>
  <si>
    <t>Aérodrome d'Ampanihy</t>
  </si>
  <si>
    <t>Ville d'Antananarivo</t>
  </si>
  <si>
    <t>Ville d'Antsiranana</t>
  </si>
  <si>
    <t>Ville d'Antsirabe</t>
  </si>
  <si>
    <t>Ville de Toamasina</t>
  </si>
  <si>
    <t>CHINA STATE CONSTRUCTION OVERSEAS DEVELOPMENT (SH) MADAGASCAR SARL</t>
  </si>
  <si>
    <t>Coût [Ar]</t>
  </si>
  <si>
    <t>SUNOHYDRO</t>
  </si>
  <si>
    <t>Elément de réponse d’Exim Bank China en cours de transmission à la DDP. Expropriation en cours.</t>
  </si>
  <si>
    <t>TRAVAUX DE CONSTRUCTION DE LA VOIE RAPIDE OUEST TANA (VROT) Lot1 et Lot2</t>
  </si>
  <si>
    <t>Lot 1 : Infructueux
Lot 2 : COLAS</t>
  </si>
  <si>
    <t>TRAVAUX DE REHABILITATION ET DE BITUMAGE DE LA RNT 12A ENTRE SOMISIKA ET MASIANAKA : Lot 1 : Travaux de bitumage des 35 km de la RNT 12A entre Somisika et Masianaka, incluant la construction du pont d’Amboenato.</t>
  </si>
  <si>
    <t>TRAVAUX DE REHABILITATION ET DE BITUMAGE DE LA RNT 12A ENTRE SOMISIKA ET MASIANAKA :  Lot 2 : Travaux de construction du pont de Manambondro.</t>
  </si>
  <si>
    <t>Embranchements (4,74 km) : Avancement des travaux à 80%. Reste à faire revêtement en enrobé de 5 cm d’épaisseur (Ankasina 67Ha vers Rond-point près Gare Routière Maki, Carrefour RNS 58A Stade Maki vers Rond-point près Gare Routière Maki, Rond-point près Gare Routière Maki vers Carrefour RNS 58A Village Artisanal.</t>
  </si>
  <si>
    <t>BANQUE MONDIALE (IDA-6505-MG) / ETAT MALAGASY</t>
  </si>
  <si>
    <t>FONDS D’ABU DHABI POUR LE DEVELOPPEMENT (FABDH) / FONDS SAOUDIEN DE DEVELOPPEMENT (FSD) / FONDS KOWEITIEN DE DEVELOPPEMENT ECONOMIQUE ARABE (FKDEA / BANQUE ARABE POUR LE DEVELOPPEMENT EN AFRIQUE (BADEA) / OPEC FUND FOR INTERNATIONAL DEVELOPMENT (OFID) / ETAT MALAGASY</t>
  </si>
  <si>
    <t>PROJET DE MODERNISATION DU RESEAU ROUTIER RN 6 ET RN 13</t>
  </si>
  <si>
    <t>Travaux de réhabilitation de la RN 6 entre Ambanja (Pk 467+000) et Ambilobé (Pk 568+720) : Lot 1</t>
  </si>
  <si>
    <t>BANQUE EUROPEENNE D’INVESTISSEMENT (BEI) / UNION EUROPEENNE / ETAT MALAGASY</t>
  </si>
  <si>
    <t>TRAVAUX DE REHABILITATION DE LA RNS 13 ENTRE AMBOVOMBE ET TAOLAGNARO</t>
  </si>
  <si>
    <t>BANQUE MONDIALE / ETAT MALAGASY</t>
  </si>
  <si>
    <t>Groupement Colas Madagascar/Grands Travaux de l’Océan Indien/Colas Project </t>
  </si>
  <si>
    <t>VROT</t>
  </si>
  <si>
    <t>TRAVAUX D’AMENAGEMENT DE LA ROUTE ENTRE ROND POINT ANOSIZATO ET CROISEMENT VERS AMBOHITRIMANJAKA – FLY OVER ANOSIZATO</t>
  </si>
  <si>
    <t>BADEA / ETAT MALAGASY</t>
  </si>
  <si>
    <t xml:space="preserve">DANO à BADEA du PTBA 2022 Fly Over en date du 31/12/2021
 ANO de la BADEA sur le rapport d’évaluation de l’AMI amendé en date du 30/01/2022
 Projet d’Accord de Prêt BADEA en date du 05/02/2022
 Projet DDP envoyé pour DANO à la BADEA en date du 21/02/2022
 ANO BADEA sur la DDP en date du 09/03/2022
 DANO à la CNM sur la DDP en date du 11/03/2022
</t>
  </si>
  <si>
    <t>OFID / ETAT MALAGASY</t>
  </si>
  <si>
    <t>MISSION DE CONTROLE DU PROJET DE REHABILITATION DE LA ROUTE RNS 43 FARATSIHO – SAMBAINA</t>
  </si>
  <si>
    <t>Groupement COMETE-TECMAD</t>
  </si>
  <si>
    <t>PONT MANGOKY : Travaux de construction du pont de  Mangoky au PK 199+700 sur la RNT 9 (pont de 880 ml) et ses voies d’accès</t>
  </si>
  <si>
    <t>BAD / FAT / ETAT MALAGASY</t>
  </si>
  <si>
    <t>AMENAGEMENT DE CORRIDORS ET FACILITATION DU COMMERCE (PACFC II)</t>
  </si>
  <si>
    <t xml:space="preserve">Travaux Routiers : 
Aménagement et Bitumage de la RNT 9 entre Manja et Dabara (185 km), 
Aménagement et bitumage de la RNT 12A entre Ebakiky et Manambondro (121 km),
Contrôle et Surveillance de la RNT 9 et de la RNT 12a.
 Etudes pour la construction du port de Toliara ;
Facilitation de commerce ;
Aménagements connexes (CSB, Forages, Eclairage public, piste Manja – Andranopasy (74 km), etc.
 Appui à la Gestion et au Suivi.
</t>
  </si>
  <si>
    <t>Prêt FAD / Ressources Régionales  / FAD / UE / OFID / AIIB / ETAT MALAGASY</t>
  </si>
  <si>
    <t>320,22 millions USD</t>
  </si>
  <si>
    <t>Appel d’offres travaux : DAO en cours de rédaction, 
TDR du Contrôle des travaux : ANP de la BAD reçu</t>
  </si>
  <si>
    <t>Date de lancement de la lettre d’invitation : 13 juillet 2021
Date limite pour la remise des offres : 06 aout 2021
Rapport d’analyse et PV envoyés à la CNM : 06 décembre 2021
Lot 1 : Infructueux
Lot 2 : COLAS
Requête pour financement auprès du MEF envoyée : 07 mars 2022
Selon un échange verbal avec Monsieur La PRMP, le lot 2 est déclaré également infructueux.
En attente de la procédure de relance.</t>
  </si>
  <si>
    <t>Travaux de réparation d'ouvrage et  de traitement des brèches sur la RNS1 au pk91+950 et au PK 101+150</t>
  </si>
  <si>
    <t>TRAVAUX D'URGENCE DE COMBLEMENT DE BRECHE SUR LA RNS 1 AU PK 101+150</t>
  </si>
  <si>
    <t>Travaux d'urgence de construction de dalot triple cadre 3x4,00mx3,00m sur la RNS1bis au pk 382+900</t>
  </si>
  <si>
    <t>Travaux d'urgence de comblement de brèche et protection par gabion au pk 141+350 de la RNP 2</t>
  </si>
  <si>
    <t>Travaux d'urgence de comblement de brèche et protection par mur de soutènement et gabion au pk 146+900 de la RNP 2</t>
  </si>
  <si>
    <t>Travaux d'urgence de construction d'ouvrage de traversé et réparation de chaussée au pk 60+200 de la RNT 3A</t>
  </si>
  <si>
    <t>Travaux d'urgence pour la remise en état des Breches  sur la RNS 5 au pk 160+290 et pk 161+000</t>
  </si>
  <si>
    <t>Travaux d'urgence de traitement de brèches sur la RNP 6 entre PK 163+000 et PK 218+000 : PK 163+500 ; PK 199+100 ; PK 202+800 ; PK 207+700 ; PK 214+900 ; PK 217+100.</t>
  </si>
  <si>
    <t>Travaux d'urgence de traitement de brèches sur la RNP 6 entre PK 218+000 et PK 313+000 : PK 228+100 ; PK 235+100 ; PK 241+100 ; 246+000 ; PK 247+300 ; 247+900 ; 248+000 ; 291+300 ; 291+700 ; 312+600</t>
  </si>
  <si>
    <t>Travaux de renforcement de la culée et de mise à niveau de l’accès du ponceau de la route nationale numéro 8A (RN 8A) PK26+240 reliant Maintirano - Antsalova</t>
  </si>
  <si>
    <t>Travaux d'urgence de réparation de l'accès du pont de Sandrangely au pk 17+900 de la RNS 24</t>
  </si>
  <si>
    <t>Travaux d'urgence de réparation du pont  au pk 37+400 de la RNS 25</t>
  </si>
  <si>
    <t>Travaux d'urgence de traitement de brèche  au pk 23+500 de la RNT 33.</t>
  </si>
  <si>
    <t>Travaux d'urgence de comblement de brèche et construction de gabion et mur de soutènement sur la RNT 33 au pk 23+550.</t>
  </si>
  <si>
    <t>Travaux d'urgence pour reconstruction d'un dalot mixte maçonnerie béton armé de 1,00 x 1,00 m, Axe et localisation : RN41 PK 10+100</t>
  </si>
  <si>
    <t>Travaux d'urgence de comblement de brèche et protection par mur de soutènement et gabion sur la RNS 43 au pk 45+700</t>
  </si>
  <si>
    <t>Travaux d'urgence de remise en état de la chaussée sur la RNT 3A au pk 79+700</t>
  </si>
  <si>
    <t>Travaux d'urgence de remise en état de la chaussée sur la RNT 3A du pk 140+000 au pk 148+000</t>
  </si>
  <si>
    <t>Travaux d'urgence d'enlèvement d'éboulement et réouverture de fossé au pk 2+700 de la RNT 3B</t>
  </si>
  <si>
    <t>Travaux d'urgence de construction de dalot double cadre 2x200x250 au pk 123+600 de la RNS 5</t>
  </si>
  <si>
    <t>Travaux d'urgence de reconstruction du pont Ankorona su la RNP 7 au PK 264+300</t>
  </si>
  <si>
    <t>Travaux d'urgence de protection du talus sur la RNP7 au PK 268+200</t>
  </si>
  <si>
    <t xml:space="preserve">Travaux d'urgence de comblement de brèche sur la RNP 7 au PK 283+200 </t>
  </si>
  <si>
    <t xml:space="preserve">Travaux d'urgence d'enlèvement d'éboulement entre PK 311 (limite de la Région AMM et HM) et PK 412 : Eboulements, troncs d'arbres, </t>
  </si>
  <si>
    <t>Travaux d'urgence de comblement de brèche et remise en état de la chaussée sur la RNP7 entre PK331+250 et PK344</t>
  </si>
  <si>
    <t>Travaux d'urgence de remise en état des accès de pont sur la RNP7 au PK337+800 et PK389+130</t>
  </si>
  <si>
    <t>Travaux d'urgence de réparation d'ouvrages et traitement de brèche  sur la RNP7  entre PK354 et PK366</t>
  </si>
  <si>
    <t>Travaux d'urgences de traitement de brèche et remise en état de la chaussée sur la RN7au PK 368</t>
  </si>
  <si>
    <t>Travaux d'urgences sur la RN7 au PK 378+000</t>
  </si>
  <si>
    <t>Travaux d'urgence de protection de la chaussée et enlèvement d'éboulement sur la RNP7  entre 409+000 et 471+000</t>
  </si>
  <si>
    <t>Travaux d'urgences de protection et remise en état du culée du pont sur la RN7 au PK 471+100</t>
  </si>
  <si>
    <t>Travaux d'urgence de remise en état des accès du pont et protection par gabion sur la RNP7  489+100</t>
  </si>
  <si>
    <t>Travaux d'urgence de protection et remise en état de la chaussée sur la RNP7  509+950</t>
  </si>
  <si>
    <t>Travaux d'urgence de reconstruction de la chaussée sur la RNT 8 au PK 80+000</t>
  </si>
  <si>
    <t>Travaux d'urgence de comblement  de brèche et remise en état de la chaussée sur la RNS11 PK0 au PK101</t>
  </si>
  <si>
    <t>Travaux de réparation et de renforcement des culées du pont Ilaka Est au pk 85+000 sur la RN 11A</t>
  </si>
  <si>
    <t>Travaux d'urgence de traitement de brèche et réhabilitation de pont en BA sur la RNT.12A entre PK 139+000 ( Sud Befasy ) et PK 246+200 (Vangaindrano)</t>
  </si>
  <si>
    <t>Travaux d'urgence de Protection du berge et entretien de l'entrée et sortie du pont métallique 
de Mangoky au PK 117+800 sur la RNS13</t>
  </si>
  <si>
    <t>Travaux d'urgence de traitement de brèche et remise en état de la chaussée sur la RNS13 au PK 291+750
et PK 297+700</t>
  </si>
  <si>
    <t>Travaux d'urgence de construction de mur de soutènement, de traitement de brèche et remise en état de la chaussée sur la RNT14 PK0 au PK95</t>
  </si>
  <si>
    <t>Travaux d'urgence de recontruction d'un pont en BA sur la RNT 16  au PK 33+900</t>
  </si>
  <si>
    <t>Travaux d'urgence de traitement de points noir sur la RNT 16  du PK 35+000 au PK 60+000</t>
  </si>
  <si>
    <t>Travaux d'urgence de traitement de points noir sur la RNT 16  du PK 60+000 au PK 83+000</t>
  </si>
  <si>
    <t>Travaux d'urgence de comblement de brèche, de construction d'un pont en BA et radier sur la RNT.18 entre PK 0+000 (Vangaindrano) et PK 136+000 (Befotaka)</t>
  </si>
  <si>
    <t>Travaux d'urgence de construction d'ouvrage de franchissement au pk 2+700 de la RNT 24</t>
  </si>
  <si>
    <t>Travaux d'urgence de traitement de brèche et remise en état de la chaussée sur la RNT24 PK0 au PK42</t>
  </si>
  <si>
    <t>Travaux d'urgence de reconstruction d'ouvrage et protection par gabion sur la RNS25  PK26+000</t>
  </si>
  <si>
    <t>Travaux d'urgence de comblement de brèche et remise en état de la chaussée sur la RN25 PK25 au PK175</t>
  </si>
  <si>
    <t>Travaux d'urgence  de traitement de points noir sur la RNS 27  du PK 0+000 au PK 47+000</t>
  </si>
  <si>
    <t>Travaux d'urgence de traitement de points noir sur la RNS 27  du PK 47+000 au PK 80+000</t>
  </si>
  <si>
    <t>Travaux d'urgence de traitement de points noir sur la RNS 27  du PK 109+000 au PK 145+000</t>
  </si>
  <si>
    <t>Travaux d'urgence de réhabilitation de pont en BA , comblement de brèche et radier en BA sur la RNS.27 entre PK 145+000 (Maropaika) et PK 272 (Farafangana)</t>
  </si>
  <si>
    <t>Travaux d'urgence sur la RNS 27 entre pk 205+250 (Vondrozo) et pk 226+000 (Mahatsinjo)</t>
  </si>
  <si>
    <t>Travaux d'urgence de réparation de pont mixte sur la RNS 30 au PK 9+920</t>
  </si>
  <si>
    <t>Travaux d'urgence d'entretien pont mixtesur la RNS 30 au PK 10+480, Comblement des brèches ;Protection par gabion ; Réparation de la chaussée</t>
  </si>
  <si>
    <t>Travaux d'urgence d'entretien pont mixtesur la RNS 30 au PK 10+750</t>
  </si>
  <si>
    <t xml:space="preserve">Travaux d'urgence de comblement et protection de brèche sur la RNS 34 au PK 53+600 </t>
  </si>
  <si>
    <t xml:space="preserve">Travaux d'urgence de traitement de brèche sur la RNS 34 au PK 125+500 </t>
  </si>
  <si>
    <t>Travaux d'urgence de remise en état de l'accès du pont sur la RNT42  14+500</t>
  </si>
  <si>
    <t xml:space="preserve">Travaux d'urgence d'enlèvements d'éboulement et remise en état de la chaussée sur la RNS45  PK 14+300 , PK 14+800 et PK15+950 </t>
  </si>
  <si>
    <t xml:space="preserve">Travaux d'urgence de protection de talus sur la RN 46 au PK 12+600 </t>
  </si>
  <si>
    <t>Travaux d'urgence de remise en état du bureau et Logement TP Mananjary et Ifanadiana</t>
  </si>
  <si>
    <t>Travaux d'urgence de remise en état du bureau et Logement TP MAHAJANGA</t>
  </si>
  <si>
    <t>Travaux d'urgence de remise en état du bureau et Logement TP Farafangana</t>
  </si>
  <si>
    <t>Travaux d'urgence de remise en état du bureau et Logement TP Vangaindrano</t>
  </si>
  <si>
    <t>RPI - MEF</t>
  </si>
  <si>
    <t>RN 41</t>
  </si>
  <si>
    <t>RN 11A</t>
  </si>
  <si>
    <t>RN 46</t>
  </si>
  <si>
    <t>RN 45</t>
  </si>
  <si>
    <t>RN 42</t>
  </si>
  <si>
    <t>RN 30</t>
  </si>
  <si>
    <t>RN 25</t>
  </si>
  <si>
    <t>RN 24</t>
  </si>
  <si>
    <t>RN 16</t>
  </si>
  <si>
    <t xml:space="preserve">RN 13 </t>
  </si>
  <si>
    <t>RN 03B</t>
  </si>
  <si>
    <t>RN 03A</t>
  </si>
  <si>
    <t>RN 08A</t>
  </si>
  <si>
    <t>MAGIC</t>
  </si>
  <si>
    <t>CUBE</t>
  </si>
  <si>
    <t>EGECAL</t>
  </si>
  <si>
    <t>MADVITA</t>
  </si>
  <si>
    <t>ISO CONSTRUCTION</t>
  </si>
  <si>
    <t>EEC</t>
  </si>
  <si>
    <t>MITSINJO</t>
  </si>
  <si>
    <t>TSARA</t>
  </si>
  <si>
    <t>RA-FRA</t>
  </si>
  <si>
    <t>HRC</t>
  </si>
  <si>
    <t>MANANTENASOA</t>
  </si>
  <si>
    <t>EHS</t>
  </si>
  <si>
    <t>SOANIRINA</t>
  </si>
  <si>
    <t>SOANAVELA</t>
  </si>
  <si>
    <t>MIRAY (HANITRA)</t>
  </si>
  <si>
    <t>MAHARAVO</t>
  </si>
  <si>
    <t>MAMISOA</t>
  </si>
  <si>
    <t>RARA</t>
  </si>
  <si>
    <t>DEPUTE LUCIEN</t>
  </si>
  <si>
    <t>C-ALDO</t>
  </si>
  <si>
    <t>ASAFI</t>
  </si>
  <si>
    <t>EGECOR</t>
  </si>
  <si>
    <t>RAJAONARY</t>
  </si>
  <si>
    <t>LIMBAZA</t>
  </si>
  <si>
    <t>ECG KALAIN</t>
  </si>
  <si>
    <t>MAHAFALY</t>
  </si>
  <si>
    <t>MAHAFINARITRA</t>
  </si>
  <si>
    <t>ACACIA</t>
  </si>
  <si>
    <t>RANDRIANAMBININA</t>
  </si>
  <si>
    <t>JOSEPH</t>
  </si>
  <si>
    <t>TRAVAUX D'URGENCE DES INFRASTRUCTURES ROUTIERES - ANNEE 2022 (Post ANA et Post BATSIRAI)</t>
  </si>
  <si>
    <t>Pour validation à la CNM</t>
  </si>
  <si>
    <t>Atsinanana / Vakinankaratra</t>
  </si>
  <si>
    <t xml:space="preserve">Bureau TP Mananjary </t>
  </si>
  <si>
    <t>BureauTP Mahajanga</t>
  </si>
  <si>
    <t>Bureau TP Farafangana</t>
  </si>
  <si>
    <t>Bureau TP Vangaindrano</t>
  </si>
  <si>
    <t xml:space="preserve">  2+700</t>
  </si>
  <si>
    <t xml:space="preserve"> 509+950</t>
  </si>
  <si>
    <t xml:space="preserve"> 85+000</t>
  </si>
  <si>
    <t xml:space="preserve"> 9+920</t>
  </si>
  <si>
    <t xml:space="preserve"> 10+480</t>
  </si>
  <si>
    <t xml:space="preserve"> 10+750</t>
  </si>
  <si>
    <t xml:space="preserve">283+200
</t>
  </si>
  <si>
    <t xml:space="preserve"> 378+000
</t>
  </si>
  <si>
    <t xml:space="preserve"> 117+800
</t>
  </si>
  <si>
    <t xml:space="preserve"> 125+500
</t>
  </si>
  <si>
    <t xml:space="preserve"> 70
</t>
  </si>
  <si>
    <t xml:space="preserve"> 141+350
</t>
  </si>
  <si>
    <t xml:space="preserve"> 146+900
</t>
  </si>
  <si>
    <t xml:space="preserve">entre  163+000 et  218+000
</t>
  </si>
  <si>
    <t xml:space="preserve"> 23+550
</t>
  </si>
  <si>
    <t xml:space="preserve"> 45+700
</t>
  </si>
  <si>
    <t xml:space="preserve"> 160+290</t>
  </si>
  <si>
    <t>161+000</t>
  </si>
  <si>
    <t xml:space="preserve"> 60+200</t>
  </si>
  <si>
    <t xml:space="preserve"> 101+150</t>
  </si>
  <si>
    <t xml:space="preserve"> 382+900</t>
  </si>
  <si>
    <t>218+000</t>
  </si>
  <si>
    <t>313+000</t>
  </si>
  <si>
    <t xml:space="preserve"> 26+240</t>
  </si>
  <si>
    <t xml:space="preserve"> 17+900</t>
  </si>
  <si>
    <t xml:space="preserve"> 37+400</t>
  </si>
  <si>
    <t xml:space="preserve"> 23+500</t>
  </si>
  <si>
    <t xml:space="preserve"> 10+100</t>
  </si>
  <si>
    <t xml:space="preserve"> 79+700</t>
  </si>
  <si>
    <t>140+000</t>
  </si>
  <si>
    <t>148+000</t>
  </si>
  <si>
    <t xml:space="preserve"> 123+600</t>
  </si>
  <si>
    <t xml:space="preserve"> 157+000 </t>
  </si>
  <si>
    <t xml:space="preserve"> 264+300</t>
  </si>
  <si>
    <t xml:space="preserve"> 268+200</t>
  </si>
  <si>
    <t>311+000</t>
  </si>
  <si>
    <t>412+000</t>
  </si>
  <si>
    <t>331+250</t>
  </si>
  <si>
    <t>344+000</t>
  </si>
  <si>
    <t xml:space="preserve">337+800
389+130
</t>
  </si>
  <si>
    <t>366+000</t>
  </si>
  <si>
    <t>354+000</t>
  </si>
  <si>
    <t xml:space="preserve"> 368+000</t>
  </si>
  <si>
    <t>471+000</t>
  </si>
  <si>
    <t>471+100</t>
  </si>
  <si>
    <t>409+000</t>
  </si>
  <si>
    <t xml:space="preserve"> 489+100</t>
  </si>
  <si>
    <t xml:space="preserve"> 80+000</t>
  </si>
  <si>
    <t>101+000</t>
  </si>
  <si>
    <t>246+200</t>
  </si>
  <si>
    <t>139+000</t>
  </si>
  <si>
    <t xml:space="preserve"> 291+750</t>
  </si>
  <si>
    <t>297+700</t>
  </si>
  <si>
    <t>33+900</t>
  </si>
  <si>
    <t>95+000</t>
  </si>
  <si>
    <t xml:space="preserve"> 35+000</t>
  </si>
  <si>
    <t>60+000</t>
  </si>
  <si>
    <t xml:space="preserve"> 60+000</t>
  </si>
  <si>
    <t>83+000</t>
  </si>
  <si>
    <t>136+000</t>
  </si>
  <si>
    <t>1+500</t>
  </si>
  <si>
    <t>2+100</t>
  </si>
  <si>
    <t>2+700</t>
  </si>
  <si>
    <t>175+000</t>
  </si>
  <si>
    <t>47+000</t>
  </si>
  <si>
    <t>80+000</t>
  </si>
  <si>
    <t>145+000</t>
  </si>
  <si>
    <t>109+000</t>
  </si>
  <si>
    <t>272+000</t>
  </si>
  <si>
    <t>226+000</t>
  </si>
  <si>
    <t>205+250</t>
  </si>
  <si>
    <t>53+600</t>
  </si>
  <si>
    <t>14+500</t>
  </si>
  <si>
    <t>14+300 14+800 15+950</t>
  </si>
  <si>
    <t>12+600</t>
  </si>
  <si>
    <t>Ville de Soavinandriana</t>
  </si>
  <si>
    <t>Ambanja</t>
  </si>
  <si>
    <t>TRAVAUX DE REHABILITATION DE ROUTE RELIANT ANTSAPANANANA-MAHANORO</t>
  </si>
  <si>
    <t>Coût estimatif [Ar]</t>
  </si>
  <si>
    <t>Km de route réhabilité</t>
  </si>
  <si>
    <t>111-2021/ MTP / PRMP / UGPM-TP</t>
  </si>
  <si>
    <t>RAZAFINDRALAMBO Manantsoa
Directeur aux Appuis d'urgences
034 05 586 95
dau.manatsoa@gmail.com</t>
  </si>
  <si>
    <t>Rapport d’évaluation corrigé transmis à la BEI le 23/12/.2021 et en attente de l’ANO de la BEI ;
Envoi d’une demande d’éclaircissement au groupement Colas le 25/01/2022 suite à l’observation de la BEI ;
Réponse du candidat Colas le 27/01/2022 ;
Rapport finalisé retransmis à la BEI le 27/01/2022 pour DANO avec informations complémentaires ;
Envoi de complément de dossier relatif à la réponse de Colas le 04/02/2022 ;
Relance de la demande d’ANO à la BEI le 11/03/2022
Attente ANO de la BEI.</t>
  </si>
  <si>
    <t>Phase I : 100% (un avenant en cours de visa dans les départements concernés)
Phase II : 0%
la phase II est en attente de la notification du marché des travaux</t>
  </si>
  <si>
    <t>Actualisation des 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(PHASE I + PHASE II)</t>
  </si>
  <si>
    <t>Étiquettes de lignes</t>
  </si>
  <si>
    <t>Nombre de ACTIVITES</t>
  </si>
  <si>
    <t>71-PACT-2022</t>
  </si>
  <si>
    <t>Consortium WIETC-SDLQ</t>
  </si>
  <si>
    <t>L’élaboration des projets d’installation est en cours et sera disponible à partir du 15 Mai 2022.
Le site se situe à Andavakambora en bord de route au PK 192 de la RN12A dans la commune rurale de Manambondro.</t>
  </si>
  <si>
    <t>72-PACT-2022</t>
  </si>
  <si>
    <t>Depuis le 04 Avril 2022, date de la Notification de l’OS n°01 de commencer les travaux, deux (02) campagnes ont été démarrées : Etudes Topographiques et Investigations géotechniques.</t>
  </si>
  <si>
    <t>BADEA/FSD</t>
  </si>
  <si>
    <t>Ankatsakatsa - Ankiliabo</t>
  </si>
  <si>
    <t>Morombe - Manja</t>
  </si>
  <si>
    <t>Atsimo Andrefana - Menabe</t>
  </si>
  <si>
    <t>En attente du lancement de l'Appel d'Offres "TRAVAUX" / DAO en cours d'exament à la CNM</t>
  </si>
  <si>
    <t>Actualisation des études terminées à 100% au mois de janvier 2022. Mission de contrôle dans le même marché que l'actualisation des études : en attente attribution du marché de travaux</t>
  </si>
  <si>
    <t xml:space="preserve">Taolagnaro, Tanambao Nahampoina, Mahatalaky, Mandromodromotra, Bekaraoky, Vangaindrano, Masianaka, </t>
  </si>
  <si>
    <t>km de routes aménagé et bitumée</t>
  </si>
  <si>
    <t xml:space="preserve">ANOSY </t>
  </si>
  <si>
    <t>TAOLAGNARO, NAHAMPOANA, MANDROMODROMOTRA, MAHATALAKY,  EBAKIKY</t>
  </si>
  <si>
    <r>
      <t xml:space="preserve">ouverture des offres le 29/10/2021 à 10H
</t>
    </r>
    <r>
      <rPr>
        <b/>
        <sz val="12"/>
        <color rgb="FF0070C0"/>
        <rFont val="Calibri"/>
        <family val="2"/>
        <scheme val="minor"/>
      </rPr>
      <t>Marché attribuée à CRCC, en cours d'enregitrement. Notification de l'O.S. de commencer (en attente)</t>
    </r>
  </si>
  <si>
    <t>ATSIMO ATSINANANA</t>
  </si>
  <si>
    <t>VANGANINDRANO</t>
  </si>
  <si>
    <t>MASIANAKA - BEKARAOKY VANGAINDRANO</t>
  </si>
  <si>
    <r>
      <t xml:space="preserve">ouverture des offres le 29/10/2021 à 10H
</t>
    </r>
    <r>
      <rPr>
        <b/>
        <sz val="12"/>
        <color rgb="FF0070C0"/>
        <rFont val="Calibri"/>
        <family val="2"/>
        <scheme val="minor"/>
      </rPr>
      <t>lot 2 : déclarée infructueux</t>
    </r>
  </si>
  <si>
    <t>MULTINATIONAL : MADAGASCAR - PORT DE BEIRA : PROJET D’AMENAGEMENT DE CORRIDORS ET DE FACILITATION DU COMMERCE - PHASE II</t>
  </si>
  <si>
    <t>Travaux d'aménagement et de bitumage de la RNT12A dans le cadre du PACFC II, y compris contruction d'ouvrages d'art et les travaux connexes sur cet axe</t>
  </si>
  <si>
    <t>BAD/FAD</t>
  </si>
  <si>
    <t>Augmentation du trafic de véhicule</t>
  </si>
  <si>
    <t>DEBUT : 
23° 35' 56,16"S (EBAKIKA)
47° 36' 41,78"E</t>
  </si>
  <si>
    <t>FIN :
LATITUDE     : 25° 0' 9.85"S
LONGITUDE : 46° 58' 57.84"</t>
  </si>
  <si>
    <t>ANOSY = ____
SUD EST = Masianaka, Bekaraoka, Vangaindrano</t>
  </si>
  <si>
    <t>voir ci-dessus</t>
  </si>
  <si>
    <t>LANCEMENT DES TRAVAUX : vers le mois de mai 2022</t>
  </si>
  <si>
    <t>Contrôle et surveillance des travaux d’aménagement et de bitumage de la RNT12A et des amenagements connexes avec la mise en œuvre du PAR dans le cadre du PACFC II</t>
  </si>
  <si>
    <t>Nombre de rapports mensuels courants</t>
  </si>
  <si>
    <t>lancement de l'AMI : vers le mois d'avril 2022</t>
  </si>
  <si>
    <t>Anosibe An'ala</t>
  </si>
  <si>
    <t>Ml</t>
  </si>
  <si>
    <t>Ouvrage d'art réhabilité</t>
  </si>
  <si>
    <t>ouverture des offres le 29/10/2021 à 10H
lot 2 : déclarée infructueux</t>
  </si>
  <si>
    <r>
      <t>Période de garantie
date de réception provisoire : 07</t>
    </r>
    <r>
      <rPr>
        <sz val="11"/>
        <rFont val="Century"/>
        <family val="1"/>
      </rPr>
      <t>/07/2021</t>
    </r>
  </si>
  <si>
    <t>Période de garantie
Travaux en retard suite au passage du cyclone
RP : 29/07/2021</t>
  </si>
  <si>
    <t>Période de garantie
Réception provisoire prononcé le 05/10/2021
DP N°03  reçu  par l'équipe UGP ce 03/11/2021 et passé à l'AT/AR-BEI pour visa</t>
  </si>
  <si>
    <t>Période de garantie
Travaux terminés
Réception provisoire effectuée le 29/10/2021</t>
  </si>
  <si>
    <t xml:space="preserve">Période de garantie
Décompte définitif retourné par FR le 16/0/2021 pour motif : Attente DAE pour un marché &gt; 200 Millions d'Ar
Dossier de DAE mis en circuit le 07/10/2021 et retourné au niveau MTP le 04/11/2021 pour motif : attente du process FR
Relance de la DAE à reprendre suivant instruction tenue lors de la réunion de travail avec DAF - DCCP - DER du MTP ce 14/12/2021
DAI / MTP va effectuer un audit des travaux réalisés et la date de descente sur terrain sera communiquée à l'AR cette semaine </t>
  </si>
  <si>
    <t>Période de garantie
Réception provisoire le 18/06/2021</t>
  </si>
  <si>
    <t>Période de garantie; 
RP : 05/11/2021</t>
  </si>
  <si>
    <t>Période de garantie ; 
RP : 30/06/2021</t>
  </si>
  <si>
    <t>En période de garantie
Réception provisoire : 23/11/2021</t>
  </si>
  <si>
    <t>Période de garantie
date de réception provisoire : 07/07/2021</t>
  </si>
  <si>
    <t>100% - TERMINE / PERIODE DE GARANTIE</t>
  </si>
  <si>
    <t xml:space="preserve">Travaux d'entretien renforcé de la RNP 6 </t>
  </si>
  <si>
    <t xml:space="preserve">Travaux de construction et reparation des ouvrages sur la route nationale RNT 20 Ilaka Est - Antanambao Manampontsy </t>
  </si>
  <si>
    <t>Travaux de réparation du pont métallique de Soahindrana sur la RNP 7         PK 420+080</t>
  </si>
  <si>
    <t>Travaux de rehabilitation par terrassement et mise en œuvre des materiaux selectionnés, avec rehaussement des points bas, ouvrages d'assainissement de la RNS 1 Bis reliant Tsiroanomandidy et Maintirano- Phase I</t>
  </si>
  <si>
    <t>Travaux d'entretien courant de la route reliant Andranonahoatra Itaosy (Station GALANA) et croisement vers Commune Rurale Ambavahaditokana, dans la Commune Rurale d'Ambavahaditokana Atsimondrano, Région Analamanga,</t>
  </si>
  <si>
    <t>Travaux de traitement des points noirs sur la RNS 34 entre Antsirabe et Mandoto</t>
  </si>
  <si>
    <t>Travaux de réhabilitation des routes dans la Commune Urbaine de Mananjary.</t>
  </si>
  <si>
    <t>Travaux d'entretien de la route reliant la RNS 25 à la Gare Routiere Ambatolambo de Mananjary</t>
  </si>
  <si>
    <t>Travaux d'entretien des routes sur la RR6 AMM 3, reliant Ambositra - Croisement Manarintsoa  district d'Ambositra, Région Amoron'i Mania</t>
  </si>
  <si>
    <t>Travaux d'entretien des routes sur la RR-AMM 4 reliant croisement Manarintsoa - Ambalasoaray  district d'Ambositra, Région Amoron'i Mania</t>
  </si>
  <si>
    <t>ANDRIANASOLO Nadine</t>
  </si>
  <si>
    <t>Société CUBE</t>
  </si>
  <si>
    <t>Entreprise GENERAL de construction ALAOTRA</t>
  </si>
  <si>
    <t>Envoyé à DGFAG pour PAIEMENT 21/04/22 suivant BE N°176</t>
  </si>
  <si>
    <t>Envoyé à DGFAG pour PAIEMENT AVANCE 20% d'un montant de 
Ar 480 000 000 
22/04/22 suivant BE N°207</t>
  </si>
  <si>
    <t>Travaux de réparation de la route RNS 5 entre Foulpointe et Fenerive Est et son avenant N°1</t>
  </si>
  <si>
    <t>Travaux de réhabilitation de la Route Boulevard RATSIMILAHO dans la Commune Urbaine de Toamasina, Phase II</t>
  </si>
  <si>
    <t>Travaux de réparation des rues dans la ville d'Antananarivo (contrat cadre)</t>
  </si>
  <si>
    <t>MAGIC SA</t>
  </si>
  <si>
    <t>Travaux de réhabilitation de la route nationale RN7 (contrat cadre) entre PK 145 (Mahandraza) au PK 172 (Sortie Antsirabe)</t>
  </si>
  <si>
    <t>381</t>
  </si>
  <si>
    <t>459</t>
  </si>
  <si>
    <t>Fournitures</t>
  </si>
  <si>
    <t>Période de garantie ; 
RP : 04/06/2021
1/audit par le Fonds Routier le 01 juin 2021
En attente DAP</t>
  </si>
  <si>
    <t>Chantier en cours 
En attente DAP</t>
  </si>
  <si>
    <t>En attente DAP</t>
  </si>
  <si>
    <t>Période de garantie;
RT : 30/11/2021
RP : 17/12/2021
En attente DAP</t>
  </si>
  <si>
    <t>Travaux de bitumage de la RNT 23 entre Tsangambato et Marolambo (Contrat Cadre)</t>
  </si>
  <si>
    <t>Ville de Manakara</t>
  </si>
  <si>
    <t>RR-AMM 4</t>
  </si>
  <si>
    <t>RR-AMM 3</t>
  </si>
  <si>
    <t>Ville de Mananjary</t>
  </si>
  <si>
    <t>Rn 06</t>
  </si>
  <si>
    <t>Travaux d'urgence de réparation du pont au pk 412+960 de la RNP 7</t>
  </si>
  <si>
    <t>Travaux d'urgence de construction d'ouvrage de traversé et réparation de chaussée au pk 55+200 de la RNT 3A</t>
  </si>
  <si>
    <t>Travaux d'urgence de Protection du berge et entretien de l'entrée et sortie du pont métallique de Mangoky au PK 117+800 sur la RNS13</t>
  </si>
  <si>
    <t>Travaux d'urgence de traitement de brèche et remise en état de la chaussée sur la RNS13 au PK 291+750 et PK 297+700</t>
  </si>
  <si>
    <t>Travaux d'urgence de reconstruction de dalot et remise en état de la chaussée sur la RNP 7 du PK 532+406 au PK 740+800</t>
  </si>
  <si>
    <t>Travaux d'urgence de protection et de remise en état de la chaussée sur la RNP 7 au PK 510+000</t>
  </si>
  <si>
    <t>Travaux d'urgence de traitement de brèche au pk 2+100 de la RNT 23A</t>
  </si>
  <si>
    <t>Travaux d'urgence de comblement de brèche et protection par gabion au pk 1+500 de la RNT 23A</t>
  </si>
  <si>
    <t>Travaux d'urgence de remise en état de la chaussée sur la RNT 23A du PK 50+000 au PK 71+300</t>
  </si>
  <si>
    <t>Travaux d'urgence de remise en état de la chaussée sur la RNT 23A du PK 0+000 au PK 50+000</t>
  </si>
  <si>
    <t>Travaux d'urgence de remise en état de la chaussée sur la RNT 11 du PK0 au PK23</t>
  </si>
  <si>
    <t>Travaux d'urgence sur la RN7 au PK 509+950</t>
  </si>
  <si>
    <t>Travaux d'urgence de remise en état de la chaussée sur la RNS25 au PK 25+500</t>
  </si>
  <si>
    <t>Travaux d'urgence d'entretien pont mixte sur la RNS 30 au PK 10+750</t>
  </si>
  <si>
    <t>Travaux d'entretien de la route rationale RNS 30 reliant Ambalavelona Carrefour RNP 6 à Ankify</t>
  </si>
  <si>
    <t>Travaux d'Entretien renforcé de la route reliant Manjakandriana (Carrefour RNP2) - Mantasoa - Ambatolaona (carrefour RNP2), 27 Km</t>
  </si>
  <si>
    <t>Travaux de traitements de points noirs sur la route reliant Pont Ambatofotsy et Andramasina</t>
  </si>
  <si>
    <t>Travaux de construction d'un pont en béton armé au PK 5+900 (Fagnolafana) , longueur 43,60 ml</t>
  </si>
  <si>
    <t>Travaux d'aménagement des routes, rues et boulevards dans les Chefs-Lieux de Région de Madagascar, Lot Nord (Diana, Sava, Sofia, Boeny,Betsiboka) - (Contrat cadre)</t>
  </si>
  <si>
    <t>Travaux d'aménagement des routes, rues et boulevards dans les Chefs-Lieux de Région de Madagascar, Lot Ouest (Melaky, Menabe, Atsimo-Andrefana) - (Contrat cadre)</t>
  </si>
  <si>
    <t>Travaux d'aménagement des routes, rues et boulevards dans les Chefs-Lieux de Région de Madagascar, Lot Sud-Est (Vatovavy, Fitovinany, Atsimo-Atsinanana) - (Contrat cadre)</t>
  </si>
  <si>
    <t>Travaux d'aménagement des routes, rues et boulevards dans les Chefs-Lieux de Région de Madagascar, Lot Sud (Anosy, Androy, Ihorombe) - (Contrat cadre)</t>
  </si>
  <si>
    <t>Travaux de réparation du pont d'Antsevabe sur la RNP 4 au pk 43+200</t>
  </si>
  <si>
    <t>Travaux d'entretien de bâtiment du MTP Anosy</t>
  </si>
  <si>
    <t>Travaux de bitumage de la RNT 20 Ilaka Est et Antanambao Manampontsy, (Contrat cadre)</t>
  </si>
  <si>
    <t>Travaux d'aménagement et de bitumage de la RN 10, liaison Toliara à Ambovombe (Contrat cadre)</t>
  </si>
  <si>
    <t>km</t>
  </si>
  <si>
    <t>Travaux de pavage de la route reliant Ambohimanjaka et Anosiala RNP4, 7km</t>
  </si>
  <si>
    <t>Travaux d'entretien renforcé de la RNP4 (Contrat Cadre)</t>
  </si>
  <si>
    <t>Travaux d'entretien renforcé de la RNP7 (Contrat Cadre)</t>
  </si>
  <si>
    <t>Travaux de réhabilitation de la route nationale RNS 13 reliant Betroka - Ambovombe</t>
  </si>
  <si>
    <t>Travaux de réhabilitation de la route nationale RNS 5 reliant Vahibe - Mananara Nord - Maroantsetra (Contrat Cadre)</t>
  </si>
  <si>
    <t>Travaux de réhabilitation de la route reliant Bealanana et Andapa (Contrat Cadre)</t>
  </si>
  <si>
    <t>Travaux de construction de l'Autoroute reliant Antananarivo - Toamasina</t>
  </si>
  <si>
    <t>Travaux d'urgence sur la RNS13 entre les pk408+000 et 409+000, descente d'Andranovato</t>
  </si>
  <si>
    <t>Travaux de construction de la voie rapide ouest Tana reliant Stade Maki Andohatapenaka et la nouvelle Ville Tanamasoandro Imeritsiatosika répartis en 02 lots : Lot 01 Maki Andohatapenaka - Croisement RN1; Lot 2 : Croisement RN1 - Imeritsiatosika Tsimahabeomby</t>
  </si>
  <si>
    <t>Travaux de construction d'un pont à deux voies au PK 459+950 de la RNP7 à Ambalavao</t>
  </si>
  <si>
    <t>Gestion, Contrôle et Suivi des travaux de réhabilitation de la RN 11 Mananjary - Nosy Varika - Mahanoro</t>
  </si>
  <si>
    <t>Gestion, Contrôle et Suivi des travaux de réhabilitation de la route reliant Sahofika et Marolambo</t>
  </si>
  <si>
    <t>Gestion, Contrôle et Suivi des travaux de réhabilitation de la route reliant Maroantsetra - Marofinaritra - Antalaha</t>
  </si>
  <si>
    <t>Gestion, Contrôle et Suivi des travaux de réhabilitation de la route nationale RNS 13 reliant Ikalamainty Carrefour RNP 7 et Betroka</t>
  </si>
  <si>
    <t>Gestion, Contrôle et Suivi des travaux de réhabilitation de l'Aéroport d'Ampanihy (Piste d'atterissage 1000 ml et route d'accès environ 2 km)</t>
  </si>
  <si>
    <t>Gestion, contrôle et surveillance des travaux de construction de la Voie Rapide Ouest Tana reliant Stade Maki Andohatapenaka et la Nouvelle Ville TanaMasoandro Imeritsiatosika, lot 01 et lot 2</t>
  </si>
  <si>
    <t>Etudes APS+APD, Gestion et Contrôle des Travaux d'aménagement et de bitumage de la RNT 20 reliant Ilaka Est et Antanambao Manampotsy</t>
  </si>
  <si>
    <t>Gestion , contrôle et surveillance des travaux de construction de Fly Over Maki</t>
  </si>
  <si>
    <t>Maitrise d'œuvre Institutionnelle et Sociale relatif à la Construction de la Voie Rapide Ouest Tana, reliant Stade Maki Andohatapenaka et la Nouvelle Ville TanaMasoandro Imeritsiatosika</t>
  </si>
  <si>
    <t>Gestion, Contrôle et Surveillance des travaux de reconstruction du pont Mandikanamana au PK 107+150 de la RNP 7</t>
  </si>
  <si>
    <t>Actualisation des Etudes détaillées, Gestion et Contrôle des Travaux d'aménagement et de bitumage de la RN 10, liaison Toliara à Ambovombe Section 3 du PK 226 au PK 316 (Ampanihy/Beloha)</t>
  </si>
  <si>
    <t>Actualisation des Etudes détaillées, Gestion et Contrôle des Travaux d'aménagement et de bitumage de la RN 10, liaison Toliara à Ambovombe Section 4 du PK 316 au PK 434 (Beloha/Ambovombe)</t>
  </si>
  <si>
    <t>Etudes, contrôle et surveillance de la Construction de nouveau pont de 80 ml à 2 voies sur la RNP 7 au PK 84+900 Ambohimandroso</t>
  </si>
  <si>
    <t>Etude APD de la RNT 8A carrefour RNP 4 - Marovoay - Ambolomoty et son prolongement vers Mitsinjo</t>
  </si>
  <si>
    <t>Etude APD de la RNT 36 Ampanotokana - Fenoarivobe et son prolongement vers la RNS 1</t>
  </si>
  <si>
    <t>Etude APD de la route reliant Vohitraivo - Andilamena - Mandritsara</t>
  </si>
  <si>
    <t>Etude APD de la RNS 27 Ihosy - Ivohibe - Vondrozo - Farafangana</t>
  </si>
  <si>
    <t>Etude APS+APD, Gestion et Contrôle des Travaux d'Aménagement et de bitumage de la RNT 23 reliant Tsangambato et Marolambo</t>
  </si>
  <si>
    <t>Gestion, Contrôle et Suivi des travaux de réhabilitation de la route nationale RNS 13 reliant Betroka - Ambovombe (263 km)</t>
  </si>
  <si>
    <t>Gestion, Contrôle et Suivi des travaux de réhabilitation de la route nationale RNS 5 reliant Vahibe - Mananara Nord - Maroantsetra (167 km)</t>
  </si>
  <si>
    <t>Gestion, Contrôle et Suivi des travaux de réhabilitation de la route reliant Bealanana et Andapa (190 km)</t>
  </si>
  <si>
    <t>Etude APD de la route reliant Ranohira - Beroroha</t>
  </si>
  <si>
    <t>Service de transport aérien (déplacement intérieur) Contrat Cadre</t>
  </si>
  <si>
    <t>PIP</t>
  </si>
  <si>
    <t>Service location de matériel de transport par véhicule</t>
  </si>
  <si>
    <t>Service location de matériel de transport par avion</t>
  </si>
  <si>
    <t>Service de transport aérien (Titre de transport - déplacement extérieur)</t>
  </si>
  <si>
    <t>Service d'entretien de matériels de transports du MTP</t>
  </si>
  <si>
    <t>Organisation du remboursement du MTP</t>
  </si>
  <si>
    <t>Service de Location des engins du DGTP</t>
  </si>
  <si>
    <t>Service de réparation et entretien des engins des TP (niveleuse, chargeuse, compacteur) du DGTP</t>
  </si>
  <si>
    <t>Service de réparation et entretien des camions (Camions benne, Camion porte-engin) du DGTP</t>
  </si>
  <si>
    <t>Service de réparation des véhicules administratifs de mission du DGTP</t>
  </si>
  <si>
    <t>Service d'impression, reliures, insertions, publicité et promotion</t>
  </si>
  <si>
    <t>PPM</t>
  </si>
  <si>
    <t>Travaux de construction des appontements sur les deux rives du fleuve Onilahy à Benenitra, région Atsimo Andrefana</t>
  </si>
  <si>
    <t>Travaux d'aménagement et de bitumage de la RN 10, liaison Toliara à Beloha/Ambovombe (Contrat cadre)</t>
  </si>
  <si>
    <t>Travaux de reconstruction du pont Mandikanamana au PK 107+150 de la RNP 7</t>
  </si>
  <si>
    <t>Travaux de démolition et d'enlèvement des trois ponts et construction de deux ponts sur la Pangalane (Pont Ladoany et Pont Antanakidy) à Manakara (Canal de Pangalane)</t>
  </si>
  <si>
    <t>Travaux de construction du Pont Manandona au PK 185 de la RNP 7</t>
  </si>
  <si>
    <t>Travaux de construction d'un pont en BA Saharamy, Commune Rurale d'Antanambaobe, District de Mananara Nord</t>
  </si>
  <si>
    <t>Travaux de construction de nouveau pont de 80 ml à 2 voies sur la RNP 7 au PK 84+900 Ambohimandroso</t>
  </si>
  <si>
    <t>Travaux d'entretien renforcé de la route nationale RN 22  (Contrat cadre)</t>
  </si>
  <si>
    <t>Travaux de traitement des points noirs sur la RNT 31A Tsinjorano - Analalava</t>
  </si>
  <si>
    <t>Travaux de traitement des points noirs sur la route Talata Ampano - Alakamisy Itenina</t>
  </si>
  <si>
    <t>Travaux d'urgence rétablissement des circulations, contruction d'un pont en BA au PK 82+000 sur la RNT 16</t>
  </si>
  <si>
    <t xml:space="preserve">Travaux d'urgence de rétablissement de chaussée sur RNP6 entre PK 157+000 Port Bergé et PK 316+000 Antanambao nord </t>
  </si>
  <si>
    <t>Travaux de conception et de réalisation d'un nouveau pont au PK 108+600 à la RN 2</t>
  </si>
  <si>
    <t>Travaux de réféction de chaussée sur RN2 entre PK 179+500 et 180+000</t>
  </si>
  <si>
    <t>Travaux de traitement des points noirs sur la route Ambatry - Fotadrevo - Bekily</t>
  </si>
  <si>
    <t>Travaux de traitement des points noirs sur la route Bekitro - Andalatanosy</t>
  </si>
  <si>
    <t>Travaux de traitement des points noirs sur la route reliant Tranoroa - Bekitro - Bekily</t>
  </si>
  <si>
    <t>Travaux de traitement des points noirs sur la route reliant Bekily - Benenitra</t>
  </si>
  <si>
    <t>Travaux de traitement des points noirs sur la RNT 17 Manankoliva - Bekily</t>
  </si>
  <si>
    <t>Travaux de réparation d'urgence du pont Antsahamaina au PK 0+500 de la RNT 26, District Antanifotsy Région Vakinankaratra</t>
  </si>
  <si>
    <t>Travaux de traitement des points noirs sur la RNS 27 entre Ihosy - Ivohibe - Farafangana, Phase I (Contrat Cadre)</t>
  </si>
  <si>
    <t>Travaux de traitement d'entretien renforcé de la RNS 5 entre Toamasina et Foulpointe</t>
  </si>
  <si>
    <t>Travaux d'urgence de construction d'un dalot au PK 16+600 sur la RNS 32; District d'Antsohihy région SOFIA</t>
  </si>
  <si>
    <t>Travaux d'urgence de traitement de point noir sur la RNT 8c entre PK 10+000 et PK 12+500, Région Betsiboka</t>
  </si>
  <si>
    <t>Travaux d'urgence de traitement de point noir sur la RNT 8c entre PK 1+500 et PK 5+000, Région Betsiboka</t>
  </si>
  <si>
    <t xml:space="preserve">Travaux d'urgence de taritement de point noir entre PK 79+000 et PK 81+000 de la RNT 33A District de Tsaratanana, Région Betsiboka </t>
  </si>
  <si>
    <t xml:space="preserve">Travaux d'urgence de taritement de point noir entre PK 30+000 et PK 50+000 de la RNT 33A District de Tsaratanana, Région Betsiboka </t>
  </si>
  <si>
    <t>Travaux d'urgence sur la RNS 34 protection de talus et réparation sortie d'ouvrages du PK 143 à 146</t>
  </si>
  <si>
    <t>Travaux d'urgence sur la RNS 34: traitement du brèche au PK 27+900</t>
  </si>
  <si>
    <t>Travaux d'urgence de traitement de brèche et protection par gabion au PK 235+400 de la RNP 6</t>
  </si>
  <si>
    <t>Travaux d'urgence pour comblément de brèche du PK 71+800 de la RN4</t>
  </si>
  <si>
    <t>Travaux d'entretiend de la route reliant Talata Volonondry et Sadabe, 20Km</t>
  </si>
  <si>
    <t>Travaux de réparation et d'entretien du pont d'Andranovorivato sur la RNP 7</t>
  </si>
  <si>
    <t>RN 33A</t>
  </si>
  <si>
    <t>RN 8C</t>
  </si>
  <si>
    <t>RN 26</t>
  </si>
  <si>
    <t>RN 17</t>
  </si>
  <si>
    <t>RN 31A</t>
  </si>
  <si>
    <t>Flyover</t>
  </si>
  <si>
    <t>Autoroute</t>
  </si>
  <si>
    <t>Vangaindrano</t>
  </si>
  <si>
    <t>Farafangana</t>
  </si>
  <si>
    <t>Mahajanga</t>
  </si>
  <si>
    <t>Fourniture des matériels spécifiques (Groupe électrogène, Poste de soudure, Projecteur, Meule, Boite d'outillage) du DGTP</t>
  </si>
  <si>
    <t>Fourniture et livraison d¿appareils spécifiques pour le MTP (appareils photos, caméras et drones)</t>
  </si>
  <si>
    <t>Fourniture de pièces détachées de tous les véhicules administratifs du MTP (à commande)</t>
  </si>
  <si>
    <t>Fourniture de nouveau bac pour Benenitra, dans la Region Atsimo Andrefana</t>
  </si>
  <si>
    <t>Fourniture et livraison de matériels informatiques et téléphoniques des agents du MTP répartis en trois (03) lots: lot 1: ordinateurs; lot 2: imprimantes; lot 3: téléphones portables.</t>
  </si>
  <si>
    <t>Fourniture et livraison des matériels et mobiliers de bureau pour les agents du MTP.</t>
  </si>
  <si>
    <t>Fourniture de ponts modulaires pour le MTP</t>
  </si>
  <si>
    <t>Fourniture de consomptibles informatiques du DGTP (à commande)</t>
  </si>
  <si>
    <t>Fourniture de matériels informatiques du DGTP (à commande)</t>
  </si>
  <si>
    <t>Fourniture de matériels techniques (Appareil photo + Vidéo numérique, Décamètre (50m), Cyclométre avec compteur, Gps etrex 10 récepteur, Mètre 5m,Télemètre) du DGTP (à commande)</t>
  </si>
  <si>
    <t>Fourniture des divers matériaux de construction du DGTP (à commande)</t>
  </si>
  <si>
    <t>Fourniture de pont modulaire du DGTP</t>
  </si>
  <si>
    <t>Fourniture et livraison de pièces répartis en deux (02) lots: lot1: pièces d'engins des TP (pièce d'engins : niveleuse, chargeuse, compacteur); lot2: pièces pour camions (camions bennes, camions porte-engin) (à commande)</t>
  </si>
  <si>
    <t>Fourniture et livraison de petits outillages et matériels d'atelier (à commande)</t>
  </si>
  <si>
    <t>Fourniture et livraison d articles ménagers (à commande)</t>
  </si>
  <si>
    <t>Fourniture et livraison de produits et petits matériels d'entretien (à commande)</t>
  </si>
  <si>
    <t>Fourniture et livraison des produits alimentaires (à commande)</t>
  </si>
  <si>
    <t>Fourniture des pièces de maintenance des véhicules du DGTP (à commande)</t>
  </si>
  <si>
    <t>Fourniture d'article de bureau du DGTP (à commande)</t>
  </si>
  <si>
    <t>Fourniture et livraison des consomptibles informatiques (à commande)</t>
  </si>
  <si>
    <t>En attente lancement</t>
  </si>
  <si>
    <t>Avis favorable CNM - en attente validation</t>
  </si>
  <si>
    <t>Lancement le 09/05/2022</t>
  </si>
  <si>
    <t>En attente confirmation car intitulé différent de celui dans PPM</t>
  </si>
  <si>
    <t>En attente remise des plis</t>
  </si>
  <si>
    <t>Examen CNM pour projet de DAO</t>
  </si>
  <si>
    <t>En attente remise</t>
  </si>
  <si>
    <t>Travaux d'urgence de réparation de chaussée et de construction d'ouvrage d'équilibre sur la RNS 34 au PK 11+500, CR Mandritsara</t>
  </si>
  <si>
    <t>009/MTP/PRMP/UGPM/TR-GG-22</t>
  </si>
  <si>
    <t>En attente compléments de dossiers via Entreprise</t>
  </si>
  <si>
    <t>Travaux d'urgence de rétablissement de circulation, reconstruction du pont semi-définitif en Béton Armé AXE :RNS 27 pk 145+000; reliant Ivohibe - Vondrozo - Farafangana</t>
  </si>
  <si>
    <t>001/MTP/PRMP/UGPM/TR-GG-22</t>
  </si>
  <si>
    <t xml:space="preserve">RAJAONARY EISTEIN </t>
  </si>
  <si>
    <t>En attente complément de dossier via Entreprise</t>
  </si>
  <si>
    <t>Travaux d'urgence de protection entrée et sortie du pont Maharidaza au pk 24+200 de la RN 3A</t>
  </si>
  <si>
    <t>025-2022/MTP/PRMP/UGPM/TR-GG</t>
  </si>
  <si>
    <t>RAOBELINA HARIMALALA</t>
  </si>
  <si>
    <t>CDE le 29/04/2022</t>
  </si>
  <si>
    <t>Service Location de matériel de transport par avion (à commande)</t>
  </si>
  <si>
    <t>Service de transport aérien (Titre de transport - déplacement extérieur)(contrat cadre)</t>
  </si>
  <si>
    <t>Service d'entretien de matériels de transports du MTP (à commande)</t>
  </si>
  <si>
    <t>Service de réparation et entretien des engins des TP (niveleuse, chargeuse, compacteur) du DGTP (à commande)</t>
  </si>
  <si>
    <t>Service de réparation et entretien des camions (Camions benne, Camion porte-engin) du DGTP (à commande)</t>
  </si>
  <si>
    <t>Service de réparation des véhicules administratifs de mission du DGTP (à commande)</t>
  </si>
  <si>
    <t>Via Sitraka - Mail du 26/04/22</t>
  </si>
  <si>
    <t>Travaux de traitement des points noirs sur la RNT 17A Iotry - Bezaha - Benenitra (Contrat Cadre)</t>
  </si>
  <si>
    <t>Travaux de réhabilitation de la route nationale RNS 13 reliant Betroka - Ambovombe (Contrat Cadre)</t>
  </si>
  <si>
    <t>Travaux d'urgence des Infrastructures Routières - année 2022 (Post ANA et Post BATSIRAI) sur la RNP2 : au PK 70+150; au PK 70+900; au PK 141+350; PK 146+200; au PK 146+900 et au PK158 (contrat cadre).</t>
  </si>
  <si>
    <t>Au niveau CNM</t>
  </si>
  <si>
    <t>Travaux d'urgence de remise en état de l'accès du pont sur la RNT42  PK 14+500</t>
  </si>
  <si>
    <t>Travaux de construction dun Flyover à Andohatapenaka coté kianja Maki en deux tranches: tranche ferme et tranche conditionnelle.</t>
  </si>
  <si>
    <t>Travaux d'entretien renforcé de la RNP 6 (Contrat Cadre)</t>
  </si>
  <si>
    <t>Travaux de traitement des points noirs sur la RN6 au PK 34+450</t>
  </si>
  <si>
    <t>Travaux de réparation des dégâts cycloniques de la RN3A du PK113+000 au PK116+000</t>
  </si>
  <si>
    <t>453 000 000.00</t>
  </si>
  <si>
    <t>GESTION de BACS dans l'ensemble du territoire de madagascar répartis en douze (12) lots: Lot 1: Région VATOVAVY: (RN11 PK92+000 Antanihady; RN11 PK101+500 Nosy Varika; RN 25 PK 159+030 ANJILAJILA); Lot 2: Région BETSIBOKA (RNT 8C ANTAFIA) et région BOENY (RNT 33B AMBATO BOENI I; RNT 33B AMBATO BOENI II; RNT 8B MAROALA; RP 104 M PK 125+000 SITAMPIKY); Lot 3: Région BOENY (RNT 19 PK 152+000 SOALALA); Lot 4: Région MENABE (RNT 8 PK 85+000 BELO/TSIRIBIHINA) et région MELAKY (RNT 8 PK 178+000 BEKOPAKA); Lot 5: Région SOFIA (RNT 31A PK 70+000 ANALALAVA); Lot 6: Région ANALANJIROFO (PK 162+500 SOANIERANA IVONGO; PK172+500 ANDRANGAZAHA; PK191+300 FANDRARAZANA; PK211+000 ANOVE; PK 221+500 MANAMBATO; PK 239+500 VAHIBE); Lot 7: Région ANALANJIROFO (RNS 5PK 290+200 SOAVINARIVO; RNS 5PK 299+200 FAHAMBAHY; RNS 5 PK308+300 MANAMBOLOSY; RNS 5 PK315+000 FONTSIMARO; RNS 5 PK328+000 FANANEHANA; RNS 5 PK356+000 RANTABE; Lot 8: Région ATSINANANA (RNT 11 PK 137+800 MANONILAZA; RNT 11 PK 155+100 ANDRANOTSARA; RNT 11 PK 173+200 SALEHY; RNT 23 PK 12+000 MENAGISY); Lot 9: Région ANOSY (RNT 12A PK 45+000 EBAKIKA; RNT 12A PK 54+000 VATOMIRINDRY; RNT 12A PK 61+000 IABOAKOHO; RNT 12A PK 75+000 MANAMBATO; RNT 12A PK 94+000 ESAMA; RNT 12A PK 108+000 MANAMPANIHY; RNT 12A PK 120+000 MAROROY;RNT 12A PK 139+000 BEFASY); Lot 10: Région ATSIMO ATSINANANA (RNT 12A PK 170+000 MANAMBONDRO; RNT 12A PK 202+000 MASIANAKA); Lot 11: Région ATSIMO ANDREFANA (RNT 15 PK 116+000 ANKATRONGA BEROROHA); Lot 12: Région ATSIMO ANDREFANA (RNT 9 PK 205+000 BEVOAY)</t>
  </si>
  <si>
    <t>Gestion Stations de pesage dans l'ensemble du territoire de Madagascar</t>
  </si>
  <si>
    <t>Prestation de Service</t>
  </si>
  <si>
    <t>Service de Transport des éléments de pont modulaire du DGTP (à commande)</t>
  </si>
  <si>
    <t>Organistaion d'évèmenements pour le MTP (à commande)</t>
  </si>
  <si>
    <t>90 000 000.00</t>
  </si>
  <si>
    <t>Service d'entretien des matériels informatiques du MTP (à commande)</t>
  </si>
  <si>
    <t>Avis favorable CNM pour contrat cadre
Co-contractants: COLAS et SOGEA SATOM
En attente DQE pour lancement lettre d'invitation</t>
  </si>
  <si>
    <t>Pour envoi CNM le 09/05/2022 projet de contrat cadre</t>
  </si>
  <si>
    <t>Infructueux, relancé
En attente remise du 10/05/2022</t>
  </si>
  <si>
    <t>Retour CNM après renvoi</t>
  </si>
  <si>
    <t>A relancer</t>
  </si>
  <si>
    <t>En cours d'évaluation</t>
  </si>
  <si>
    <t>Non accord DAE présidence</t>
  </si>
  <si>
    <t xml:space="preserve">Route digue </t>
  </si>
  <si>
    <t>Ville de Mandritsara</t>
  </si>
  <si>
    <t>RN 17A</t>
  </si>
  <si>
    <t>Bacs</t>
  </si>
  <si>
    <t>Travaux d'urgence de construction de pont mixte sur la RIP 93 au pk 14+900</t>
  </si>
  <si>
    <t>Encours d'enregistrement</t>
  </si>
  <si>
    <t>Ese TYPE</t>
  </si>
  <si>
    <t>Travaux de construction d'un pont en  BA de 6ml sur la route vers hôpital Sahamazava, dans la ville d'Andapa</t>
  </si>
  <si>
    <t>028-2022/MTP/PRMP/UGPM/TR-GG</t>
  </si>
  <si>
    <t>024-2022/MTP/PRMP/UGPM/TR-GG</t>
  </si>
  <si>
    <t>NY FELANA</t>
  </si>
  <si>
    <t xml:space="preserve">Pour enregistrement </t>
  </si>
  <si>
    <t>Travaux de démontange du pont bailey et construction d'un pont en  BA sur la route vers hôpitale Sahamazava, dans la ville d'Andapa</t>
  </si>
  <si>
    <t>023-2022/MTP/PRMP/UGPM/TR-GG</t>
  </si>
  <si>
    <t>Travaux d'urgence de réparation de brèche à Mahazoarivo Antananarivo</t>
  </si>
  <si>
    <t>002-2022/MTP/PRMP/UGPM/TR-GG</t>
  </si>
  <si>
    <t>Ese RS</t>
  </si>
  <si>
    <t>En cours d'enregistrement</t>
  </si>
  <si>
    <t>Travaux d'urgence de traitement de brèche au pk 98+250 de la RNS1</t>
  </si>
  <si>
    <t>005-2022/MTP/PRMP/UGPM/TR-GG</t>
  </si>
  <si>
    <t>DAF pour engagement le 09/05/22</t>
  </si>
  <si>
    <t>TERMINE / Phase de Garantie</t>
  </si>
  <si>
    <t>Date d'établissement du Document initial</t>
  </si>
  <si>
    <t>Date de la dernière mise à jour</t>
  </si>
  <si>
    <t>Date Previsionnelle de lancement</t>
  </si>
  <si>
    <t>N° mise à jour</t>
  </si>
  <si>
    <t>Travaux de traitement des points noirs sur la RNT 15 carrefour Ankazoabo-Beroroha Section Carrefour Ankazoabo - Beroroha</t>
  </si>
  <si>
    <t>Travaux d'urgence des Infrastructures Routières - année 2022 (Post ANA et Post BATSIRAI) sur la RNP7 : au PK 331+200; au pk378+000; au pk 471+100; au pk 311 (limite de la région AMM et HM) et pk412; pk732+800; au pk 509+950; entre pk 331+250 et pk344; au pk 337+800 et pk 389+130; au pk 489+100; entre pk 409+000 et pk471+000; au pk 378+250; entre pk 354 et 366; au pk 41+960; au pk 268+200; au pk 264+300; au pk283+200; au pk 368; au pk 412+960 et au pk 732 (Contrat cadre)</t>
  </si>
  <si>
    <t>Travaux d'urgence des Infrastructures Routières - année 2022 (Post ANA et Post BATSIRAI) sur la RNT 23A: au PK 1+500; au Pk 2+100; du PK 50+00 au PK 71+000; du PK 0+000 au PK 50+000 (Contrat cadre)</t>
  </si>
  <si>
    <t>Travaux d'urgence des Infrastructures Routières - année 2022 (Post ANA et Post BATSIRAI) sur la RNS 25: au pk 25+500; au pk 26+000; au pk 37+400; pk 25+000 au pk 175+000 (Contrat cadre)</t>
  </si>
  <si>
    <t>rn 25</t>
  </si>
  <si>
    <t>Travaux de réféction de chaussée sur RN2 entre PK 179+500 et 180+200</t>
  </si>
  <si>
    <t>Travaux de réhabilitation de la RNS 1bis (Contrat cadre)</t>
  </si>
  <si>
    <t>RN 01Bis</t>
  </si>
  <si>
    <t>Contrôle et surveillance de travaux de Construction de la voie rapide reliant le Port de Toamasina et la RN 2</t>
  </si>
  <si>
    <t>Service de Location des engins du DGTP (à commande)</t>
  </si>
  <si>
    <t>Service de location pour le MTP répartis en deux lots: lot1 : véhicules, lot2: engins (à commande)</t>
  </si>
  <si>
    <t>RIP 93</t>
  </si>
  <si>
    <t>Ville d'Andapa</t>
  </si>
  <si>
    <t>Voie Rapide Toamasina</t>
  </si>
  <si>
    <t>Travaux d'urgence de réparation du point critique et de remise en état de la chaussée sur la RNS34 au pk 217+300</t>
  </si>
  <si>
    <t>Travaux d'urgence de traitement de brèche et réparation de la chaussée sur la RNS34 au pk 25+300, CR Andranomafana</t>
  </si>
  <si>
    <t>Travaux d'urgence de traitement de brèche et construction mur de soutènement au pk 41+900 de la RNS34, CR Antohibe</t>
  </si>
  <si>
    <t>Travaux d'urgence de réparation de la chuassée et traitement de brèche sur la RNS34 au pk 44+750, CR Antohibe</t>
  </si>
  <si>
    <t>Travaux d'urgence de construction de dalot et réparationde chaussée sur la RNS34 au pk 45+000 et pk 54+000, CR Antohibe</t>
  </si>
  <si>
    <t>Travaux d'urgence de comblement de brèche et réparation de chaussée au pk 64+800 de la RNS34, CR Ankazomiriotra</t>
  </si>
  <si>
    <t>Travaux d'urgence de traitement de brèche et réparation de chaussée sur la RNS34 au pk 133+400, CR Anjoma-Ramartina</t>
  </si>
  <si>
    <t>Travaux d'urgence de comblement de brèche au pk 144+800 de la RNS 34, CR Anjoma Ramaritina</t>
  </si>
  <si>
    <t>011-/MTP/PRMP/UGPM/TR-GG-22</t>
  </si>
  <si>
    <t>016/MTP.PRMP/UGPM/TR-GG-22</t>
  </si>
  <si>
    <t>006-/MTP/PRMP/UGPM/TR-GG-22</t>
  </si>
  <si>
    <t>013/MTP/PRMP/UGPM/TR-GG-22</t>
  </si>
  <si>
    <t>007-/MTP/PRMP/UGPM/TR-GG-22</t>
  </si>
  <si>
    <t>008-/MTP/PRMP/UGPM/TR-GG-22</t>
  </si>
  <si>
    <t>CBR</t>
  </si>
  <si>
    <t>RAKOTOARIMANANA Solomalala Heriravaka</t>
  </si>
  <si>
    <t>EFFICACE CONSTRUCT</t>
  </si>
  <si>
    <t>CDE Retour après visa différé</t>
  </si>
  <si>
    <t>Duplication de marché par l'entreprise</t>
  </si>
  <si>
    <t>En cours de correction</t>
  </si>
  <si>
    <t>en attente compléments de dossiers via Entreprise</t>
  </si>
  <si>
    <t>En cours de vérification</t>
  </si>
  <si>
    <t>Travaux d'urgence d'enlèvement d'éboulement meuble sur la RNP 2 du pk 14+100 au pk 72+000 (Marozevo)</t>
  </si>
  <si>
    <t>Travaux d'Urgence de comblement de brèche sur la RNP 2 au PK 70</t>
  </si>
  <si>
    <t>Travaux d'urgence de comblément de brèche sur la RNP 2 au PK 70+900</t>
  </si>
  <si>
    <t>Travaux d'urgence de traitement de brèche sur la RNP 7 au PK 378+250</t>
  </si>
  <si>
    <t>Travaux d'urgence de traitement de brèche et de remise en état de la chaussée sur la RN7 au PK 331+200</t>
  </si>
  <si>
    <t>Travaux d'urgence de comblément de brèche et réféction de chaussée sur la RNP 7 au PK 283+200</t>
  </si>
  <si>
    <t>Travaux de réparation du bac de Maroroy au 120+000 de la RNT 12A</t>
  </si>
  <si>
    <t>En attente compléments de dossiers via Entreprise RS</t>
  </si>
  <si>
    <t>Travaux de protection du remblai d'accès sortie ouvrage Tanambe au pk 83°900 de la RN 3A</t>
  </si>
  <si>
    <t>Travaux d'urgence de traitement de point noir au pk 114+000 de la RN 3A (Anony)</t>
  </si>
  <si>
    <t>Travaux d'urgence de protection du pont Manarimamy au pk  11+300 de la RN 3A</t>
  </si>
  <si>
    <t>Travaux de protection du pont en BA sur la RN 3A au pk 75+600,  pont Mahadina</t>
  </si>
  <si>
    <t>Travaux d'urgence de réparation d'ouvrage sur la RN 3A au pk 79+700</t>
  </si>
  <si>
    <t>Travaux d'urgence de réparation du pont Antsahamaina au pk 79+350 de la RN 3A</t>
  </si>
  <si>
    <t>Travaux d'urgence de réparation du pont Antsahamaria au pk 79+350 de la RN 3A</t>
  </si>
  <si>
    <t>Travaux d'urgence de construction de dalot au pk 91 de la RNT 3A</t>
  </si>
  <si>
    <t>En attente Etat financiére+CA+ CERTIFICAT DE NON FAILLITE</t>
  </si>
  <si>
    <t xml:space="preserve">DAF pour engagement </t>
  </si>
  <si>
    <t>Preparation dossiers pour visa CDE</t>
  </si>
  <si>
    <t xml:space="preserve">Marché visé </t>
  </si>
  <si>
    <t>A revoir avec PRMP</t>
  </si>
  <si>
    <t>010-/MTP/PRMP/UGPM/TR-GG-22</t>
  </si>
  <si>
    <t>026-2022/MTP/PRMP/UGPM/TR- GG</t>
  </si>
  <si>
    <t>030/MTP.PRMP/UGPM/TR-GG-22</t>
  </si>
  <si>
    <t>027-2022/MTP/PRMP/UGPM/TR- GG</t>
  </si>
  <si>
    <t>MANITRA</t>
  </si>
  <si>
    <t>LAHINIRINA GEORGES</t>
  </si>
  <si>
    <t>Aucun document n'est parvenu</t>
  </si>
  <si>
    <t>Travaux de protection du pont en BA sur la RNT 3B au pk 35+250 (pont Tsaramandroso)</t>
  </si>
  <si>
    <t xml:space="preserve">Travaux d'urgence de protection du remblai d'accès du pont au pk 36+500 de la RNT 3B </t>
  </si>
  <si>
    <t>Travaux d'enlèvement et évacuation d'éboulement meuble et d'arbres sur la RNT 3B entre pk 37+000 et 48+000</t>
  </si>
  <si>
    <t>Travaux d'urgence d'enlèvement d'éboulement meuble au pk 50+000 de la RNT 3B</t>
  </si>
  <si>
    <t>Travaux de réparation du pont en BA sur la RNT 3B au pk 55+800</t>
  </si>
  <si>
    <t>Travaux d'enlèvement et évacuation d'éboulement meuble et d'arbres sur la RNT 3B entre pk 56+000 et 58+000</t>
  </si>
  <si>
    <t>Travaux d'urgence d'enlèvement d'éboulement meuble au pk 69+500 de la RNT 3B</t>
  </si>
  <si>
    <t xml:space="preserve">Travaux d'urgence de protection du remblai d'accès du pont au pk 37+300 de la RNT 3B </t>
  </si>
  <si>
    <t>Travaux d'urgence d'enlèvement d'éboulement meuble au pk 76+100 de la RNT 3B</t>
  </si>
  <si>
    <t>Travaux d'enlèvement et évacuation d'éboulement meuble et d'arbres sur la RNT 3B entre pk 76+600 et 81+000</t>
  </si>
  <si>
    <t>Travaux d'urgence de réparation du pont en BA sur la RNT 3B au pk 80+600</t>
  </si>
  <si>
    <t>Travaux d'entretien et de réparation de l'accès du pont au pk 82+800 de la RNT 3B</t>
  </si>
  <si>
    <t>Travaux de réparation du pont métallique au pk 88+800 de la RNT 3B</t>
  </si>
  <si>
    <t>Travaux d'urgence d'enlèvement d"éboulement au pk 90+950 de la RNT 3B</t>
  </si>
  <si>
    <t>Travaux de réparation d'urgence du pont en BA au pk 93+800 de la RNT 3B</t>
  </si>
  <si>
    <t>Travaux d'urgence de réparation du pont sur la RNT 3B au pk 297+200</t>
  </si>
  <si>
    <t>Travaux d'urgence de construction de dalot pour remplacement du buse métallique au pk 191+700 de la RNT 3B</t>
  </si>
  <si>
    <t>Travaux d'urgence de réparation et de protection du pont au Pk 69+000 de la RNT8</t>
  </si>
  <si>
    <t>037-2022/MTP/PRMP/UGPM/TR-GG</t>
  </si>
  <si>
    <t>Ese KAROKA</t>
  </si>
  <si>
    <t>Pour enregistrement
Date visa CDE 03/05/2022</t>
  </si>
  <si>
    <t>Date lancement AO</t>
  </si>
  <si>
    <t>Date Remise AO</t>
  </si>
  <si>
    <t>En attente Demande d'Autorisation d'Engagement Présidence</t>
  </si>
  <si>
    <t>Arrêté de Commodo incommodo signé et affiché le 23/02/2021</t>
  </si>
  <si>
    <t xml:space="preserve">
Affichage d'avis sur l'enquête de commodo et incommodo du 17 au 20 janvier 2022
DUP transmis au MTP le 22 Avril 2022 pour être délibéré pendant le conseil des ministres</t>
  </si>
  <si>
    <t>lancement de l'AMI : le 1er avril 2022, remise le 22 avril 2022, analyse des AMI (en cours)</t>
  </si>
  <si>
    <t>Arrêt de chantier pendant la saison de pluie;
-Reprise de certains travaux après le passage des cyclones;
Renfort des travaux de remise en circulation sur la RNP7 au PK73+200 (Manombo be);
-Dégradation d’une partie des terrassements suite au passage du 
cyclone Jasmine.
-Réception technique le 25/04/2022
-Réception provisoire le 20/05/2022</t>
  </si>
  <si>
    <r>
      <t xml:space="preserve">Arrêt de chantier pendant la saison de pluie;
-Reprise de certains travaux après le passage des cyclones;
Renfort des travaux de remise en circulation sur la RNP7 au PK73+200 (Manombo be);
-Dégradation d’une partie des terrassements suite au passage du 
cyclone Jasmine.
-Réception technique le 25/04/2022
-Réception provisoire le </t>
    </r>
    <r>
      <rPr>
        <b/>
        <sz val="11"/>
        <color rgb="FFFF0000"/>
        <rFont val="Calibri"/>
        <family val="2"/>
        <scheme val="minor"/>
      </rPr>
      <t>20/05/2022</t>
    </r>
  </si>
  <si>
    <t>RATSIMBA Andrianjatovo Andry
a.ratsimba@agenceroutiere.mg
034-30-384-45</t>
  </si>
  <si>
    <t>456</t>
  </si>
  <si>
    <t>FLY OVER ANOSIZATO</t>
  </si>
  <si>
    <t>BOTOMANOVATSARA Fils
Ingénieur des TP DINFRA
kokondro@gmx.fr
034 05 561 84</t>
  </si>
  <si>
    <t xml:space="preserve">Appel d'offres international travaux lancé le 15 mai 2022, visite des lieux 29/06/2022, remise des offres = </t>
  </si>
  <si>
    <t>Phase I : 100%
Phase II : 0%
O.S N°016 du registre n°03 portant notification de la mise en œuvre du PRI sur la RNT12A en date du 16/05/2022</t>
  </si>
  <si>
    <t>Contrôle et surveillance : TRAVAUX D’AMENAGEMENT ET DE BITUMAGE DE LA RN44 ENTRE AMBOASARY ET VOHIDIALA DU PK 60+000 AU PK 133+000</t>
  </si>
  <si>
    <t>PACT: RANDRIAMILANTO Jean Frédéric
           Tél : 034 10 111 43
           mail: frederic.randriamilanto@ppact.mg
MTP: Thierry RATIARISOA
           Tél: 034 05 614 13
            mail: rthierry.tp@gmail.com</t>
  </si>
  <si>
    <t>PACT: RANDRIAMILANTO Jean Frédéric
        Tél : 034 10 111 43
        mail: frederic.randriamilanto@ppact.mg
MTP: Rakotovao Andriatiana Marcellin'
        Tél: 034 93 198 63
         Mail: rktv.marcellin@gmail.com</t>
  </si>
  <si>
    <t>Somisika(-3° 15'31.33" Sud, 66° 13' 27.76" Est)</t>
  </si>
  <si>
    <t>Manambondro(-3° 12'19.37" Sud, 66° 17' 15.85" Est)</t>
  </si>
  <si>
    <t>Masihanaka(-3° 0'15,71" Sud, 66° 29' 12.72" Est)</t>
  </si>
  <si>
    <t>165+400</t>
  </si>
  <si>
    <t>200+100</t>
  </si>
  <si>
    <t>Masianaka et Manambondro</t>
  </si>
  <si>
    <t>Manambondro</t>
  </si>
  <si>
    <t>Du 28 juillet 2021 au 31 mars 2022</t>
  </si>
  <si>
    <t>Contrôle et surveillance des Travaux de bitumage de 35 km de la RN12A  entre Somisika et  Masianaka  et Construction du pont de Manambondro</t>
  </si>
  <si>
    <t>Kilomètre de routes réhabilitées
Nombre de pont construit</t>
  </si>
  <si>
    <t>Somisika(-3° 15'31.33" Sud, 66 ° 13' 27.76" Est) et Pont Manambondro (-3° 12'19.37" Sud, 66° 17' 15.85" Est)</t>
  </si>
  <si>
    <t>60/SFQC/DGTP-PACT/2022</t>
  </si>
  <si>
    <t>Du 30 Janvier 2021 au 07 Février 2022</t>
  </si>
  <si>
    <t>Groupement SGS Madagascar - SGS Sénégal</t>
  </si>
  <si>
    <t>Réception technique des travaux le 28 mars 2022.
En attente de la réception provisoire des travaux  06 juin 2022.</t>
  </si>
  <si>
    <t xml:space="preserve">Prestations terminés
</t>
  </si>
  <si>
    <t>Arrêt de chantier en attendant la signature de l’autorisation 
d’engagement auprès de la présidence selon l’entreprise;
Il reste quelques travaux de peintures, la protection des culées en 
gabions ainsi que les remblais d’accès.</t>
  </si>
  <si>
    <t>EN ARRET</t>
  </si>
  <si>
    <t>002-MATP/AR/PACFC/20</t>
  </si>
  <si>
    <t>006-AR/PACFC/20</t>
  </si>
  <si>
    <t>005-AR/PACFC/20</t>
  </si>
  <si>
    <t>003-MATP/AR/PACFC/20</t>
  </si>
  <si>
    <t>Photo 1 et 2 : Avant
Photo 3 : pendant
Photo 4 : Après</t>
  </si>
  <si>
    <t>Andapa</t>
  </si>
  <si>
    <t>11+300</t>
  </si>
  <si>
    <t>En attente de réception technique</t>
  </si>
  <si>
    <t>75+600</t>
  </si>
  <si>
    <t>Travaux d'urgence de construction d'ouvrage de traversé et réparation de chaussée au pk 11+300 (Pont Manarimamy) de la RNT 3A</t>
  </si>
  <si>
    <t>Travaux d'urgence de construction d'ouvrage de traversé et réparation de chaussée au pk 75+600 (Pont Mahadina) de la RNT 3A</t>
  </si>
  <si>
    <t>Entreprise RAOBELINA Harimalala</t>
  </si>
  <si>
    <t>Réception Provisoire le 16 Juin 2022</t>
  </si>
  <si>
    <t>Travaux d'urgence de construction d'ouvrage de traversé et réparation de chaussée au pk 83+600 (Pont après Tanambe) de la RNT 3A</t>
  </si>
  <si>
    <t xml:space="preserve">Entreprise Manitra </t>
  </si>
  <si>
    <t>83+600</t>
  </si>
  <si>
    <t>114+000</t>
  </si>
  <si>
    <t>Travaux d'urgence de réparation de chaussée au pk 114+000 (Anony)) de la RNT 3A</t>
  </si>
  <si>
    <t xml:space="preserve">Entreprise RAOBELINA Harimalala </t>
  </si>
  <si>
    <t>23+500</t>
  </si>
  <si>
    <t>Entreprise RAFRA</t>
  </si>
  <si>
    <t>phase d’étude pour la mise hors d’eau de l’ouvrage exécuté</t>
  </si>
  <si>
    <t>Travaux d'urgence de traitement de brèche sur la RNT 33 au PK 23+500</t>
  </si>
  <si>
    <t>Travaux d'urgence de traitement de brèche sur la RNT 23A au PK  1+300</t>
  </si>
  <si>
    <t>1+300</t>
  </si>
  <si>
    <t>Entreprise ASC</t>
  </si>
  <si>
    <t>Avant / Pendant / Après</t>
  </si>
  <si>
    <t>&lt;  Avant                Pendant  &gt;</t>
  </si>
  <si>
    <t>Travaux d'urgence de traitement des points noirs sur la route RNS32 entre Befandriana et Mandritsara; au  PK 76+500 (TSARARIVOTRA), PK 90+900 (TANAMBAO), PK 92+350 (AMBODIMOTSO SUD); PK 96+500 (ANTSAMBLAHY); PK 108+100 (SOFIA); PK 112+100 (SOFIA); PK 136 (ANDAMPIHELY); PK 144+100 (AMBAKIELA); PK 145+500; PK 145+700; PK 148+400; PK 151+200</t>
  </si>
  <si>
    <t>Avancement :
100% : PK 144+100 (AMBAKIELA), PK 145+500
90% :  PK 76+500 (TSARARIVOTRA), PK 90+900 (TANAMBAO), PK 92+350 (AMBODIMOTSO SUD), PK 112+100 (SOFIA), PK 136 (ANDAMPIHELY)
80% : PK 96+500 (ANTSAMBLAHY), PK 148+400
50% : PK 145+700, PK 151+200
10% : PK 108+100 (SOFIA)</t>
  </si>
  <si>
    <t xml:space="preserve">Travaux d'urgence de réhabilitation de pont en BA , comblement de brèche et radier en BA sur la RNS.27 entre PK 145+000 (Maropaika) et PK 272 (Farafangana)
Part 1 : Entre PK 205+250 (Vondrozo) et PK 272+000 (Farafangana)
Part 2 : Entre PK 145+000 (Maropaika) et PK 205+250 (Vondrozo) </t>
  </si>
  <si>
    <t>Reprofilage des chaussées ;
Rechargement en Matériaux sélectionnés ;
Empierrement macadam ;
Chaussées bétonnés.
Trois (03) ponts en Béton armés (02 de longueur 8ml et 01 de longueur 6ml).
Trois (03) Ponts Semi Définitif à entretenir (02 de longueur 17 ml et 01 de longueur 36 ml).</t>
  </si>
  <si>
    <t>Entreprise ASAFI</t>
  </si>
  <si>
    <r>
      <t xml:space="preserve">Début d’intervention de l’Entreprise : Mars 2022 ;
Arrêt de chantier depuis le mois Avril 2022 avec un avancement physique de 14,00%. 
</t>
    </r>
    <r>
      <rPr>
        <b/>
        <sz val="11"/>
        <color rgb="FFFF0000"/>
        <rFont val="Calibri"/>
        <family val="2"/>
        <scheme val="minor"/>
      </rPr>
      <t>D’après la dernière intervention téléphonique avec le Directeur de l’Entreprise ce mois de Juin, la reprise des travaux sera prévue le mois de juillet suivant.</t>
    </r>
  </si>
  <si>
    <t>Avancement: entre 0% à 25%</t>
  </si>
  <si>
    <t>Route de la francophonie</t>
  </si>
  <si>
    <t>Soutien aux populations rurales par l'aménagement de la Route nationale temporaire 12A (RNT12A) et la Route nationale secondaire 5 (RNS5) et des pistes rurales connexes en approche HIMO (Haute intensité de main d'œuvre)
Travaux de remise en état de la route RNT 12A entre le bac Manambato (PK 78+272) et le bac Esama (PK97+700) – LOT N°2</t>
  </si>
  <si>
    <t>Période de garantie
 - Avancement physique : 100%
 - Travaux largement en retard par rapport au délai d'exécution : fin du délai le 07 mai 2020
 - Réception provisoire le 30/09/2021
 - Levée des réserves de la réception provisoire le 14/10/2021</t>
  </si>
  <si>
    <t>Période de garantie
- 27/10/2021: la visite de chantier en vue de la réception provisoire effectuée avec l'AT-AR/BEI, l'AR et le responsable des TP à Ambanja
- 23/11/2021: date prévue pour la réception provisoire des travaux</t>
  </si>
  <si>
    <t>Travaux d'urgence sur la RN 13 relative  à l'aménagement d'une déviation 270 ML suite à l'effondrement du pont sur la rivière Manambaro au PK 471+400 avec la mise en place d'un pont MABEY de 27 mètres</t>
  </si>
  <si>
    <t>Nb carrefour réhabilité</t>
  </si>
  <si>
    <t>Nb carrefour réhabilité
Km de route réhabilité</t>
  </si>
  <si>
    <t>Travaux de réhabilitation de la voie urbaine dans les grandes villes repartis en sept lots (contrat cadre) Lot 1 : VILLE D'ANTANANARIVO</t>
  </si>
  <si>
    <t>Arrêt de chantier le 14 Janvier 2021; reprise des travaux le 15 Mars 2021; travaux en retard; avancement 100% 
RT : 21/05/2021
RP : 12/11/2021</t>
  </si>
  <si>
    <t>Notification de l'OS n°02 portant sur le prolongation de délai jusqu'au 13/12/2021 et du budget complémentaire de 80 000Euros
Réception provisoire programmée le 20/01/2022
Délai pour parfaire les réserves : onze(11)jours
ANO de la DUEM sur le PTBA 2022 acquis le 04/05/2022</t>
  </si>
  <si>
    <t xml:space="preserve">Travaux de la construction de la  Rocade Est et  Nord Est de la pénétrante urbaine au  Nord Est d'Antananarivo
</t>
  </si>
  <si>
    <t>Période de garantie
1)demande de réception technique: 07 oct. 2021
2/ajournement de la réception technique : (Quantité des travaux manquants-21 oct. 2021)
3/Ordre de service N°015-DRATP/SRTP/AGA/TP-RPI.21 du 21 oct. 2021 prescrivant achèvement des travaux 
          Projet d'avenant sans suite : montant en plus 474,3 millions non disponible 2021-2022
Projet d'avenant sans suite : montant en plus 474,3 millions non disponible 2021</t>
  </si>
  <si>
    <t xml:space="preserve">Nb Ouvrages d'art et de franchissement entretenus </t>
  </si>
  <si>
    <t>Nb de bacs entretenus</t>
  </si>
  <si>
    <t>Ville d'Analalava</t>
  </si>
  <si>
    <t>Période de garantie
Réalisation de couche de revêtement très lent à cause de pluie fréquente
RP : 01/09/2021
En attente DAP</t>
  </si>
  <si>
    <t xml:space="preserve"> Début de la route :    X : 8 541 647,868                   Y: 474 976,511                        </t>
  </si>
  <si>
    <t>Période de garantie
Réception provisoire  le 26/11/2021</t>
  </si>
  <si>
    <t>Période de garantie
Réception technique  le 18/11/2021
Avancement suivant avenant n°3</t>
  </si>
  <si>
    <t>Période de garantie
- Absence d'engin sur chantier car les ouvrages sur le RP 1203F ne  supportent leur charges
 - Demande d'avenant par le Titulaire; arrêt de chantier le 18 déc. 2020; reprise le 01 mars 2021; avenant abandonné car l'entreprise reprend les travaux tout en entretenant les ouvrages défectueux; avancement 40%; arrêt de chantier le 15/04/2021 suite au décès du titulaire; disponibilité de l'avenant N°01 le 19/11/2021 suite au décès du titulaire et reprise des travaux le 19/11/2021; avancement 100% le 26/11/2021
 - RP : 26/11/2021</t>
  </si>
  <si>
    <t>Réception provisoire le 20/01/2022
Levée des réserves de la réception provisoire le 10/02/2022
ANO de la DUEM sur le PTBA 2022 acquis le 04/05/2022</t>
  </si>
  <si>
    <t>Du 13 Juillet 2019 au 10 Octobre 2020</t>
  </si>
  <si>
    <t>PACT: RANDRIAMILANTO Jean Frédéric
MTP: Thierry RATIARISOA</t>
  </si>
  <si>
    <t>Agence Routière</t>
  </si>
  <si>
    <t>Assistance à l'analyse des offres et à la contractualisation, Gestion contrôle et surveillance des travaux, Assistance aux réceptions provisoire et définitive des travaux de construction de la prolongation de la Rocade au Nord Est d'Antananarivo</t>
  </si>
  <si>
    <t>Causerie effectuée   le 13 mai 2022 au niveau des élevés habitants aux alentours de  Rocade  sur la sensibilisation de la sécurité  routière- sensibilisation TV et radio sur la sécurité routière depuis le 15 05 2022 et jusqu'au 26  05 2022- Communiqué de presse  sur 3 Journaux quotidien  sur la sécurité routière le 17 mai 2022- Point de presse effectué le 03 décembre lors de la RP le 03/12/2021.</t>
  </si>
  <si>
    <t>Lat.:  18°43'15.88"S
Long:  47°20'34.81"E</t>
  </si>
  <si>
    <t>Toutes les populations des trois Communes Rurales Mahitsy, Ampanitokana et Antanetibe Mahazaza
Toutes riverains utilisant cet axe notamment les habitants des Communes Rurales environnantes
Toutes les personnes en activité dans le secteur de production d'œufs à Madagascar</t>
  </si>
  <si>
    <t>Projet de travaux de réhabilitation de la route des œufs reliant les Communes Rurales de Mahitsy, d'Ampanotokana et de Mahazaza, dans le District d'Ambohidratrimo</t>
  </si>
  <si>
    <t xml:space="preserve">Don non-remboursable du Gouvernement Chinois
Le montant est en RMB
Suivant le PV de réunion du 21 Août 2021, il a été signé entre les deux parties Chine-Madagascar la prolongation de délai d'exécution des travaux. </t>
  </si>
  <si>
    <t>Km de route réhabilitée ;
Nombre d'ouvrages réalisés</t>
  </si>
  <si>
    <t>Maintenir le réseau routier en bon état</t>
  </si>
  <si>
    <t>Analavory - Sarobaratra</t>
  </si>
  <si>
    <t>Km réhabilité</t>
  </si>
  <si>
    <t>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 (PHASE I + PHASE II) : Contrôle et surveillance des travaux</t>
  </si>
  <si>
    <t>Morarano chrome</t>
  </si>
  <si>
    <t>prévision de reprise des travaux et application de barrière de pluie</t>
  </si>
  <si>
    <t>Route d'Ambohitombo</t>
  </si>
  <si>
    <t>Nom et prénom : RAJAONA Lalanirina Jean Luc                                                        Mail : drtpmelaky@gmail.com                 Tél : - 034 01 769 34                             Fonction : DIRECTEUR REGIONALE DE L'AMENAGEMENT DU TERRITOIRE ET DES TRAVAUX PUBLICS"</t>
  </si>
  <si>
    <t>Travaux d'entretien de route à Manakara Ville</t>
  </si>
  <si>
    <t>1/Ordre de service de mise en demeure  N°006-DRATP/SRTP/AGA/TP-FR 21 du 16 mars 2021 prescrivant instruction à l'exécution des travaux; dernier visite  le 11 mai réserve non levé OS non respecté
2/Ordre de service de mise en demeure N°007-DRATP/SRTP/AGA/TP-FR 21 prescrivant instruction à l'exécution des travaux, Travaux toujours en cours
3/visite du 16 juillet 2021 : pas de personnel déployé sur chantier</t>
  </si>
  <si>
    <t>Croc Farm</t>
  </si>
  <si>
    <t>Vohilengo</t>
  </si>
  <si>
    <t>Ville d'Ambanja</t>
  </si>
  <si>
    <t xml:space="preserve"> Passage du cyclone , Saison de pluie, Eloignement d' Approvisionnement  de Granite  industriel pour le corps du trottoir, venant de Tana
Renforcement équipe de travail en nuit et approvisionnement
mesures prises: convocation de l'entrepreneur à des réunions pour des prises de décisions, OS envoyés au titulaire, OS de mise en demeure N°12 du 23/03/21, PV de constat en date 23/04/21, OS  N°20 de rappel en date du 23/04/21
'-  travaux à refaire (en cours de rectification) par rapport à la visite de chantier fait par les agents du MATP en date du 24 juillet 2021
'- demande de prolongation de délai en date du 05 aout 2021</t>
  </si>
  <si>
    <t>Ville d'Ambilobe</t>
  </si>
  <si>
    <t>Travaux d'urgence pour la remise en état de la route coupée sur la RNS 5 au PK 158+450</t>
  </si>
  <si>
    <t>Km réhabilité
pont reconstruit</t>
  </si>
  <si>
    <t>Reprise des activités le 05/01/2022
Rapport mensuel n°1 (aout-sept 2021) reçu le 24/12/2021 après corrections faites
Rapport mensuel n°2 (oct. 2021)  :  observations  en cours
Décomptes:
Dossier de paiement DP1 envoyé au BDF en version électronique le 26/01/2022 et en version physique le 29/01/2022
DP 2 et 3 : dossier en cours de finalisation au niveau CP
DP 4 : en cours d'observations
DP 5: reçu en version électronique</t>
  </si>
  <si>
    <t>RN 09 / RN 12A</t>
  </si>
  <si>
    <t>Atsimo Andrefana / Menabe / Anosy / Atsimo Atsinanana</t>
  </si>
  <si>
    <t>Lat.:   18°52'34.68"S
Long:   48° 6'25.03"E</t>
  </si>
  <si>
    <t>Travaux de réhabilitation de la RN 6 entre Ambilobe (Pk 568+720) et Antsiranana (Pk 700+080) : Lot 2</t>
  </si>
  <si>
    <t>20% d'avancement par rapport aux procédures de passation (source DRHTP Androy)</t>
  </si>
  <si>
    <t>Travaux de réhabilitation de la Route Nationale RN2 (CONTRAT CADRE) Entre  les PK 140 au PK 250  et PK 269 au  304</t>
  </si>
  <si>
    <t>Km de route réhabilitée ;
Nombre d'ouvrage réalisés</t>
  </si>
  <si>
    <t xml:space="preserve">Travaux de réhabilitation de la Route Nationale RN2 (CONTRAT CADRE) Entre  les PK  140 au PK 250 et PK 269 au PK 304 </t>
  </si>
  <si>
    <t xml:space="preserve">Date anticipation 25/08/2021
Travaux en cours, et en phase d'installation
et en attente de dossier d'exécution
- Projet d'avenant  sans modification montant au sein de UGPM </t>
  </si>
  <si>
    <t>Androy / Atsimo Andrefana</t>
  </si>
  <si>
    <t>- Etudes CP.19 finalisées                                  - Devis d'Emploi envoyé au FR le 09/06/2021 et visé le 05/07/21                                                - PPM et AGPM visé par la CRM le 15/07/21                                                              - AGPM Publié dans journal Midi Madagascar le 22/07/2021                                      - DAO finalisé, visé par la CRM le 29/07/2021 et envoyé au Fonds Routier le 04/08/2021 pour DANO.                                          - ANO du Fonds routier le 11/08/2021 ; correction des réserves sur le DAO finalisées ; version finale du DAO envoyé au Fonds Routier en date du 01/09/2021 ; Avis d'Appel d'Offres Ouvert lancé le 30/08/2021 ; Dépouillement prévu le 30/09/2021, mais reporté le 06/10/2021 (suivant recommandation du FR)                                     - Appel d'Offres Infructueux, Programme d'Entretien Courant à reporter à la CP.20</t>
  </si>
  <si>
    <t>RN dans Betsiboka</t>
  </si>
  <si>
    <t>Travaux d'Entretien  Améliorant de la RNT8c entre les PK 6+000 (Antafia) et PK 35+000 (Mahazoma)</t>
  </si>
  <si>
    <t>Note de recommandation pour le changement de la conception du pont en dalot de 4*3 du 22/02/2021
Avancement de travaux de terrassement retard a cause d'intempérie
Mise en demeure de délai de 07jrs pour le démarrage su travaux le 17/03/2021
reprise du travaux le 26/05/2021
Mise en demeure de délai de 07jrs pour ramener les matériels et le planning de retard des travaux le 22/04/2021
reprise le 10/05/2021
projet d'avenant N°01 de 30% au niveau PRMP 30/04/2021
Réunion entre SMATP et MATP le 19/05/2021</t>
  </si>
  <si>
    <t>OS Comm 05/10/2020 - délai 6 mois
Avenant n°01 : prolongement délai de 6 mois
Avenant n°02 (prolongement de délai de 8 mois et modification montant de 20 800 000 Ar) signé par le Titulaire le 15/10/2021
Avenant n°02 enregistré et remis à l'Ar le 21/02/2022 mais retourné car sans timbre date
Facture n°01  reçue mais retournée après correction faite pour signature du prestataire</t>
  </si>
  <si>
    <t xml:space="preserve">Travaux de réparation d'urgence de la route reliant le terrain de football de la poste vers lycée Jacques RABEMANANJARA </t>
  </si>
  <si>
    <t>Travaux de traitement de points noirs sur la piste reliant CR Manalalondo et CR Andranomiely</t>
  </si>
  <si>
    <t>Travaux de réhabilitation par terrassement et mise en œuvre des matériaux sélectionnés, avec rehaussement des points bas, ouvrages d'assainissement de la RNS 1 Bis reliant Tsiroanomandidy et Maintirano- Phase I</t>
  </si>
  <si>
    <t>Bongolava / Melaky</t>
  </si>
  <si>
    <t>Sans contrat: prestation par l'intermédiaire de Trésor public</t>
  </si>
  <si>
    <t>ANO BADEA:7/10/2021
Demande de proposition lance le 22/10/2021
Dépouillement des propositions techniques: 19/11/2021
ANO BADEA rapport des propositions techniques : 13/01/2021
Dépouillement des propositions financières : 31/01/2021
Rapport combiné des propositions techniques et financières en cours de signature par la CAO</t>
  </si>
  <si>
    <t>Fly over</t>
  </si>
  <si>
    <t>Travaux d'urgence pour la remise en état des Brèches  sur la RNS 5 au pk 160+290 et pk 161+000</t>
  </si>
  <si>
    <t>Travaux d'urgence de reconstruction d'un pont en BA sur la RNT 16  au PK 33+900</t>
  </si>
  <si>
    <t>Travaux d'urgence d'entretien pont mixte sur la RNS 30 au PK 10+480, Comblement des brèches ;Protection par gabion ; Réparation de la chaussée</t>
  </si>
  <si>
    <t>Bureau TP Mahajanga</t>
  </si>
  <si>
    <t>Bureau  :        48%
Logement 1  : 42%
Logement 2  : 50%
Logement 3  : 35%
Hangar          : 62%
Clôture          : 64%</t>
  </si>
  <si>
    <t>Travaux d'aménagement et de bitumage de la RNT12A dans le cadre du PACFC II, y compris construction d'ouvrages d'art et les travaux connexes sur cet axe</t>
  </si>
  <si>
    <t>Contrôle et surveillance des travaux d’aménagement et de bitumage de la RNT12A et des aménagements connexes avec la mise en œuvre du PAR dans le cadre du PACFC II</t>
  </si>
  <si>
    <t>Sofia / DIANA</t>
  </si>
  <si>
    <t xml:space="preserve">Travaux de construction et réparation des ouvrages sur la route nationale RNT 20 Ilaka Est - Antanambao Manampontsy </t>
  </si>
  <si>
    <t>Route d'Andranonahoatra</t>
  </si>
  <si>
    <t>Travaux d'entretien de la route reliant la RNS 25 à la Gare Routière Ambatolambo de Mananjary</t>
  </si>
  <si>
    <t>Fitovinany</t>
  </si>
  <si>
    <t>Manakara</t>
  </si>
  <si>
    <t>Marolambo</t>
  </si>
  <si>
    <t>Travaux d'urgence de comblement de brèche sur la RNP 2 au PK 70+900</t>
  </si>
  <si>
    <t>Haute Matsiatra / Ihorombe</t>
  </si>
  <si>
    <t>Travaux d'entretien de la route nationale RNS 30 reliant Ambalavelona Carrefour RNP 6 à Ankify</t>
  </si>
  <si>
    <t>Route de Mantasoa</t>
  </si>
  <si>
    <t>Manjakandriana</t>
  </si>
  <si>
    <t>Route d'Andramasina</t>
  </si>
  <si>
    <t>Travaux d'aménagement des routes, rues et boulevards dans les Chefs-Lieux de Région de Madagascar, Lot Nord (Diana, Sava, Sofia, Boeny, Betsiboka) - (Contrat cadre)</t>
  </si>
  <si>
    <t>Tout Madagascar</t>
  </si>
  <si>
    <t>DIANA / SAVA / Sofia / Boeny / Betsiboka</t>
  </si>
  <si>
    <t>Melaky / Menabe / Atsimo Andrefana</t>
  </si>
  <si>
    <t>Vatovavy / Fitovinany / Atsimo Atsinanana</t>
  </si>
  <si>
    <t>Androy / Anosy / Ihorombe</t>
  </si>
  <si>
    <t>Analamanga / Betsiboka / Boeny</t>
  </si>
  <si>
    <t>Analamanga / Vakinankaratra / Amoron'i Mania / Haute Matsiatra / Ihorombe / Atsimo Andrefana</t>
  </si>
  <si>
    <t>Sofia / SAVA</t>
  </si>
  <si>
    <t>Analamanga / Alaotra Mangoro / Atsinanana</t>
  </si>
  <si>
    <t>Gestion, Contrôle et Suivi des travaux de réhabilitation de l'Aéroport d'Ampanihy (Piste d'atterrissage 1000 ml et route d'accès environ 2 km)</t>
  </si>
  <si>
    <t>Ihorombe / Atsimo Atsinanana</t>
  </si>
  <si>
    <t>Fourniture / Central</t>
  </si>
  <si>
    <t>Organisation d'évènements pour le MTP (à commande)</t>
  </si>
  <si>
    <t>Rives Onilahy</t>
  </si>
  <si>
    <t>Pangalane</t>
  </si>
  <si>
    <t>Travaux d'urgence rétablissement des circulations, construction d'un pont en BA au PK 82+000 sur la RNT 16</t>
  </si>
  <si>
    <t>Travaux de réfection de chaussée sur RN2 entre PK 179+500 et 180+200</t>
  </si>
  <si>
    <t>Travaux de réfection de chaussée sur RN2 entre PK 179+500 et 180+000</t>
  </si>
  <si>
    <t>Antsohihy</t>
  </si>
  <si>
    <t xml:space="preserve">Travaux d'urgence de traitement de point noir entre PK 79+000 et PK 81+000 de la RNT 33A District de Tsaratanana, Région Betsiboka </t>
  </si>
  <si>
    <t>Tsaratanana</t>
  </si>
  <si>
    <t xml:space="preserve">Travaux d'urgence de traitement de point noir entre PK 30+000 et PK 50+000 de la RNT 33A District de Tsaratanana, Région Betsiboka </t>
  </si>
  <si>
    <t>Travaux d'urgence de comblement de brèche et réfection de chaussée sur la RNP 7 au PK 283+200</t>
  </si>
  <si>
    <t>Travaux d'urgence de réparation de la chaussée et traitement de brèche sur la RNS34 au pk 44+750, CR Antohibe</t>
  </si>
  <si>
    <t>Travaux d'urgence de construction de dalot et réparation de chaussée sur la RNS34 au pk 45+000 et pk 54+000, CR Antohibe</t>
  </si>
  <si>
    <t>Travaux d'urgence pour comblement de brèche du PK 71+800 de la RN4</t>
  </si>
  <si>
    <t>Travaux d'entretien de la route reliant Talata Volonondry et Sadabe, 20Km</t>
  </si>
  <si>
    <t>Fourniture et livraison d'appareils spécifiques pour le MTP (appareils photos, caméras et drones)</t>
  </si>
  <si>
    <t>Fourniture de nouveau bac pour Benenitra, dans la Région Atsimo Andrefana</t>
  </si>
  <si>
    <t>Fourniture de matériels techniques (Appareil photo + Vidéo numérique, Décamètre (50m), Cyclométrie avec compteur, GPS etrex 10 récepteur, Mètre 5m,Télemètre) du DGTP (à commande)</t>
  </si>
  <si>
    <t>Vakinankaratra / Amoron'i Mania / Haute Matsiatra / Ihorombe / Atsimo Andrefana</t>
  </si>
  <si>
    <t>Analamanga / Alaotra Mangoro</t>
  </si>
  <si>
    <t>Travaux de construction d'un Fly over à Andohatapenaka coté kianja Maki en deux tranches: tranche ferme et tranche conditionnelle.</t>
  </si>
  <si>
    <t>Mapikony</t>
  </si>
  <si>
    <t>GESTION de BACS dans l'ensemble du territoire de Madagascar répartis en douze (12) lots: Lot 1: Région VATOVAVY: (RN11 PK92+000 Antanihady; RN11 PK101+500 Nosy Varika; RN 25 PK 159+030 ANJILAJILA); Lot 2: Région BETSIBOKA (RNT 8C ANTAFIA) et région BOENY (RNT 33B AMBATO BOENI I; RNT 33B AMBATO BOENI II; RNT 8B MAROALA; RP 104 M PK 125+000 SITAMPIKY); Lot 3: Région BOENY (RNT 19 PK 152+000 SOALALA); Lot 4: Région MENABE (RNT 8 PK 85+000 BELO/TSIRIBIHINA) et région MELAKY (RNT 8 PK 178+000 BEKOPAKA); Lot 5: Région SOFIA (RNT 31A PK 70+000 ANALALAVA); Lot 6: Région ANALANJIROFO (PK 162+500 SOANIERANA IVONGO; PK172+500 ANDRANGAZAHA; PK191+300 FANDRARAZANA; PK211+000 ANOVE; PK 221+500 MANAMBATO; PK 239+500 VAHIBE); Lot 7: Région ANALANJIROFO (RNS 5PK 290+200 SOAVINARIVO; RNS 5PK 299+200 FAHAMBAHY; RNS 5 PK308+300 MANAMBOLOSY; RNS 5 PK315+000 FONTSIMARO; RNS 5 PK328+000 FANANEHANA; RNS 5 PK356+000 RANTABE; Lot 8: Région ATSINANANA (RNT 11 PK 137+800 MANONILAZA; RNT 11 PK 155+100 ANDRANOTSARA; RNT 11 PK 173+200 SALEHY; RNT 23 PK 12+000 MENAGISY); Lot 9: Région ANOSY (RNT 12A PK 45+000 EBAKIKA; RNT 12A PK 54+000 VATOMIRINDRY; RNT 12A PK 61+000 IABOAKOHO; RNT 12A PK 75+000 MANAMBATO; RNT 12A PK 94+000 ESAMA; RNT 12A PK 108+000 MANAMPANIHY; RNT 12A PK 120+000 MAROROY;RNT 12A PK 139+000 BEFASY); Lot 10: Région ATSIMO ATSINANANA (RNT 12A PK 170+000 MANAMBONDRO; RNT 12A PK 202+000 MASIANAKA); Lot 11: Région ATSIMO ANDREFANA (RNT 15 PK 116+000 ANKATRONGA BEROROHA); Lot 12: Région ATSIMO ANDREFANA (RNT 9 PK 205+000 BEVOAY)</t>
  </si>
  <si>
    <t>TOUT MADAGASCAR</t>
  </si>
  <si>
    <t>Travaux de démontage du pont Bailey et construction d'un pont en  BA sur la route vers hôpital Sahamazava, dans la ville d'Andapa</t>
  </si>
  <si>
    <t>En attente Etat financière + CA + CERTIFICAT DE NON FAILLITE</t>
  </si>
  <si>
    <t>Préparation dossiers pour visa CDE</t>
  </si>
  <si>
    <t>Travaux d'urgence d'enlèvement d'éboulement au pk 90+950 de la RNT 3B</t>
  </si>
  <si>
    <t>Début d’intervention de l’Entreprise : Mars 2022 ;
Arrêt de chantier depuis le mois Avril 2022 avec un avancement physique de 14,00%. 
D’après la dernière intervention téléphonique avec le Directeur de l’Entreprise ce mois de Juin, la reprise des travaux sera prévue le mois de juillet suivant.</t>
  </si>
  <si>
    <t>Photo 1 : Les baraquements érigés sur le site «Aire de préfabrication»
Photo 2 : Piquet d’axe du pont Manambondro_Rive 
gauche</t>
  </si>
  <si>
    <t>035-AR/PACFC/22</t>
  </si>
  <si>
    <t>Entreprise CHINA RAILWAY 18TH BUREAU</t>
  </si>
  <si>
    <t>Interruption des travaux de maintien de la circulation : Note de chantier adressée à l’Entreprise par rapport à l’interruption des travaux de maintien de la circulation le 01 août 2022 (cf. annexe)
Difficulté au niveau du concessionnaire TELMA par rapport à la localisation de son réseau fibre optique : Lettre adressée au niveau du concessionnaire TELMA le 03 août 2022</t>
  </si>
  <si>
    <t>Photo 1  : Aplanissement du terrain à la base vie de l’Entreprise CRCC (Apport en latérite)
Photo 2 : Construction des logements et de la clôture à la base vie de l’Entreprise
Photo 3 : Traitement des profils en W au PK.4</t>
  </si>
  <si>
    <t>Photo 1 : PK29+730 : Fossé maçonné 60x60 fini
Photo 2 : PK33+100 : Couche de base protégée par le monocouche et par du béton Q250 pour buttage
Photo 3 : PK62+700 : Mise en œuvre du remblai au niveau du PST
Photo 4 : PK71+820 : Coffrage et ferraillage du chevêtre de la pile intermédiaire du pont Androtsy</t>
  </si>
  <si>
    <t>&lt;=  Pont de Ranozaza achevé</t>
  </si>
  <si>
    <t>MANQUE DE FINANCEMENT</t>
  </si>
  <si>
    <t>PHASE SUBSEQUENT</t>
  </si>
  <si>
    <t>En attente rendu étude soumise en vue de PPM</t>
  </si>
  <si>
    <t>ARRET DU PROJET</t>
  </si>
  <si>
    <t>Travaux : OS de commencer les travaux le 11 Novembre 2021 . 
Travaux d'installation de chantier exécutés à 80%;
Dossiers d'exécutions entre PK0+600 et PK10+100 validés - entre PK10+100 et PK75+835 validation en cours
Travaux de terrassement entre PK 5 et PK 10 en cours</t>
  </si>
  <si>
    <t>Rapport d'établissement livré en version éléctronique et en version physique. Libération d'emprise pour la déviation du pont Ivontaka : recensement des occupants  terminé.  Paiement des indemnisations coordonnés  avec l'entreprise.
Situation de la libération d'emprise entre PK0 et PK10 reçue le 13 Avril 2022. Rapport de la situation actuelle de l'avancement de la libération d'emprise reçu le 17 Mai 2022.</t>
  </si>
  <si>
    <t>Dossier d'exécution : 
PK0+700 au PK10 validé le
PK10 au PK 20 : transmis à la MDC pour examen
PK20 au PK 30 : en cours de correction
PK30 au PK 40 : en cours d'examen
PK40 - PK50: en cours de correction
PK50 - PK75 :en cours de montage</t>
  </si>
  <si>
    <t>Etudes techniques de la digue de KIEMBE , Gestion de contrôle et surveillance des travaux de réhabilitation de la digue de Kiembe</t>
  </si>
  <si>
    <t>Etudes - Contrôle et surveillance</t>
  </si>
  <si>
    <t>BEI - Post Disaster Infrasctructure reconstruction</t>
  </si>
  <si>
    <t>RAKOTONIRINA Alberton
a.rakotonirina@agenceroutiere.mg
034-30-384-13</t>
  </si>
  <si>
    <t>ODD 9.1 </t>
  </si>
  <si>
    <t>Début (Port de Toliara)
       Latitude : 43.679785°
       Longitude : -23,376680°</t>
  </si>
  <si>
    <t>Fin ( _I_ RN7 )
       Latitude : 43,715144°
       Longitude : -23,297532°</t>
  </si>
  <si>
    <t>ATSIMO ANDREFANA</t>
  </si>
  <si>
    <t>MAHAVATSE I</t>
  </si>
  <si>
    <t>255-AR/BEI/PRMP/UGPM/2021</t>
  </si>
  <si>
    <t xml:space="preserve">TYPSA </t>
  </si>
  <si>
    <t xml:space="preserve">OS de commencer les prestations Phase A :  06/04/2022 pour une durée de 6 mois,
Rapport d'études APS: version  provisoire validée le 01/06/2022 (avec observations)
Rapport d'études APS version définitives : validation avec le MTP le 12/07/2022
Décompte provisoire n°01 en cours
</t>
  </si>
  <si>
    <t>Visite de chantier avec le SG du MTP le 19 septembre 2022.</t>
  </si>
  <si>
    <t>Fin prévisionnelle des travaux : 21/05/2023
22 KM de couche de base réalisée</t>
  </si>
  <si>
    <t>LANCEMENT DE L'APPEL D'OFFRES TRAVAUX : vers le mois de novembre 2022</t>
  </si>
  <si>
    <t>Travaux d'installation de chantier exécutés à 80%;
Dossiers d'exécutions entre PK0+600 et PK10+100 validés - entre PK10+100 et PK75+835 validation en cours
Travaux de terrassement entre PK 5 et PK 10 en cours</t>
  </si>
  <si>
    <t>Prévu fin de travaux : 23-08-2022
Un avenant n°1 au marché qui a pour objets de:
- modifier le montant initial de -0.72% soit 11 456 723 654,55 
- et de prolonger le délai initial de cinq (05) mois soit douze (12) mois au total 
- soumis pour observation du Bailleur le 09/03/2022. L'ANO du Bailleur a été reçu le 30/03/2022.
- envoyé à la CNM pour Avis favorable le 15/04/2022. Observations CNM le 18/04/2022. Correction et envoi le 19/04/2022. Avis favorable CNM le 21/04/2022.
- Signé le 10/06/2022 et approuvé le 15/06/2022
- Enregistré le 1106/2022
- OS de notification le 21/07/2022 et reçu de notification le 25/07/2022
Un avenant n°2 au marché est cours de préparation</t>
  </si>
  <si>
    <t>250-AR/BEI/PRMP/UGPM.2021</t>
  </si>
  <si>
    <t>251-AR/BEI/PRMP/UGPM.2021</t>
  </si>
  <si>
    <t xml:space="preserve"> - Autorisation de l'ONE sur les PGES des 4 carrières de la RN6 (1 carrière pour le lot 1 et 3 carrières pour le lot 2) obtenue le 13 juillet 2022
- Autorisation de tir et autorisation de déplacement d'explosif obtenues du Ministère des Mines
- Dernières observations des projets d'exécution terrassement 10 premiers km en cours d'analyse par la Mission de Contrôle</t>
  </si>
  <si>
    <t>juin</t>
  </si>
  <si>
    <t>juin, 2022</t>
  </si>
  <si>
    <t>- Autorisation de l'ONE sur les PGES des 4 carrières de la RN6 (1 carrière pour le lot 1 et 3 carrières pour le lot 2) obtenue le 13 juillet 2022
- Autorisation de tir et autorisation de déplacement d'explosif obtenues du Ministère des Mines
- Dernières observations des projets d'exécution terrassement 10 premiers km en cours d'analyse par la Mission de Contrôle</t>
  </si>
  <si>
    <t>PRET BEI N°FI 86681 ET DON UE N°FI 89804</t>
  </si>
  <si>
    <t>AR (Agence Routière)</t>
  </si>
  <si>
    <t>Gestion, Contrôle et Surveillance des travaux de réhabilitation de la RN 13 entre Ambovombe et Taolagnaro</t>
  </si>
  <si>
    <t>BEI/UNION EUROPEENNE/ETAT MALAGASY</t>
  </si>
  <si>
    <t>RAZAFIARISOA Marie Julie</t>
  </si>
  <si>
    <t>9.10</t>
  </si>
  <si>
    <t>RNS - 13</t>
  </si>
  <si>
    <t>Latitude : Début : 25°11'S et Longitude: Début : 46°05'E</t>
  </si>
  <si>
    <t>Latitude : 25°02'S et Longitude : 46°59'E</t>
  </si>
  <si>
    <t>381+000</t>
  </si>
  <si>
    <t>491+000</t>
  </si>
  <si>
    <t>Androy / Anosy</t>
  </si>
  <si>
    <t>Amboasary Atsimo / Ambovombe / Tolagnaro</t>
  </si>
  <si>
    <t>Amboasary Sud / Ankaramena_Tolagnaro / Ankariera / CU Ambovombe Androy / CU Taolagnaro / Manambaro_Tolagnaro / Ranopiso / Soanierana_Tolagnaro</t>
  </si>
  <si>
    <t>févr</t>
  </si>
  <si>
    <t>0.0</t>
  </si>
  <si>
    <t>L'Ingénieur topographe avec son équipe est arrivé en premier sur terrain au cours de la semaine du 08/08/2022
Le Chef de mission est arrivé sur terrain le 25/08/2022
Les Experts pour le volet A seront arrivés à Madagascar le 06/09/2022 et partira sur terrain le 08/09/2022
L'ingénieur géotechnicien est arrivé sur terrain le 09/09/2022
les Experts pour le volet A sont arrivés sur terrain le 09/09/2022
OS N°155 notifié le 05/10/2022 ordonnant la mobilisation de l'Ingénieur de surveillance route et de l'Expert environnemental, la présentation des assurancesdes et rapports préliminaires
Demande de remplacement de l'Ingénieur de surveillance route et de l'Expert environnemental reçu le 06/10/2022 et analyse des CV en cours.
Réunion de travail a eu lieu le 06 et 07/10/2022 afin d'éclaircir sur la confusion sur le paiement des travaux de reprofilage avec le prix de déblai remblai</t>
  </si>
  <si>
    <t>mars</t>
  </si>
  <si>
    <t>oct</t>
  </si>
  <si>
    <t>281-AR/BEI/PRMP/UGPM.2022</t>
  </si>
  <si>
    <t>282-AR/BEI/PRMP/UGPM.2022</t>
  </si>
  <si>
    <t>42 646 251 000</t>
  </si>
  <si>
    <t>780</t>
  </si>
  <si>
    <t>OS N°147 concernant le rappel pour les travaux préparatoires a été notifié au Titulaire le 01/09/2022 
Travaux en cours: construction des logements pour la Mission de contrôle, maintien de la circulation et reprofilage de la chaussée par déblai remblai ou scarification
Réunion de chantier organisée le 07/10/2022 afin d'éclaircir sur la confusion sur le paiement des travaux de reprofilage en prix de déblai remblai
Avancement physique globla: 0,91%
Avancement financier : 1,66% 
Avancement décaissement: 10% (avances forfaitaires)</t>
  </si>
  <si>
    <t>Mission lors de la période de garantie du Chef de Mission de Louis berger entre le 05 septembre et 23 septembre 2022- Mission terminée et rapport vérifié le 05 10 2022- Soumission de décompte DP15 ce 19 10 2022</t>
  </si>
  <si>
    <t>ANO obtenu de l'avenant N°05, le 04 10 2022 pour étendre le délai jusqu'au mois de décembre (01 an de garantie) , sans incidence financière-</t>
  </si>
  <si>
    <t>121-ARM/AFD/BEI.2018</t>
  </si>
  <si>
    <t>" Travaux terminé et réceptionné le 03/12/2021 avec levée des réserves le 17/01/2022- Les  travaux d'installation des inclinomètres  sont réalisés à 100%  entre les PK 0+850 et PK 1+500 : -	réalisation des forages destructifs : 100%  ; -	Installation des tubes de mesures : 100% -Mesures initiales : effectuées le 07 avril 2022- 1ères mesures des fissures  sous quinzaine : le  21 avril 2022- 2ème mesure le 05 05 2022- Présence de vandalisme des panneaux métalliques au jour le jour - Demande  plainte déja faite auprès des polices , prévision de mise en place de guérite dans le cadre de l'avenant 06 -ANO avenant N°06  reçu de l'AFD le 16 05 2022;ANO de l'avenant 06 par la BEI le 20 05 2022, - Descente sur terrain réalisée le 25 05 2022  avec le MATSF,l'AR,  l'AGETIPA, la  SETEC et SOGEA sur la délimitation de la plateforme avec les Personnes affectées par le projet: réadaptation du plan selon la suggestion du MATSF pour que la PAPS sera  une seule propriétaire au lieu de plusieurs:dont le but est l'accélération de la procédure d'expropriation-- OS de notification de marché de l?avenant N°06 et signature du marché : le 30 mai 2022- OS de commencer  prévu le 20 06 200 : attente  du processus d?expropriation du terrain avant le démarrage des travaux- Réunion préparatoire  dans le cadre de l'avenant N°06 le 10 juin 2022  entre AR,SETEC, SOGEA- Envoi DP42 le 14 06 2022- reimplantation de la délimitation par le Service Topo de la plateforme le 14 06 2022- Suivi de la période de garantie proprement dite avec SETEC et SOGEA le 14 06 2022- visite de la BEI le 16 06 2022 - OS de commencer le 20 06 2022 ( reporté: attente de l'enregistrement de l'avenant 06 au marché)- Existence de nouveau brèche au niveau du début de pénétrante côté gauche : vérification de la cause par SOGEA et début de réparation le 04 juillet 2022
"</t>
  </si>
  <si>
    <t>013A/MTP/PRMP/UGPM/TR-GG-22</t>
  </si>
  <si>
    <t>"- Construction d'un pont en BA avec fondation de pieux en bois et enrochement 30/50kg (43,00m3) sous le semelle;
-Travaux d'infrastructure (semelle, sommier) et superstructure (poutre, entretoise, dalle) en BA;
- Remblai d'ouvrage  en MS (32,00m3) et mise en place des balises et panneaux de prescription en BA"</t>
  </si>
  <si>
    <t>RATIARISOA Thierry</t>
  </si>
  <si>
    <t>15+650</t>
  </si>
  <si>
    <t>Ihosy</t>
  </si>
  <si>
    <t>Sakalalina</t>
  </si>
  <si>
    <t>Travaux d'Urgence de Rétablissement de circulation sur la RIP 302-F, Construction d'un pont en Béton Armé au PK 15+650 (Ivily CR Sakalalina, District Ihosy)</t>
  </si>
  <si>
    <t>20</t>
  </si>
  <si>
    <t>FANORENANA 04</t>
  </si>
  <si>
    <t>RIP 302-F</t>
  </si>
  <si>
    <t>janv, 2022</t>
  </si>
  <si>
    <t>Andalatanosy</t>
  </si>
  <si>
    <t>052-2022/MTP/PRMP/UGPM-TR</t>
  </si>
  <si>
    <t>Entreprise JOSEPH</t>
  </si>
  <si>
    <t>BOTOMANOVATSARA Fils</t>
  </si>
  <si>
    <t>RABARISOA Andrimandresy Eric</t>
  </si>
  <si>
    <t>Latitude : 020°48?40?S Longitude : 047°05?34?E</t>
  </si>
  <si>
    <t>054-2022/MTP/PRMP/UGPM-TR</t>
  </si>
  <si>
    <t>EN ATTENTE RECEPTION PROVISOIR</t>
  </si>
  <si>
    <t>RAJAONALISON Rija Harilala</t>
  </si>
  <si>
    <t>Latitude : 17°35'27.4</t>
  </si>
  <si>
    <t>095-2022/MTP/PRMP/UGPM-TR</t>
  </si>
  <si>
    <t>EN COURS DE VISA</t>
  </si>
  <si>
    <t>Latitude : 17°46?20.8??S    Longitude : 47°59?59.5??E</t>
  </si>
  <si>
    <t>Morarano Chrome</t>
  </si>
  <si>
    <t>55-2022/MTP/PRMP/UGPM-TR</t>
  </si>
  <si>
    <t>998 013 000</t>
  </si>
  <si>
    <t>412+960</t>
  </si>
  <si>
    <t>532+406</t>
  </si>
  <si>
    <t>378+250</t>
  </si>
  <si>
    <t>510+000</t>
  </si>
  <si>
    <t>331+200</t>
  </si>
  <si>
    <t>509+950</t>
  </si>
  <si>
    <t>283+200</t>
  </si>
  <si>
    <t>Marché subséquent N°011-MCC/MATP/PRMP/TP-RPI.20 relatif au contrat cadre N°010 CC/MATP/PRMP/TP-RPI.20</t>
  </si>
  <si>
    <t>Travaux de chaussées
Travaux d'ouvrages</t>
  </si>
  <si>
    <t>Travaux d'urgence</t>
  </si>
  <si>
    <t>34 000 000 000</t>
  </si>
  <si>
    <t>sAMBISOLO Emile Joseph (Ingénieur en chef) RAKOTONDRAVELO Maminiaina ( Responsable de projet)</t>
  </si>
  <si>
    <t>latitude: 15,717911S, longitude: 46,319754E</t>
  </si>
  <si>
    <t>latitude: 14,8828631S, longitude: 48,00785132E</t>
  </si>
  <si>
    <t>Analalava / Mampikony / Port Bergé</t>
  </si>
  <si>
    <t>Mampikony / Marovantaza / Port Berge I</t>
  </si>
  <si>
    <t>avr</t>
  </si>
  <si>
    <t>- Arrêt de chantier en date du 27/12/2021
- Avenant N° 01 sans changement de montant approuvé en date du 27/05/2022
- Ordre de service au titulaire prescrivant le renforcement des moyen en personnels et matériels
- Reprise de travaux en date du 24/06/2022 après transmission de l'avenant en date du 24/06/2022 avec un délai restant de 43 jours
- Ordre de service au titulaire prescrivant la fourniture des résultats de carottages avant la réception technique des travaux</t>
  </si>
  <si>
    <t>134+000</t>
  </si>
  <si>
    <t>160+000</t>
  </si>
  <si>
    <t>163+000</t>
  </si>
  <si>
    <t>461+200</t>
  </si>
  <si>
    <t>502+400</t>
  </si>
  <si>
    <t>nov, 2021</t>
  </si>
  <si>
    <t>déc, 2021</t>
  </si>
  <si>
    <t>juil, 2022</t>
  </si>
  <si>
    <t>RATIARISOA Thierry (Ingénieur en chef), RAKOTONDRAVELO Maminiaina (responsable de projet)</t>
  </si>
  <si>
    <t>latitude: 13°38'18.90''S longitude: 48°23'40.90''E</t>
  </si>
  <si>
    <t>N°065-2022/MTP/PRMP/UGPM-TR</t>
  </si>
  <si>
    <t>latitude 13°38'19.20''S longitude 48°23'22.90''E</t>
  </si>
  <si>
    <t>latitude 13°38'19.40''S longitude 48°23'14.80''E</t>
  </si>
  <si>
    <t>N°067-2022/MTP/PRMP/UGPM-TR</t>
  </si>
  <si>
    <t>Date fin prévue : 13 octobre 2022
Travaux en suspension</t>
  </si>
  <si>
    <t>Réception provisoire des travaux réalisé le 18 Octobre 2022 .</t>
  </si>
  <si>
    <t>464</t>
  </si>
  <si>
    <t>Accord de partenariat entre Le Gouvernement et PAM: décret d'avance</t>
  </si>
  <si>
    <t>TRAVAUX DE RENFORCEMENT DU PONT SEMI-DEFINITIF</t>
  </si>
  <si>
    <t>Travaux de renforcement</t>
  </si>
  <si>
    <t>306 817 500</t>
  </si>
  <si>
    <t>RAKOTOSON Eric</t>
  </si>
  <si>
    <t>Mètre linéaire de pont</t>
  </si>
  <si>
    <t>Nombre de pont renforcé</t>
  </si>
  <si>
    <t>Longitude: 47,831196 ; Latitude: -22,366661</t>
  </si>
  <si>
    <t>Vohipeno</t>
  </si>
  <si>
    <t>Vohitrindry</t>
  </si>
  <si>
    <t>MARCHE N°284-AR/PAM/PRMP/UGPM.2022</t>
  </si>
  <si>
    <t>TRAVAUX DE RENFORCEMENT DU PONT SEMI-DEFINITIF A MANANDRIA AU PK1+300 DE LA ROUTE PROVINCIALE 1203F DISTRICT DE VOHIPENO</t>
  </si>
  <si>
    <t>269 974 200</t>
  </si>
  <si>
    <t>FIARENANA</t>
  </si>
  <si>
    <t>-Le titulaire est en difficulté sur l'installation des palplanches au niveau des piles à cause du profondeur de l'eau très important  (environ 7,5m) et les intempéries successives sur place.</t>
  </si>
  <si>
    <t>PAM (Nations Unies)</t>
  </si>
  <si>
    <t>072-2021/MTP/PRMP/UGPM-TR</t>
  </si>
  <si>
    <t>Vavatenina</t>
  </si>
  <si>
    <t>Anjahambe / Vavatenina</t>
  </si>
  <si>
    <t>Travaux en cours, implantation  terminé le 30/06/2022. En phase de travaux de terrassement.
Date probable fin de travaux 30 /09/2022 selon la réunion avec le Titulaire en date 26/07/2022</t>
  </si>
  <si>
    <t>(Plusieurs éléments)</t>
  </si>
  <si>
    <t>Nb d'ouvrages entretenus</t>
  </si>
  <si>
    <t>Nombre de Bâtiments</t>
  </si>
  <si>
    <t>Nb de rapports</t>
  </si>
  <si>
    <t>KM</t>
  </si>
  <si>
    <t>Somme de Quantités réalisées En 2022</t>
  </si>
  <si>
    <t>Les travaux sont terminés à 100%, et réceptionnés provisoirement</t>
  </si>
  <si>
    <t>N°066-2022/MTP/PRMP/UGPM-TR</t>
  </si>
  <si>
    <t>les travaux sont terminés à 100% et réceptionnés provisoirement</t>
  </si>
  <si>
    <t>108-2022/MTP/PRMP/UGPM-TP</t>
  </si>
  <si>
    <t>ECODES</t>
  </si>
  <si>
    <t>30</t>
  </si>
  <si>
    <t>RECAPITULATION DE LA SITUATION DES TRAVAUX 2022</t>
  </si>
  <si>
    <t>Moyenne de Physique</t>
  </si>
  <si>
    <t>025-TR-MTP/PRMP/TP-RPI.21</t>
  </si>
  <si>
    <t>RATIARISOA Hajaniaina Thierry</t>
  </si>
  <si>
    <t>Voirie Urbaine</t>
  </si>
  <si>
    <t>-22.148669815059108, 48.02012955195432</t>
  </si>
  <si>
    <t>Cu Manakara</t>
  </si>
  <si>
    <t>Inauguré</t>
  </si>
  <si>
    <t>Pièces</t>
  </si>
  <si>
    <t>Avancement Physique</t>
  </si>
  <si>
    <t>TRAVAUX 2021 REALISES EN 2022</t>
  </si>
  <si>
    <t>Somme de Physique</t>
  </si>
  <si>
    <t>1 : Travaux de scarification, ici au PK 172+400
2 : Mise en œuvre de la couche de forme, ici au PK 178+425
3 : Mise en œuvre couche de fondation (1ère couche) , ici au PK 167+800</t>
  </si>
  <si>
    <t>1 : Mise en oeuvre BBSG
2 : Perré pont Pk 116+800
3 : Mise en œuvre BBSG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</si>
</sst>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1" formatCode="_-* #,##0\ _A_r_-;\-* #,##0\ _A_r_-;_-* &quot;-&quot;\ _A_r_-;_-@_-"/>
    <numFmt numFmtId="164" formatCode="_-* #,##0.00_-;\-* #,##0.00_-;_-* &quot;-&quot;??_-;_-@_-"/>
    <numFmt numFmtId="165" formatCode="_-* #,##0\ _€_-;\-* #,##0\ _€_-;_-* &quot;-&quot;\ _€_-;_-@_-"/>
    <numFmt numFmtId="166" formatCode="_-* #,##0.00\ _A_r_-;\-* #,##0.00\ _A_r_-;_-* &quot;-&quot;\ _A_r_-;_-@_-"/>
  </numFmts>
  <fonts count="2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rgb="FFFF0000"/>
      <name val="Calibri"/>
      <family val="2"/>
      <scheme val="minor"/>
    </font>
    <font>
      <sz val="11"/>
      <color rgb="FF000000"/>
      <name val="Calibri"/>
      <family val="2"/>
      <charset val="1"/>
    </font>
    <font>
      <sz val="10"/>
      <color theme="1"/>
      <name val="Century"/>
      <family val="1"/>
    </font>
    <font>
      <b/>
      <sz val="11"/>
      <name val="Calibri"/>
      <family val="2"/>
      <scheme val="minor"/>
    </font>
    <font>
      <sz val="9"/>
      <color indexed="81"/>
      <name val="Tahoma"/>
      <family val="2"/>
    </font>
    <font>
      <b/>
      <sz val="9"/>
      <color indexed="81"/>
      <name val="Tahoma"/>
      <family val="2"/>
    </font>
    <font>
      <sz val="11"/>
      <color rgb="FF0070C0"/>
      <name val="Calibri"/>
      <family val="2"/>
      <scheme val="minor"/>
    </font>
    <font>
      <sz val="12"/>
      <color theme="1"/>
      <name val="Calibri"/>
      <family val="2"/>
      <scheme val="minor"/>
    </font>
    <font>
      <sz val="11"/>
      <name val="Century"/>
      <family val="1"/>
    </font>
    <font>
      <b/>
      <sz val="11"/>
      <color rgb="FF7030A0"/>
      <name val="Calibri"/>
      <family val="2"/>
      <scheme val="minor"/>
    </font>
    <font>
      <sz val="8"/>
      <name val="Calibri"/>
      <family val="2"/>
      <scheme val="minor"/>
    </font>
    <font>
      <sz val="10"/>
      <name val="Century"/>
      <family val="1"/>
    </font>
    <font>
      <sz val="10"/>
      <color rgb="FF00B050"/>
      <name val="Century"/>
      <family val="1"/>
    </font>
    <font>
      <sz val="11"/>
      <name val="Calibri"/>
      <family val="2"/>
      <scheme val="minor"/>
    </font>
    <font>
      <sz val="10"/>
      <color rgb="FFFF0000"/>
      <name val="Century"/>
      <family val="1"/>
    </font>
    <font>
      <b/>
      <sz val="11"/>
      <color rgb="FFFF0000"/>
      <name val="Calibri"/>
      <family val="2"/>
      <scheme val="minor"/>
    </font>
    <font>
      <b/>
      <sz val="12"/>
      <color rgb="FF0070C0"/>
      <name val="Calibri"/>
      <family val="2"/>
      <scheme val="minor"/>
    </font>
    <font>
      <sz val="10"/>
      <name val="Arial Narrow"/>
      <family val="2"/>
    </font>
    <font>
      <sz val="10"/>
      <color theme="1"/>
      <name val="Arial Narrow"/>
      <family val="2"/>
    </font>
    <font>
      <sz val="10"/>
      <color theme="1"/>
      <name val="Calibri"/>
      <family val="2"/>
      <scheme val="minor"/>
    </font>
    <font>
      <b/>
      <sz val="20"/>
      <color theme="1"/>
      <name val="Calibri"/>
      <family val="2"/>
      <scheme val="minor"/>
    </font>
    <font>
      <sz val="11"/>
      <color rgb="FF00B0F0"/>
      <name val="Calibri"/>
      <family val="2"/>
      <scheme val="minor"/>
    </font>
    <font>
      <b/>
      <sz val="11"/>
      <color rgb="FF00B0F0"/>
      <name val="Calibri"/>
      <family val="2"/>
      <scheme val="minor"/>
    </font>
    <font>
      <sz val="24"/>
      <color theme="1"/>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rgb="FFF9A373"/>
        <bgColor indexed="64"/>
      </patternFill>
    </fill>
    <fill>
      <patternFill patternType="solid">
        <fgColor rgb="FFFFC000"/>
        <bgColor indexed="64"/>
      </patternFill>
    </fill>
    <fill>
      <patternFill patternType="solid">
        <fgColor rgb="FFFF5050"/>
        <bgColor indexed="64"/>
      </patternFill>
    </fill>
    <fill>
      <patternFill patternType="solid">
        <fgColor rgb="FF7030A0"/>
        <bgColor indexed="64"/>
      </patternFill>
    </fill>
    <fill>
      <patternFill patternType="solid">
        <fgColor theme="0"/>
        <bgColor indexed="64"/>
      </patternFill>
    </fill>
    <fill>
      <patternFill patternType="solid">
        <fgColor rgb="FFFFCCFF"/>
        <bgColor indexed="64"/>
      </patternFill>
    </fill>
    <fill>
      <patternFill patternType="solid">
        <fgColor theme="4" tint="0.79998168889431442"/>
        <bgColor theme="4" tint="0.79998168889431442"/>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s>
  <cellStyleXfs count="9">
    <xf numFmtId="0" fontId="0" fillId="0" borderId="0"/>
    <xf numFmtId="165" fontId="1" fillId="0" borderId="0" applyFont="0" applyFill="0" applyBorder="0" applyAlignment="0" applyProtection="0"/>
    <xf numFmtId="0" fontId="5" fillId="0" borderId="0"/>
    <xf numFmtId="0" fontId="5" fillId="0" borderId="0"/>
    <xf numFmtId="0" fontId="1" fillId="0" borderId="0"/>
    <xf numFmtId="9" fontId="1" fillId="0" borderId="0" applyFont="0" applyFill="0" applyBorder="0" applyAlignment="0" applyProtection="0"/>
    <xf numFmtId="0" fontId="11" fillId="0" borderId="0"/>
    <xf numFmtId="164" fontId="1" fillId="0" borderId="0" applyFont="0" applyFill="0" applyBorder="0" applyAlignment="0" applyProtection="0"/>
    <xf numFmtId="0" fontId="5" fillId="0" borderId="0"/>
  </cellStyleXfs>
  <cellXfs count="292">
    <xf numFmtId="0" fontId="0" fillId="0" borderId="0" xfId="0"/>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3" fontId="3" fillId="3" borderId="1" xfId="1" applyNumberFormat="1"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0" xfId="0" applyFont="1" applyAlignment="1">
      <alignment vertical="center" wrapText="1"/>
    </xf>
    <xf numFmtId="0" fontId="2" fillId="7"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0" fontId="0" fillId="8" borderId="1" xfId="0" applyNumberFormat="1" applyFont="1" applyFill="1" applyBorder="1" applyAlignment="1">
      <alignment horizontal="center" vertical="center" wrapText="1"/>
    </xf>
    <xf numFmtId="10" fontId="4" fillId="8" borderId="1" xfId="0" applyNumberFormat="1" applyFont="1" applyFill="1" applyBorder="1" applyAlignment="1">
      <alignment horizontal="center" vertical="center" wrapText="1"/>
    </xf>
    <xf numFmtId="0" fontId="0" fillId="8" borderId="4" xfId="0" applyFont="1" applyFill="1" applyBorder="1" applyAlignment="1">
      <alignment horizontal="center" vertical="center" wrapText="1"/>
    </xf>
    <xf numFmtId="0" fontId="0" fillId="0" borderId="0" xfId="0" applyFont="1" applyAlignment="1">
      <alignment vertical="center"/>
    </xf>
    <xf numFmtId="0" fontId="0" fillId="0" borderId="0" xfId="0" applyFill="1" applyAlignment="1">
      <alignment vertical="center"/>
    </xf>
    <xf numFmtId="0" fontId="10" fillId="8" borderId="1" xfId="0" applyFont="1" applyFill="1" applyBorder="1" applyAlignment="1">
      <alignment horizontal="center" vertical="center" wrapText="1"/>
    </xf>
    <xf numFmtId="0" fontId="0" fillId="8" borderId="5" xfId="0" applyFont="1" applyFill="1" applyBorder="1" applyAlignment="1">
      <alignment horizontal="center" vertical="center" wrapText="1"/>
    </xf>
    <xf numFmtId="0" fontId="4" fillId="9" borderId="4" xfId="0" applyFont="1" applyFill="1" applyBorder="1" applyAlignment="1">
      <alignment horizontal="center" vertical="center" wrapText="1"/>
    </xf>
    <xf numFmtId="0" fontId="3" fillId="2" borderId="1" xfId="0" applyFont="1" applyFill="1" applyBorder="1" applyAlignment="1">
      <alignment vertical="center"/>
    </xf>
    <xf numFmtId="0" fontId="3" fillId="2" borderId="1" xfId="0" applyFont="1" applyFill="1" applyBorder="1" applyAlignment="1">
      <alignment vertical="center" wrapText="1"/>
    </xf>
    <xf numFmtId="0" fontId="2" fillId="6" borderId="2" xfId="0" applyFont="1" applyFill="1" applyBorder="1" applyAlignment="1">
      <alignment vertical="center"/>
    </xf>
    <xf numFmtId="0" fontId="2" fillId="6" borderId="3" xfId="0" applyFont="1" applyFill="1" applyBorder="1" applyAlignment="1">
      <alignment vertical="center"/>
    </xf>
    <xf numFmtId="0" fontId="4" fillId="2" borderId="1" xfId="0" applyFont="1" applyFill="1" applyBorder="1" applyAlignment="1">
      <alignment vertical="center" wrapText="1"/>
    </xf>
    <xf numFmtId="0" fontId="13" fillId="0" borderId="0" xfId="0" applyFont="1"/>
    <xf numFmtId="0" fontId="6" fillId="10" borderId="1" xfId="0" applyFont="1" applyFill="1" applyBorder="1" applyAlignment="1">
      <alignment vertical="center"/>
    </xf>
    <xf numFmtId="0" fontId="0" fillId="10" borderId="1" xfId="0" quotePrefix="1" applyFill="1" applyBorder="1" applyAlignment="1">
      <alignment horizontal="center" vertical="center"/>
    </xf>
    <xf numFmtId="0" fontId="6" fillId="10" borderId="1" xfId="0" applyFont="1" applyFill="1" applyBorder="1" applyAlignment="1">
      <alignment horizontal="center" vertical="center"/>
    </xf>
    <xf numFmtId="0" fontId="6" fillId="10" borderId="1" xfId="0" applyFont="1" applyFill="1" applyBorder="1" applyAlignment="1">
      <alignment vertical="center" wrapText="1"/>
    </xf>
    <xf numFmtId="0" fontId="0" fillId="10" borderId="1" xfId="0" applyFont="1" applyFill="1" applyBorder="1" applyAlignment="1">
      <alignment horizontal="center" vertical="center"/>
    </xf>
    <xf numFmtId="3" fontId="0" fillId="10" borderId="1" xfId="0" applyNumberFormat="1" applyFill="1" applyBorder="1" applyAlignment="1">
      <alignment horizontal="right" vertical="center"/>
    </xf>
    <xf numFmtId="14" fontId="0" fillId="10" borderId="1" xfId="0" applyNumberFormat="1" applyFill="1" applyBorder="1" applyAlignment="1">
      <alignment vertical="center"/>
    </xf>
    <xf numFmtId="3" fontId="6" fillId="10" borderId="1" xfId="0" applyNumberFormat="1" applyFont="1" applyFill="1" applyBorder="1" applyAlignment="1">
      <alignment vertical="center"/>
    </xf>
    <xf numFmtId="0" fontId="0" fillId="10" borderId="1" xfId="0" applyFill="1" applyBorder="1" applyAlignment="1">
      <alignment vertical="center"/>
    </xf>
    <xf numFmtId="0" fontId="0" fillId="10" borderId="1" xfId="0" applyFill="1" applyBorder="1" applyAlignment="1">
      <alignment horizontal="center" vertical="center" wrapText="1"/>
    </xf>
    <xf numFmtId="0" fontId="0" fillId="10" borderId="1" xfId="0" applyFill="1" applyBorder="1" applyAlignment="1">
      <alignment vertical="center" wrapText="1"/>
    </xf>
    <xf numFmtId="9" fontId="0" fillId="10" borderId="1" xfId="5" applyFont="1" applyFill="1" applyBorder="1" applyAlignment="1">
      <alignment horizontal="center" vertical="center"/>
    </xf>
    <xf numFmtId="10" fontId="0" fillId="10" borderId="1" xfId="0" applyNumberFormat="1" applyFill="1" applyBorder="1" applyAlignment="1">
      <alignment vertical="center"/>
    </xf>
    <xf numFmtId="10" fontId="13" fillId="10" borderId="1" xfId="0" applyNumberFormat="1" applyFont="1" applyFill="1" applyBorder="1" applyAlignment="1">
      <alignment vertical="center"/>
    </xf>
    <xf numFmtId="10" fontId="4" fillId="10" borderId="1" xfId="0" applyNumberFormat="1" applyFont="1" applyFill="1" applyBorder="1" applyAlignment="1">
      <alignment vertical="center"/>
    </xf>
    <xf numFmtId="10" fontId="10" fillId="10" borderId="1" xfId="5" applyNumberFormat="1" applyFont="1" applyFill="1" applyBorder="1" applyAlignment="1">
      <alignment vertical="center"/>
    </xf>
    <xf numFmtId="10" fontId="0" fillId="10" borderId="1" xfId="5" applyNumberFormat="1" applyFont="1" applyFill="1" applyBorder="1" applyAlignment="1">
      <alignment vertical="center"/>
    </xf>
    <xf numFmtId="0" fontId="0" fillId="10" borderId="1" xfId="0" applyFont="1" applyFill="1" applyBorder="1" applyAlignment="1">
      <alignment horizontal="center" vertical="center" wrapText="1"/>
    </xf>
    <xf numFmtId="0" fontId="6" fillId="10" borderId="1" xfId="0" quotePrefix="1" applyFont="1" applyFill="1" applyBorder="1" applyAlignment="1">
      <alignment horizontal="center" vertical="center"/>
    </xf>
    <xf numFmtId="0" fontId="6" fillId="10" borderId="1" xfId="0" applyFont="1" applyFill="1" applyBorder="1" applyAlignment="1">
      <alignment horizontal="left" vertical="center" wrapText="1"/>
    </xf>
    <xf numFmtId="0" fontId="6" fillId="10" borderId="1" xfId="0" applyFont="1" applyFill="1" applyBorder="1" applyAlignment="1">
      <alignment horizontal="center" vertical="center" wrapText="1"/>
    </xf>
    <xf numFmtId="0" fontId="0" fillId="0" borderId="0" xfId="0" applyAlignment="1">
      <alignment wrapText="1"/>
    </xf>
    <xf numFmtId="0" fontId="0" fillId="0" borderId="0" xfId="0" applyAlignment="1">
      <alignment vertical="center"/>
    </xf>
    <xf numFmtId="0" fontId="0" fillId="0" borderId="0" xfId="0" applyAlignment="1">
      <alignment horizontal="center"/>
    </xf>
    <xf numFmtId="10" fontId="0" fillId="10" borderId="1" xfId="5" applyNumberFormat="1" applyFont="1" applyFill="1" applyBorder="1" applyAlignment="1">
      <alignment horizontal="center" vertical="center"/>
    </xf>
    <xf numFmtId="10" fontId="13" fillId="12" borderId="1" xfId="0" applyNumberFormat="1" applyFont="1" applyFill="1" applyBorder="1" applyAlignment="1">
      <alignment horizontal="center" vertical="center" wrapText="1"/>
    </xf>
    <xf numFmtId="0" fontId="0" fillId="12" borderId="1" xfId="0" applyFont="1" applyFill="1" applyBorder="1" applyAlignment="1">
      <alignment horizontal="center" vertical="center" wrapText="1"/>
    </xf>
    <xf numFmtId="0" fontId="6" fillId="13" borderId="1" xfId="0" applyFont="1" applyFill="1" applyBorder="1" applyAlignment="1">
      <alignment vertical="center"/>
    </xf>
    <xf numFmtId="0" fontId="0" fillId="13" borderId="1" xfId="0" quotePrefix="1" applyFill="1" applyBorder="1" applyAlignment="1">
      <alignment horizontal="center" vertical="center"/>
    </xf>
    <xf numFmtId="0" fontId="15" fillId="13" borderId="1" xfId="0" quotePrefix="1" applyFont="1" applyFill="1" applyBorder="1" applyAlignment="1">
      <alignment horizontal="center" vertical="center"/>
    </xf>
    <xf numFmtId="0" fontId="6" fillId="13" borderId="1" xfId="0" applyFont="1" applyFill="1" applyBorder="1" applyAlignment="1">
      <alignment vertical="center" wrapText="1"/>
    </xf>
    <xf numFmtId="0" fontId="0" fillId="13" borderId="1" xfId="0" applyFont="1" applyFill="1" applyBorder="1" applyAlignment="1">
      <alignment horizontal="center" vertical="center"/>
    </xf>
    <xf numFmtId="3" fontId="0" fillId="13" borderId="1" xfId="0" applyNumberFormat="1" applyFill="1" applyBorder="1" applyAlignment="1">
      <alignment horizontal="right" vertical="center"/>
    </xf>
    <xf numFmtId="0" fontId="6" fillId="13" borderId="1" xfId="0" applyFont="1" applyFill="1" applyBorder="1" applyAlignment="1">
      <alignment horizontal="center" vertical="center"/>
    </xf>
    <xf numFmtId="14" fontId="0" fillId="13" borderId="1" xfId="0" applyNumberFormat="1" applyFill="1" applyBorder="1" applyAlignment="1">
      <alignment vertical="center"/>
    </xf>
    <xf numFmtId="3" fontId="6" fillId="13" borderId="1" xfId="0" applyNumberFormat="1" applyFont="1" applyFill="1" applyBorder="1" applyAlignment="1">
      <alignment vertical="center"/>
    </xf>
    <xf numFmtId="0" fontId="0" fillId="13" borderId="1" xfId="0" applyFill="1" applyBorder="1" applyAlignment="1">
      <alignment vertical="center"/>
    </xf>
    <xf numFmtId="0" fontId="0" fillId="13" borderId="1" xfId="0" applyFill="1" applyBorder="1" applyAlignment="1">
      <alignment horizontal="center" vertical="center" wrapText="1"/>
    </xf>
    <xf numFmtId="0" fontId="0" fillId="13" borderId="1" xfId="0" applyFill="1" applyBorder="1" applyAlignment="1">
      <alignment vertical="center" wrapText="1"/>
    </xf>
    <xf numFmtId="9" fontId="0" fillId="13" borderId="1" xfId="5" applyFont="1" applyFill="1" applyBorder="1" applyAlignment="1">
      <alignment horizontal="center" vertical="center"/>
    </xf>
    <xf numFmtId="10" fontId="0" fillId="13" borderId="1" xfId="0" applyNumberFormat="1" applyFill="1" applyBorder="1" applyAlignment="1">
      <alignment vertical="center"/>
    </xf>
    <xf numFmtId="10" fontId="0" fillId="13" borderId="1" xfId="5" applyNumberFormat="1" applyFont="1" applyFill="1" applyBorder="1" applyAlignment="1">
      <alignment vertical="center"/>
    </xf>
    <xf numFmtId="10" fontId="13" fillId="13" borderId="1" xfId="5" applyNumberFormat="1" applyFont="1" applyFill="1" applyBorder="1" applyAlignment="1">
      <alignment vertical="center"/>
    </xf>
    <xf numFmtId="10" fontId="4" fillId="13" borderId="1" xfId="0" applyNumberFormat="1" applyFont="1" applyFill="1" applyBorder="1" applyAlignment="1">
      <alignment vertical="center"/>
    </xf>
    <xf numFmtId="10" fontId="10" fillId="13" borderId="1" xfId="5" applyNumberFormat="1" applyFont="1" applyFill="1" applyBorder="1" applyAlignment="1">
      <alignment vertical="center"/>
    </xf>
    <xf numFmtId="0" fontId="0" fillId="13" borderId="1" xfId="0" applyFont="1" applyFill="1" applyBorder="1" applyAlignment="1">
      <alignment horizontal="center" vertical="center" wrapText="1"/>
    </xf>
    <xf numFmtId="10" fontId="13" fillId="13" borderId="1" xfId="0" applyNumberFormat="1" applyFont="1" applyFill="1" applyBorder="1" applyAlignment="1">
      <alignment vertical="center"/>
    </xf>
    <xf numFmtId="0" fontId="6" fillId="13" borderId="1" xfId="0" quotePrefix="1" applyFont="1" applyFill="1" applyBorder="1" applyAlignment="1">
      <alignment horizontal="center" vertical="center"/>
    </xf>
    <xf numFmtId="0" fontId="6" fillId="12" borderId="1" xfId="0" applyFont="1" applyFill="1" applyBorder="1" applyAlignment="1">
      <alignment vertical="center"/>
    </xf>
    <xf numFmtId="0" fontId="0" fillId="12" borderId="1" xfId="0" quotePrefix="1" applyFill="1" applyBorder="1" applyAlignment="1">
      <alignment horizontal="center" vertical="center"/>
    </xf>
    <xf numFmtId="0" fontId="6" fillId="12" borderId="1" xfId="0" applyFont="1" applyFill="1" applyBorder="1" applyAlignment="1">
      <alignment horizontal="center" vertical="center"/>
    </xf>
    <xf numFmtId="0" fontId="6" fillId="12" borderId="1" xfId="0" applyFont="1" applyFill="1" applyBorder="1" applyAlignment="1">
      <alignment vertical="center" wrapText="1"/>
    </xf>
    <xf numFmtId="0" fontId="0" fillId="12" borderId="1" xfId="0" applyFont="1" applyFill="1" applyBorder="1" applyAlignment="1">
      <alignment horizontal="center" vertical="center"/>
    </xf>
    <xf numFmtId="3" fontId="0" fillId="12" borderId="1" xfId="0" applyNumberFormat="1" applyFill="1" applyBorder="1" applyAlignment="1">
      <alignment horizontal="right" vertical="center"/>
    </xf>
    <xf numFmtId="14" fontId="0" fillId="12" borderId="1" xfId="0" applyNumberFormat="1" applyFill="1" applyBorder="1" applyAlignment="1">
      <alignment vertical="center"/>
    </xf>
    <xf numFmtId="3" fontId="6" fillId="12" borderId="1" xfId="0" applyNumberFormat="1" applyFont="1" applyFill="1" applyBorder="1" applyAlignment="1">
      <alignment vertical="center"/>
    </xf>
    <xf numFmtId="0" fontId="0" fillId="12" borderId="1" xfId="0" applyFill="1" applyBorder="1" applyAlignment="1">
      <alignment vertical="center"/>
    </xf>
    <xf numFmtId="0" fontId="0" fillId="12" borderId="1" xfId="0" applyFill="1" applyBorder="1" applyAlignment="1">
      <alignment horizontal="center" vertical="center" wrapText="1"/>
    </xf>
    <xf numFmtId="0" fontId="0" fillId="12" borderId="1" xfId="0" applyFill="1" applyBorder="1" applyAlignment="1">
      <alignment vertical="center" wrapText="1"/>
    </xf>
    <xf numFmtId="9" fontId="0" fillId="12" borderId="1" xfId="5" applyFont="1" applyFill="1" applyBorder="1" applyAlignment="1">
      <alignment horizontal="center" vertical="center"/>
    </xf>
    <xf numFmtId="10" fontId="0" fillId="12" borderId="1" xfId="0" applyNumberFormat="1" applyFill="1" applyBorder="1" applyAlignment="1">
      <alignment vertical="center"/>
    </xf>
    <xf numFmtId="10" fontId="13" fillId="12" borderId="1" xfId="0" applyNumberFormat="1" applyFont="1" applyFill="1" applyBorder="1" applyAlignment="1">
      <alignment vertical="center"/>
    </xf>
    <xf numFmtId="10" fontId="4" fillId="12" borderId="1" xfId="0" applyNumberFormat="1" applyFont="1" applyFill="1" applyBorder="1" applyAlignment="1">
      <alignment vertical="center"/>
    </xf>
    <xf numFmtId="10" fontId="10" fillId="12" borderId="1" xfId="5" applyNumberFormat="1" applyFont="1" applyFill="1" applyBorder="1" applyAlignment="1">
      <alignment vertical="center"/>
    </xf>
    <xf numFmtId="10" fontId="0" fillId="12" borderId="1" xfId="5" applyNumberFormat="1" applyFont="1" applyFill="1" applyBorder="1" applyAlignment="1">
      <alignment vertical="center"/>
    </xf>
    <xf numFmtId="14" fontId="0" fillId="12" borderId="1" xfId="0" applyNumberFormat="1" applyFill="1" applyBorder="1" applyAlignment="1">
      <alignment vertical="center" wrapText="1"/>
    </xf>
    <xf numFmtId="0" fontId="6" fillId="12" borderId="1" xfId="0" quotePrefix="1" applyFont="1" applyFill="1" applyBorder="1" applyAlignment="1">
      <alignment horizontal="center" vertical="center"/>
    </xf>
    <xf numFmtId="0" fontId="0" fillId="0" borderId="0" xfId="0" applyAlignment="1">
      <alignment horizontal="right"/>
    </xf>
    <xf numFmtId="0" fontId="6" fillId="12" borderId="1"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0" fillId="0" borderId="0" xfId="0" applyAlignment="1">
      <alignment horizontal="center" vertical="center" wrapText="1"/>
    </xf>
    <xf numFmtId="0" fontId="0" fillId="0" borderId="0" xfId="0" pivotButton="1" applyAlignment="1">
      <alignment horizontal="center" vertical="center" wrapText="1"/>
    </xf>
    <xf numFmtId="0" fontId="6" fillId="14" borderId="1" xfId="0" applyFont="1" applyFill="1" applyBorder="1" applyAlignment="1">
      <alignment vertical="center"/>
    </xf>
    <xf numFmtId="0" fontId="0" fillId="14" borderId="1" xfId="0" quotePrefix="1" applyFill="1" applyBorder="1" applyAlignment="1">
      <alignment horizontal="center" vertical="center"/>
    </xf>
    <xf numFmtId="0" fontId="6" fillId="14" borderId="1" xfId="0" applyFont="1" applyFill="1" applyBorder="1" applyAlignment="1">
      <alignment horizontal="center" vertical="center"/>
    </xf>
    <xf numFmtId="0" fontId="6" fillId="14" borderId="1" xfId="0" applyFont="1" applyFill="1" applyBorder="1" applyAlignment="1">
      <alignment vertical="center" wrapText="1"/>
    </xf>
    <xf numFmtId="0" fontId="0" fillId="14" borderId="1" xfId="0" applyFont="1" applyFill="1" applyBorder="1" applyAlignment="1">
      <alignment horizontal="center" vertical="center"/>
    </xf>
    <xf numFmtId="3" fontId="0" fillId="14" borderId="1" xfId="0" applyNumberFormat="1" applyFill="1" applyBorder="1" applyAlignment="1">
      <alignment horizontal="right" vertical="center"/>
    </xf>
    <xf numFmtId="0" fontId="6" fillId="14" borderId="1" xfId="0" applyFont="1" applyFill="1" applyBorder="1" applyAlignment="1">
      <alignment horizontal="center" vertical="center" wrapText="1"/>
    </xf>
    <xf numFmtId="14" fontId="0" fillId="14" borderId="1" xfId="0" applyNumberFormat="1" applyFill="1" applyBorder="1" applyAlignment="1">
      <alignment vertical="center"/>
    </xf>
    <xf numFmtId="3" fontId="6" fillId="14" borderId="1" xfId="0" applyNumberFormat="1" applyFont="1" applyFill="1" applyBorder="1" applyAlignment="1">
      <alignment vertical="center"/>
    </xf>
    <xf numFmtId="0" fontId="0" fillId="14" borderId="1" xfId="0" applyFill="1" applyBorder="1" applyAlignment="1">
      <alignment vertical="center"/>
    </xf>
    <xf numFmtId="0" fontId="0" fillId="14" borderId="1" xfId="0" applyFill="1" applyBorder="1" applyAlignment="1">
      <alignment horizontal="center" vertical="center" wrapText="1"/>
    </xf>
    <xf numFmtId="0" fontId="0" fillId="14" borderId="1" xfId="0" applyFill="1" applyBorder="1" applyAlignment="1">
      <alignment vertical="center" wrapText="1"/>
    </xf>
    <xf numFmtId="9" fontId="0" fillId="14" borderId="1" xfId="5" applyFont="1" applyFill="1" applyBorder="1" applyAlignment="1">
      <alignment horizontal="center" vertical="center"/>
    </xf>
    <xf numFmtId="10" fontId="0" fillId="14" borderId="1" xfId="0" applyNumberFormat="1" applyFill="1" applyBorder="1" applyAlignment="1">
      <alignment vertical="center"/>
    </xf>
    <xf numFmtId="10" fontId="13" fillId="14" borderId="1" xfId="0" applyNumberFormat="1" applyFont="1" applyFill="1" applyBorder="1" applyAlignment="1">
      <alignment vertical="center"/>
    </xf>
    <xf numFmtId="10" fontId="4" fillId="14" borderId="1" xfId="0" applyNumberFormat="1" applyFont="1" applyFill="1" applyBorder="1" applyAlignment="1">
      <alignment vertical="center"/>
    </xf>
    <xf numFmtId="10" fontId="10" fillId="14" borderId="1" xfId="5" applyNumberFormat="1" applyFont="1" applyFill="1" applyBorder="1" applyAlignment="1">
      <alignment vertical="center"/>
    </xf>
    <xf numFmtId="10" fontId="0" fillId="14" borderId="1" xfId="5" applyNumberFormat="1" applyFont="1" applyFill="1" applyBorder="1" applyAlignment="1">
      <alignment vertical="center"/>
    </xf>
    <xf numFmtId="0" fontId="0" fillId="14" borderId="1" xfId="0" applyFont="1" applyFill="1" applyBorder="1" applyAlignment="1">
      <alignment horizontal="center" vertical="center" wrapText="1"/>
    </xf>
    <xf numFmtId="14" fontId="15" fillId="14" borderId="1" xfId="7" applyNumberFormat="1" applyFont="1" applyFill="1" applyBorder="1" applyAlignment="1">
      <alignment vertical="center" wrapText="1"/>
    </xf>
    <xf numFmtId="14" fontId="15" fillId="14" borderId="1" xfId="0" applyNumberFormat="1" applyFont="1" applyFill="1" applyBorder="1" applyAlignment="1">
      <alignment vertical="center" wrapText="1"/>
    </xf>
    <xf numFmtId="9" fontId="15" fillId="14" borderId="1" xfId="0" applyNumberFormat="1" applyFont="1" applyFill="1" applyBorder="1" applyAlignment="1">
      <alignment vertical="center" wrapText="1"/>
    </xf>
    <xf numFmtId="10" fontId="15" fillId="14" borderId="1" xfId="5" applyNumberFormat="1" applyFont="1" applyFill="1" applyBorder="1" applyAlignment="1">
      <alignment vertical="center"/>
    </xf>
    <xf numFmtId="0" fontId="17" fillId="14" borderId="0" xfId="0" applyFont="1" applyFill="1"/>
    <xf numFmtId="0" fontId="6" fillId="14" borderId="1" xfId="0" quotePrefix="1" applyFont="1" applyFill="1" applyBorder="1" applyAlignment="1">
      <alignment horizontal="center" vertical="center"/>
    </xf>
    <xf numFmtId="0" fontId="0" fillId="0" borderId="0" xfId="0" applyNumberFormat="1"/>
    <xf numFmtId="0" fontId="0" fillId="0" borderId="0" xfId="0" pivotButton="1" applyAlignment="1">
      <alignment vertical="center"/>
    </xf>
    <xf numFmtId="0" fontId="17" fillId="0" borderId="0" xfId="0" applyFont="1" applyFill="1" applyAlignment="1">
      <alignment vertical="center"/>
    </xf>
    <xf numFmtId="0" fontId="6" fillId="2" borderId="1" xfId="0" applyFont="1" applyFill="1" applyBorder="1" applyAlignment="1">
      <alignment vertical="center" wrapText="1"/>
    </xf>
    <xf numFmtId="0" fontId="6" fillId="15" borderId="1" xfId="0" applyFont="1" applyFill="1" applyBorder="1" applyAlignment="1">
      <alignment vertical="center"/>
    </xf>
    <xf numFmtId="0" fontId="0" fillId="15" borderId="1" xfId="0" quotePrefix="1" applyFill="1" applyBorder="1" applyAlignment="1">
      <alignment horizontal="center" vertical="center"/>
    </xf>
    <xf numFmtId="0" fontId="6" fillId="15" borderId="1" xfId="0" applyFont="1" applyFill="1" applyBorder="1" applyAlignment="1">
      <alignment horizontal="center" vertical="center"/>
    </xf>
    <xf numFmtId="0" fontId="6" fillId="15" borderId="1" xfId="0" applyFont="1" applyFill="1" applyBorder="1" applyAlignment="1">
      <alignment vertical="center" wrapText="1"/>
    </xf>
    <xf numFmtId="0" fontId="0" fillId="15" borderId="1" xfId="0" applyFont="1" applyFill="1" applyBorder="1" applyAlignment="1">
      <alignment horizontal="center" vertical="center"/>
    </xf>
    <xf numFmtId="3" fontId="6" fillId="15" borderId="1" xfId="0" applyNumberFormat="1" applyFont="1" applyFill="1" applyBorder="1" applyAlignment="1">
      <alignment vertical="center"/>
    </xf>
    <xf numFmtId="0" fontId="0" fillId="15" borderId="1" xfId="0" applyFill="1" applyBorder="1" applyAlignment="1">
      <alignment horizontal="center" vertical="center" wrapText="1"/>
    </xf>
    <xf numFmtId="14" fontId="0" fillId="15" borderId="1" xfId="0" applyNumberFormat="1" applyFill="1" applyBorder="1" applyAlignment="1">
      <alignment vertical="center"/>
    </xf>
    <xf numFmtId="14" fontId="0" fillId="15" borderId="1" xfId="0" applyNumberFormat="1" applyFill="1" applyBorder="1" applyAlignment="1">
      <alignment vertical="center" wrapText="1"/>
    </xf>
    <xf numFmtId="0" fontId="0" fillId="15" borderId="1" xfId="0" applyFill="1" applyBorder="1" applyAlignment="1">
      <alignment vertical="center"/>
    </xf>
    <xf numFmtId="0" fontId="0" fillId="15" borderId="1" xfId="0" applyFill="1" applyBorder="1" applyAlignment="1">
      <alignment vertical="center" wrapText="1"/>
    </xf>
    <xf numFmtId="10" fontId="0" fillId="15" borderId="1" xfId="5" applyNumberFormat="1" applyFont="1" applyFill="1" applyBorder="1" applyAlignment="1">
      <alignment horizontal="center" vertical="center"/>
    </xf>
    <xf numFmtId="10" fontId="0" fillId="15" borderId="1" xfId="0" applyNumberFormat="1" applyFill="1" applyBorder="1" applyAlignment="1">
      <alignment vertical="center"/>
    </xf>
    <xf numFmtId="10" fontId="13" fillId="15" borderId="1" xfId="0" applyNumberFormat="1" applyFont="1" applyFill="1" applyBorder="1" applyAlignment="1">
      <alignment vertical="center"/>
    </xf>
    <xf numFmtId="10" fontId="4" fillId="15" borderId="1" xfId="0" applyNumberFormat="1" applyFont="1" applyFill="1" applyBorder="1" applyAlignment="1">
      <alignment vertical="center"/>
    </xf>
    <xf numFmtId="10" fontId="10" fillId="15" borderId="1" xfId="5" applyNumberFormat="1" applyFont="1" applyFill="1" applyBorder="1" applyAlignment="1">
      <alignment vertical="center"/>
    </xf>
    <xf numFmtId="10" fontId="0" fillId="15" borderId="1" xfId="5" applyNumberFormat="1" applyFont="1" applyFill="1" applyBorder="1" applyAlignment="1">
      <alignment vertical="center"/>
    </xf>
    <xf numFmtId="0" fontId="0" fillId="15" borderId="1" xfId="0" applyFont="1" applyFill="1" applyBorder="1" applyAlignment="1">
      <alignment horizontal="center" vertical="center" wrapText="1"/>
    </xf>
    <xf numFmtId="0" fontId="6" fillId="15" borderId="1" xfId="0" quotePrefix="1" applyFont="1" applyFill="1" applyBorder="1" applyAlignment="1">
      <alignment horizontal="center" vertical="center"/>
    </xf>
    <xf numFmtId="0" fontId="17" fillId="0" borderId="0" xfId="0" applyFont="1" applyFill="1"/>
    <xf numFmtId="0" fontId="17" fillId="0" borderId="0" xfId="0" applyFont="1" applyFill="1" applyAlignment="1">
      <alignment horizontal="center" vertical="center" wrapText="1"/>
    </xf>
    <xf numFmtId="0" fontId="17" fillId="0" borderId="0" xfId="0" applyFont="1"/>
    <xf numFmtId="0" fontId="17" fillId="0" borderId="0" xfId="0" applyNumberFormat="1" applyFont="1" applyFill="1"/>
    <xf numFmtId="14" fontId="17" fillId="0" borderId="0" xfId="0" applyNumberFormat="1" applyFont="1" applyFill="1"/>
    <xf numFmtId="10" fontId="17" fillId="0" borderId="0" xfId="0" applyNumberFormat="1" applyFont="1" applyFill="1"/>
    <xf numFmtId="0" fontId="18" fillId="13" borderId="1" xfId="0" applyFont="1" applyFill="1" applyBorder="1" applyAlignment="1">
      <alignment vertical="center"/>
    </xf>
    <xf numFmtId="0" fontId="4" fillId="13" borderId="1" xfId="0" quotePrefix="1" applyFont="1" applyFill="1" applyBorder="1" applyAlignment="1">
      <alignment horizontal="center" vertical="center"/>
    </xf>
    <xf numFmtId="0" fontId="18" fillId="13" borderId="1" xfId="0" quotePrefix="1" applyFont="1" applyFill="1" applyBorder="1" applyAlignment="1">
      <alignment horizontal="center" vertical="center"/>
    </xf>
    <xf numFmtId="0" fontId="18" fillId="13" borderId="1" xfId="0" applyFont="1" applyFill="1" applyBorder="1" applyAlignment="1">
      <alignment vertical="center" wrapText="1"/>
    </xf>
    <xf numFmtId="0" fontId="4" fillId="13" borderId="1" xfId="0" applyFont="1" applyFill="1" applyBorder="1" applyAlignment="1">
      <alignment horizontal="center" vertical="center"/>
    </xf>
    <xf numFmtId="3" fontId="4" fillId="13" borderId="1" xfId="0" applyNumberFormat="1" applyFont="1" applyFill="1" applyBorder="1" applyAlignment="1">
      <alignment horizontal="right" vertical="center"/>
    </xf>
    <xf numFmtId="0" fontId="18" fillId="13" borderId="1" xfId="0" applyFont="1" applyFill="1" applyBorder="1" applyAlignment="1">
      <alignment horizontal="center" vertical="center" wrapText="1"/>
    </xf>
    <xf numFmtId="14" fontId="4" fillId="13" borderId="1" xfId="0" applyNumberFormat="1" applyFont="1" applyFill="1" applyBorder="1" applyAlignment="1">
      <alignment vertical="center"/>
    </xf>
    <xf numFmtId="3" fontId="18" fillId="13" borderId="1" xfId="0" applyNumberFormat="1" applyFont="1" applyFill="1" applyBorder="1" applyAlignment="1">
      <alignment vertical="center"/>
    </xf>
    <xf numFmtId="0" fontId="4" fillId="13" borderId="1" xfId="0" applyFont="1" applyFill="1" applyBorder="1" applyAlignment="1">
      <alignment vertical="center"/>
    </xf>
    <xf numFmtId="0" fontId="4" fillId="13" borderId="1" xfId="0" applyFont="1" applyFill="1" applyBorder="1" applyAlignment="1">
      <alignment horizontal="center" vertical="center" wrapText="1"/>
    </xf>
    <xf numFmtId="0" fontId="4" fillId="13" borderId="1" xfId="0" applyFont="1" applyFill="1" applyBorder="1" applyAlignment="1">
      <alignment vertical="center" wrapText="1"/>
    </xf>
    <xf numFmtId="9" fontId="4" fillId="13" borderId="1" xfId="5" applyFont="1" applyFill="1" applyBorder="1" applyAlignment="1">
      <alignment horizontal="center" vertical="center"/>
    </xf>
    <xf numFmtId="10" fontId="4" fillId="13" borderId="1" xfId="5" applyNumberFormat="1" applyFont="1" applyFill="1" applyBorder="1" applyAlignment="1">
      <alignment vertical="center"/>
    </xf>
    <xf numFmtId="10" fontId="19" fillId="13" borderId="1" xfId="5" applyNumberFormat="1" applyFont="1" applyFill="1" applyBorder="1" applyAlignment="1">
      <alignment vertical="center"/>
    </xf>
    <xf numFmtId="0" fontId="4" fillId="0" borderId="0" xfId="0" applyFont="1" applyFill="1" applyAlignment="1">
      <alignment vertical="center"/>
    </xf>
    <xf numFmtId="0" fontId="6" fillId="2" borderId="1" xfId="0" applyFont="1" applyFill="1" applyBorder="1" applyAlignment="1">
      <alignment vertical="center"/>
    </xf>
    <xf numFmtId="0" fontId="0" fillId="2" borderId="1" xfId="0" quotePrefix="1" applyFill="1" applyBorder="1" applyAlignment="1">
      <alignment horizontal="center" vertical="center"/>
    </xf>
    <xf numFmtId="0" fontId="6" fillId="2" borderId="1" xfId="0" quotePrefix="1" applyFont="1" applyFill="1" applyBorder="1" applyAlignment="1">
      <alignment horizontal="center" vertical="center"/>
    </xf>
    <xf numFmtId="0" fontId="0" fillId="2" borderId="1" xfId="0" applyFont="1" applyFill="1" applyBorder="1" applyAlignment="1">
      <alignment horizontal="center" vertical="center"/>
    </xf>
    <xf numFmtId="0" fontId="0" fillId="2" borderId="1" xfId="0" applyFont="1" applyFill="1" applyBorder="1" applyAlignment="1">
      <alignment horizontal="center" vertical="center" wrapText="1"/>
    </xf>
    <xf numFmtId="3" fontId="0" fillId="2" borderId="1" xfId="0" applyNumberFormat="1" applyFill="1" applyBorder="1" applyAlignment="1">
      <alignment horizontal="right" vertical="center"/>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14" fontId="0" fillId="2" borderId="1" xfId="0" applyNumberFormat="1" applyFill="1" applyBorder="1" applyAlignment="1">
      <alignment vertical="center"/>
    </xf>
    <xf numFmtId="0" fontId="0" fillId="2" borderId="1" xfId="0" applyFill="1" applyBorder="1" applyAlignment="1">
      <alignment vertical="center"/>
    </xf>
    <xf numFmtId="0" fontId="0" fillId="2" borderId="1" xfId="0" applyFill="1" applyBorder="1" applyAlignment="1">
      <alignment horizontal="center" vertical="center" wrapText="1"/>
    </xf>
    <xf numFmtId="0" fontId="0" fillId="2" borderId="1" xfId="0" applyFill="1" applyBorder="1" applyAlignment="1">
      <alignment vertical="center" wrapText="1"/>
    </xf>
    <xf numFmtId="9" fontId="0" fillId="2" borderId="1" xfId="5" applyFont="1" applyFill="1" applyBorder="1" applyAlignment="1">
      <alignment horizontal="center" vertical="center"/>
    </xf>
    <xf numFmtId="10" fontId="0" fillId="2" borderId="1" xfId="0" applyNumberFormat="1" applyFill="1" applyBorder="1" applyAlignment="1">
      <alignment vertical="center"/>
    </xf>
    <xf numFmtId="10" fontId="13" fillId="2" borderId="1" xfId="0" applyNumberFormat="1" applyFont="1" applyFill="1" applyBorder="1" applyAlignment="1">
      <alignment vertical="center"/>
    </xf>
    <xf numFmtId="10" fontId="4" fillId="2" borderId="1" xfId="0" applyNumberFormat="1" applyFont="1" applyFill="1" applyBorder="1" applyAlignment="1">
      <alignment vertical="center"/>
    </xf>
    <xf numFmtId="10" fontId="10" fillId="2" borderId="1" xfId="5" applyNumberFormat="1" applyFont="1" applyFill="1" applyBorder="1" applyAlignment="1">
      <alignment vertical="center"/>
    </xf>
    <xf numFmtId="10" fontId="0" fillId="2" borderId="1" xfId="5" applyNumberFormat="1" applyFont="1" applyFill="1" applyBorder="1" applyAlignment="1">
      <alignment vertical="center"/>
    </xf>
    <xf numFmtId="0" fontId="6" fillId="15"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14" fontId="0" fillId="10" borderId="1" xfId="0" applyNumberFormat="1" applyFill="1" applyBorder="1" applyAlignment="1">
      <alignment vertical="center" wrapText="1"/>
    </xf>
    <xf numFmtId="41" fontId="0" fillId="12" borderId="1" xfId="0" applyNumberFormat="1" applyFill="1" applyBorder="1" applyAlignment="1">
      <alignment vertical="center"/>
    </xf>
    <xf numFmtId="0" fontId="0" fillId="13" borderId="1" xfId="0" applyFill="1" applyBorder="1" applyAlignment="1">
      <alignment horizontal="center" vertical="center"/>
    </xf>
    <xf numFmtId="0" fontId="7" fillId="5" borderId="6" xfId="0" applyFont="1" applyFill="1" applyBorder="1" applyAlignment="1">
      <alignment horizontal="center" vertical="center"/>
    </xf>
    <xf numFmtId="14" fontId="6" fillId="13" borderId="1" xfId="0" applyNumberFormat="1" applyFont="1" applyFill="1" applyBorder="1" applyAlignment="1">
      <alignment vertical="center" wrapText="1"/>
    </xf>
    <xf numFmtId="1" fontId="0" fillId="15" borderId="1" xfId="0" applyNumberFormat="1" applyFill="1" applyBorder="1" applyAlignment="1">
      <alignment vertical="center"/>
    </xf>
    <xf numFmtId="14" fontId="18" fillId="13" borderId="1" xfId="0" applyNumberFormat="1" applyFont="1" applyFill="1" applyBorder="1" applyAlignment="1">
      <alignment vertical="center" wrapText="1"/>
    </xf>
    <xf numFmtId="14" fontId="6" fillId="2" borderId="1" xfId="0" applyNumberFormat="1" applyFont="1" applyFill="1" applyBorder="1" applyAlignment="1">
      <alignment vertical="center" wrapText="1"/>
    </xf>
    <xf numFmtId="1" fontId="6" fillId="13" borderId="1" xfId="0" applyNumberFormat="1" applyFont="1" applyFill="1" applyBorder="1" applyAlignment="1">
      <alignment vertical="center" wrapText="1"/>
    </xf>
    <xf numFmtId="1" fontId="18" fillId="13" borderId="1" xfId="0" applyNumberFormat="1" applyFont="1" applyFill="1" applyBorder="1" applyAlignment="1">
      <alignment vertical="center" wrapText="1"/>
    </xf>
    <xf numFmtId="1" fontId="6" fillId="2" borderId="1" xfId="0" applyNumberFormat="1" applyFont="1" applyFill="1" applyBorder="1" applyAlignment="1">
      <alignment vertical="center" wrapText="1"/>
    </xf>
    <xf numFmtId="166" fontId="22" fillId="17" borderId="1" xfId="1" applyNumberFormat="1" applyFont="1" applyFill="1" applyBorder="1" applyAlignment="1">
      <alignment vertical="center"/>
    </xf>
    <xf numFmtId="166" fontId="22" fillId="7" borderId="1" xfId="1" applyNumberFormat="1" applyFont="1" applyFill="1" applyBorder="1" applyAlignment="1">
      <alignment vertical="center"/>
    </xf>
    <xf numFmtId="166" fontId="22" fillId="17" borderId="1" xfId="1" applyNumberFormat="1" applyFont="1" applyFill="1" applyBorder="1" applyAlignment="1">
      <alignment horizontal="center" vertical="center"/>
    </xf>
    <xf numFmtId="4" fontId="21" fillId="0" borderId="1" xfId="0" applyNumberFormat="1" applyFont="1" applyFill="1" applyBorder="1" applyAlignment="1">
      <alignment horizontal="center" vertical="center" wrapText="1"/>
    </xf>
    <xf numFmtId="3" fontId="21" fillId="0" borderId="1" xfId="0" applyNumberFormat="1" applyFont="1" applyFill="1" applyBorder="1" applyAlignment="1">
      <alignment horizontal="center" vertical="center" wrapText="1"/>
    </xf>
    <xf numFmtId="14" fontId="0" fillId="14" borderId="1" xfId="0" applyNumberFormat="1" applyFill="1" applyBorder="1" applyAlignment="1">
      <alignment vertical="center" wrapText="1"/>
    </xf>
    <xf numFmtId="0" fontId="23" fillId="0" borderId="0" xfId="0" applyFont="1" applyAlignment="1">
      <alignment vertical="center" wrapText="1"/>
    </xf>
    <xf numFmtId="0" fontId="7" fillId="5" borderId="6" xfId="0" applyFont="1" applyFill="1" applyBorder="1" applyAlignment="1">
      <alignment horizontal="center" vertical="center"/>
    </xf>
    <xf numFmtId="0" fontId="0" fillId="0" borderId="0" xfId="0" applyFill="1" applyAlignment="1">
      <alignment vertical="center" wrapText="1"/>
    </xf>
    <xf numFmtId="9" fontId="0" fillId="0" borderId="0" xfId="0" applyNumberFormat="1"/>
    <xf numFmtId="0" fontId="2" fillId="6" borderId="2" xfId="0" applyFont="1" applyFill="1" applyBorder="1" applyAlignment="1">
      <alignment horizontal="center" vertical="center"/>
    </xf>
    <xf numFmtId="0" fontId="4" fillId="9" borderId="4" xfId="0" applyFont="1" applyFill="1" applyBorder="1" applyAlignment="1">
      <alignment horizontal="left" vertical="center" wrapText="1"/>
    </xf>
    <xf numFmtId="0" fontId="0" fillId="15" borderId="1" xfId="0" applyFont="1" applyFill="1" applyBorder="1" applyAlignment="1">
      <alignment horizontal="left" vertical="center" wrapText="1"/>
    </xf>
    <xf numFmtId="0" fontId="0" fillId="10" borderId="1" xfId="0" applyFill="1" applyBorder="1" applyAlignment="1">
      <alignment horizontal="left" vertical="center" wrapText="1"/>
    </xf>
    <xf numFmtId="0" fontId="0" fillId="12" borderId="1" xfId="0" applyFill="1" applyBorder="1" applyAlignment="1">
      <alignment horizontal="left" vertical="center" wrapText="1"/>
    </xf>
    <xf numFmtId="0" fontId="0" fillId="14" borderId="1" xfId="0" applyFill="1" applyBorder="1" applyAlignment="1">
      <alignment horizontal="left" vertical="center" wrapText="1"/>
    </xf>
    <xf numFmtId="0" fontId="0" fillId="13" borderId="1" xfId="0" applyFill="1" applyBorder="1" applyAlignment="1">
      <alignment horizontal="left" vertical="center" wrapText="1"/>
    </xf>
    <xf numFmtId="0" fontId="0" fillId="11" borderId="1" xfId="0" applyFill="1" applyBorder="1" applyAlignment="1">
      <alignment horizontal="left" vertical="center" wrapText="1"/>
    </xf>
    <xf numFmtId="0" fontId="0" fillId="2" borderId="1" xfId="0" applyFill="1" applyBorder="1" applyAlignment="1">
      <alignment horizontal="left" vertical="center" wrapText="1"/>
    </xf>
    <xf numFmtId="0" fontId="0" fillId="0" borderId="0" xfId="0" applyAlignment="1">
      <alignment horizontal="left" vertical="center"/>
    </xf>
    <xf numFmtId="0" fontId="6" fillId="18" borderId="1" xfId="0" applyFont="1" applyFill="1" applyBorder="1" applyAlignment="1">
      <alignment vertical="center"/>
    </xf>
    <xf numFmtId="0" fontId="0" fillId="18" borderId="1" xfId="0" quotePrefix="1" applyFill="1" applyBorder="1" applyAlignment="1">
      <alignment horizontal="center" vertical="center"/>
    </xf>
    <xf numFmtId="0" fontId="6" fillId="18" borderId="1" xfId="0" applyFont="1" applyFill="1" applyBorder="1" applyAlignment="1">
      <alignment horizontal="center" vertical="center"/>
    </xf>
    <xf numFmtId="0" fontId="6" fillId="18" borderId="1" xfId="0" applyFont="1" applyFill="1" applyBorder="1" applyAlignment="1">
      <alignment vertical="center" wrapText="1"/>
    </xf>
    <xf numFmtId="0" fontId="0" fillId="18" borderId="1" xfId="0" applyFont="1" applyFill="1" applyBorder="1" applyAlignment="1">
      <alignment horizontal="center" vertical="center"/>
    </xf>
    <xf numFmtId="3" fontId="0" fillId="18" borderId="1" xfId="0" applyNumberFormat="1" applyFill="1" applyBorder="1" applyAlignment="1">
      <alignment horizontal="right" vertical="center"/>
    </xf>
    <xf numFmtId="0" fontId="6" fillId="18" borderId="1" xfId="0" applyFont="1" applyFill="1" applyBorder="1" applyAlignment="1">
      <alignment horizontal="center" vertical="center" wrapText="1"/>
    </xf>
    <xf numFmtId="14" fontId="0" fillId="18" borderId="1" xfId="0" applyNumberFormat="1" applyFill="1" applyBorder="1" applyAlignment="1">
      <alignment vertical="center"/>
    </xf>
    <xf numFmtId="3" fontId="6" fillId="18" borderId="1" xfId="0" applyNumberFormat="1" applyFont="1" applyFill="1" applyBorder="1" applyAlignment="1">
      <alignment vertical="center"/>
    </xf>
    <xf numFmtId="0" fontId="0" fillId="18" borderId="1" xfId="0" applyFill="1" applyBorder="1" applyAlignment="1">
      <alignment vertical="center"/>
    </xf>
    <xf numFmtId="0" fontId="0" fillId="18" borderId="1" xfId="0" applyFill="1" applyBorder="1" applyAlignment="1">
      <alignment horizontal="center" vertical="center" wrapText="1"/>
    </xf>
    <xf numFmtId="0" fontId="0" fillId="18" borderId="1" xfId="0" applyFill="1" applyBorder="1" applyAlignment="1">
      <alignment vertical="center" wrapText="1"/>
    </xf>
    <xf numFmtId="9" fontId="0" fillId="18" borderId="1" xfId="5" applyFont="1" applyFill="1" applyBorder="1" applyAlignment="1">
      <alignment horizontal="center" vertical="center"/>
    </xf>
    <xf numFmtId="10" fontId="0" fillId="18" borderId="1" xfId="0" applyNumberFormat="1" applyFill="1" applyBorder="1" applyAlignment="1">
      <alignment vertical="center"/>
    </xf>
    <xf numFmtId="10" fontId="13" fillId="18" borderId="1" xfId="0" applyNumberFormat="1" applyFont="1" applyFill="1" applyBorder="1" applyAlignment="1">
      <alignment vertical="center"/>
    </xf>
    <xf numFmtId="10" fontId="4" fillId="18" borderId="1" xfId="0" applyNumberFormat="1" applyFont="1" applyFill="1" applyBorder="1" applyAlignment="1">
      <alignment vertical="center"/>
    </xf>
    <xf numFmtId="10" fontId="10" fillId="18" borderId="1" xfId="5" applyNumberFormat="1" applyFont="1" applyFill="1" applyBorder="1" applyAlignment="1">
      <alignment vertical="center"/>
    </xf>
    <xf numFmtId="10" fontId="0" fillId="18" borderId="1" xfId="5" applyNumberFormat="1" applyFont="1" applyFill="1" applyBorder="1" applyAlignment="1">
      <alignment vertical="center"/>
    </xf>
    <xf numFmtId="0" fontId="0" fillId="18" borderId="1" xfId="0" applyFill="1" applyBorder="1" applyAlignment="1">
      <alignment horizontal="left" vertical="center" wrapText="1"/>
    </xf>
    <xf numFmtId="0" fontId="0" fillId="18" borderId="1" xfId="0" applyFont="1" applyFill="1" applyBorder="1" applyAlignment="1">
      <alignment horizontal="center" vertical="center" wrapText="1"/>
    </xf>
    <xf numFmtId="0" fontId="15" fillId="18" borderId="1" xfId="0" quotePrefix="1" applyFont="1" applyFill="1" applyBorder="1" applyAlignment="1">
      <alignment horizontal="center" vertical="center"/>
    </xf>
    <xf numFmtId="10" fontId="13" fillId="18" borderId="1" xfId="5" applyNumberFormat="1" applyFont="1" applyFill="1" applyBorder="1" applyAlignment="1">
      <alignment vertical="center"/>
    </xf>
    <xf numFmtId="0" fontId="6" fillId="18" borderId="1" xfId="0" quotePrefix="1" applyFont="1" applyFill="1" applyBorder="1" applyAlignment="1">
      <alignment horizontal="center" vertical="center"/>
    </xf>
    <xf numFmtId="0" fontId="0" fillId="14" borderId="1" xfId="0" applyFont="1" applyFill="1" applyBorder="1" applyAlignment="1">
      <alignment horizontal="left" vertical="center" wrapText="1"/>
    </xf>
    <xf numFmtId="14" fontId="0" fillId="0" borderId="0" xfId="0" applyNumberFormat="1"/>
    <xf numFmtId="14" fontId="0" fillId="13" borderId="1" xfId="0" applyNumberFormat="1" applyFill="1" applyBorder="1" applyAlignment="1">
      <alignment vertical="center" wrapText="1"/>
    </xf>
    <xf numFmtId="14" fontId="0" fillId="18" borderId="1" xfId="0" applyNumberFormat="1" applyFill="1" applyBorder="1" applyAlignment="1">
      <alignment vertical="center" wrapText="1"/>
    </xf>
    <xf numFmtId="14" fontId="0" fillId="2" borderId="1" xfId="0" applyNumberFormat="1" applyFill="1" applyBorder="1" applyAlignment="1">
      <alignment vertical="center" wrapText="1"/>
    </xf>
    <xf numFmtId="9" fontId="0" fillId="10" borderId="1" xfId="0" applyNumberFormat="1" applyFill="1" applyBorder="1" applyAlignment="1">
      <alignment horizontal="center" vertical="center" wrapText="1"/>
    </xf>
    <xf numFmtId="17" fontId="0" fillId="13" borderId="1" xfId="0" applyNumberFormat="1" applyFill="1" applyBorder="1" applyAlignment="1">
      <alignment vertical="center"/>
    </xf>
    <xf numFmtId="3" fontId="0" fillId="13" borderId="1" xfId="0" applyNumberFormat="1" applyFill="1" applyBorder="1" applyAlignment="1">
      <alignment vertical="center"/>
    </xf>
    <xf numFmtId="3" fontId="0" fillId="2" borderId="1" xfId="0" applyNumberFormat="1" applyFill="1" applyBorder="1" applyAlignment="1">
      <alignment vertical="center"/>
    </xf>
    <xf numFmtId="10" fontId="0" fillId="12" borderId="1" xfId="5" applyNumberFormat="1" applyFont="1" applyFill="1" applyBorder="1" applyAlignment="1">
      <alignment vertical="center" wrapText="1"/>
    </xf>
    <xf numFmtId="0" fontId="4" fillId="0" borderId="0" xfId="0" applyFont="1"/>
    <xf numFmtId="0" fontId="4" fillId="2" borderId="0" xfId="0" applyFont="1" applyFill="1"/>
    <xf numFmtId="0" fontId="0" fillId="0" borderId="0" xfId="0" pivotButton="1" applyAlignment="1">
      <alignment wrapText="1"/>
    </xf>
    <xf numFmtId="0" fontId="24" fillId="0" borderId="0" xfId="0" applyFont="1" applyAlignment="1"/>
    <xf numFmtId="0" fontId="3" fillId="19" borderId="8" xfId="0" applyFont="1" applyFill="1" applyBorder="1"/>
    <xf numFmtId="0" fontId="19" fillId="2" borderId="0" xfId="0" applyFont="1" applyFill="1"/>
    <xf numFmtId="0" fontId="19" fillId="0" borderId="0" xfId="0" applyFont="1"/>
    <xf numFmtId="0" fontId="19" fillId="0" borderId="8" xfId="0" applyFont="1" applyBorder="1"/>
    <xf numFmtId="0" fontId="19" fillId="2" borderId="8" xfId="0" applyFont="1" applyFill="1" applyBorder="1"/>
    <xf numFmtId="0" fontId="17" fillId="0" borderId="0" xfId="0" applyNumberFormat="1" applyFont="1"/>
    <xf numFmtId="9" fontId="17" fillId="0" borderId="0" xfId="0" applyNumberFormat="1" applyFont="1"/>
    <xf numFmtId="0" fontId="7" fillId="0" borderId="0" xfId="0" applyFont="1"/>
    <xf numFmtId="0" fontId="7" fillId="0" borderId="0" xfId="0" applyFont="1" applyBorder="1"/>
    <xf numFmtId="0" fontId="25" fillId="2" borderId="0" xfId="0" applyFont="1" applyFill="1"/>
    <xf numFmtId="0" fontId="25" fillId="0" borderId="0" xfId="0" applyFont="1"/>
    <xf numFmtId="0" fontId="25" fillId="0" borderId="0" xfId="0" applyNumberFormat="1" applyFont="1"/>
    <xf numFmtId="9" fontId="25" fillId="0" borderId="0" xfId="0" applyNumberFormat="1" applyFont="1"/>
    <xf numFmtId="0" fontId="26" fillId="0" borderId="8" xfId="0" applyFont="1" applyBorder="1"/>
    <xf numFmtId="0" fontId="26" fillId="2" borderId="0" xfId="0" applyFont="1" applyFill="1" applyBorder="1"/>
    <xf numFmtId="0" fontId="26" fillId="0" borderId="0" xfId="0" applyFont="1" applyBorder="1"/>
    <xf numFmtId="0" fontId="7" fillId="19" borderId="8" xfId="0" applyFont="1" applyFill="1" applyBorder="1"/>
    <xf numFmtId="0" fontId="3" fillId="19" borderId="8" xfId="0" applyFont="1" applyFill="1" applyBorder="1" applyAlignment="1">
      <alignment horizontal="right"/>
    </xf>
    <xf numFmtId="0" fontId="17" fillId="0" borderId="0" xfId="0" applyFont="1" applyAlignment="1">
      <alignment horizontal="right"/>
    </xf>
    <xf numFmtId="0" fontId="25" fillId="0" borderId="0" xfId="0" applyFont="1" applyAlignment="1">
      <alignment horizontal="right"/>
    </xf>
    <xf numFmtId="10" fontId="0" fillId="0" borderId="0" xfId="0" applyNumberFormat="1"/>
    <xf numFmtId="0" fontId="0" fillId="12" borderId="1" xfId="0" applyFont="1" applyFill="1" applyBorder="1" applyAlignment="1">
      <alignment horizontal="left" vertical="center" wrapText="1"/>
    </xf>
    <xf numFmtId="0" fontId="24" fillId="0" borderId="0" xfId="0" applyFont="1" applyAlignment="1">
      <alignment horizontal="center"/>
    </xf>
    <xf numFmtId="0" fontId="3" fillId="2" borderId="4" xfId="0" applyFont="1" applyFill="1" applyBorder="1" applyAlignment="1">
      <alignment horizontal="center" vertical="center"/>
    </xf>
    <xf numFmtId="0" fontId="3" fillId="2" borderId="7" xfId="0" applyFont="1" applyFill="1" applyBorder="1" applyAlignment="1">
      <alignment horizontal="center" vertical="center"/>
    </xf>
    <xf numFmtId="0" fontId="7" fillId="5" borderId="3" xfId="0" applyFont="1" applyFill="1" applyBorder="1" applyAlignment="1">
      <alignment horizontal="center" vertical="center"/>
    </xf>
    <xf numFmtId="0" fontId="7" fillId="5" borderId="6" xfId="0" applyFont="1" applyFill="1" applyBorder="1" applyAlignment="1">
      <alignment horizontal="center" vertical="center"/>
    </xf>
    <xf numFmtId="0" fontId="4" fillId="9" borderId="3" xfId="0" applyFont="1" applyFill="1" applyBorder="1" applyAlignment="1">
      <alignment horizontal="center" vertical="center" wrapText="1"/>
    </xf>
    <xf numFmtId="0" fontId="4" fillId="9" borderId="6" xfId="0" applyFont="1" applyFill="1" applyBorder="1" applyAlignment="1">
      <alignment horizontal="center" vertical="center" wrapText="1"/>
    </xf>
    <xf numFmtId="0" fontId="7" fillId="5" borderId="2" xfId="0" applyFont="1" applyFill="1" applyBorder="1" applyAlignment="1">
      <alignment horizontal="center" vertical="center"/>
    </xf>
    <xf numFmtId="14" fontId="2" fillId="4" borderId="2"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3" xfId="0" applyFont="1" applyFill="1" applyBorder="1" applyAlignment="1">
      <alignment horizontal="center" vertical="center"/>
    </xf>
    <xf numFmtId="0" fontId="2" fillId="7" borderId="3" xfId="0" applyFont="1" applyFill="1" applyBorder="1" applyAlignment="1">
      <alignment horizontal="center" vertical="center"/>
    </xf>
    <xf numFmtId="0" fontId="27" fillId="0" borderId="0" xfId="0" applyFont="1" applyAlignment="1">
      <alignment horizontal="center"/>
    </xf>
    <xf numFmtId="0" fontId="3" fillId="2" borderId="5" xfId="0" applyFont="1" applyFill="1" applyBorder="1" applyAlignment="1">
      <alignment horizontal="center" vertical="center"/>
    </xf>
    <xf numFmtId="0" fontId="2" fillId="16" borderId="3"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cellXfs>
  <cellStyles count="9">
    <cellStyle name="Milliers" xfId="7" builtinId="3"/>
    <cellStyle name="Milliers [0]" xfId="1" builtinId="6"/>
    <cellStyle name="Normal" xfId="0" builtinId="0"/>
    <cellStyle name="Normal 12" xfId="8"/>
    <cellStyle name="Normal 2" xfId="2"/>
    <cellStyle name="Normal 2 2" xfId="4"/>
    <cellStyle name="Normal 3" xfId="6"/>
    <cellStyle name="Pourcentage" xfId="5" builtinId="5"/>
    <cellStyle name="TableStyleLight1" xfId="3"/>
  </cellStyles>
  <dxfs count="3766">
    <dxf>
      <fill>
        <patternFill>
          <bgColor rgb="FFFF0000"/>
        </patternFill>
      </fill>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font>
        <color rgb="FF00B0F0"/>
      </font>
    </dxf>
    <dxf>
      <numFmt numFmtId="13" formatCode="0%"/>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ont>
        <color rgb="FFFF0000"/>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3" formatCode="0%"/>
    </dxf>
    <dxf>
      <font>
        <color rgb="FFFF0000"/>
      </font>
    </dxf>
    <dxf>
      <font>
        <color rgb="FFFF0000"/>
      </font>
    </dxf>
    <dxf>
      <font>
        <color rgb="FFFF0000"/>
      </font>
    </dxf>
    <dxf>
      <font>
        <color rgb="FFFF0000"/>
      </font>
    </dxf>
    <dxf>
      <font>
        <color rgb="FFFF0000"/>
      </font>
    </dxf>
    <dxf>
      <numFmt numFmtId="13" formatCode="0%"/>
    </dxf>
    <dxf>
      <font>
        <color rgb="FFFF0000"/>
      </font>
    </dxf>
    <dxf>
      <font>
        <color rgb="FFFF0000"/>
      </font>
    </dxf>
    <dxf>
      <font>
        <color rgb="FFFF0000"/>
      </font>
    </dxf>
    <dxf>
      <font>
        <color rgb="FFFF0000"/>
      </font>
    </dxf>
    <dxf>
      <font>
        <color rgb="FFFF0000"/>
      </font>
    </dxf>
    <dxf>
      <numFmt numFmtId="13" formatCode="0%"/>
    </dxf>
  </dxfs>
  <tableStyles count="0" defaultTableStyle="TableStyleMedium2" defaultPivotStyle="PivotStyleLight16"/>
  <colors>
    <mruColors>
      <color rgb="FFFFCCFF"/>
      <color rgb="FFFF5050"/>
      <color rgb="FFFF7171"/>
      <color rgb="FFF9A3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MG"/>
        </a:p>
      </c:txPr>
    </c:title>
    <c:autoTitleDeleted val="0"/>
    <c:plotArea>
      <c:layout/>
      <c:pieChart>
        <c:varyColors val="1"/>
        <c:ser>
          <c:idx val="0"/>
          <c:order val="0"/>
          <c:tx>
            <c:strRef>
              <c:f>'Feuil4 (2)'!$B$9</c:f>
              <c:strCache>
                <c:ptCount val="1"/>
                <c:pt idx="0">
                  <c:v>Nombre de ACTIVITES</c:v>
                </c:pt>
              </c:strCache>
            </c:strRef>
          </c:tx>
          <c:dPt>
            <c:idx val="0"/>
            <c:bubble3D val="0"/>
            <c:spPr>
              <a:solidFill>
                <a:srgbClr val="FF0000"/>
              </a:solidFill>
              <a:ln w="19050">
                <a:solidFill>
                  <a:srgbClr val="FF0000"/>
                </a:solidFill>
              </a:ln>
              <a:effectLst/>
            </c:spPr>
            <c:extLst>
              <c:ext xmlns:c16="http://schemas.microsoft.com/office/drawing/2014/chart" uri="{C3380CC4-5D6E-409C-BE32-E72D297353CC}">
                <c16:uniqueId val="{00000001-18B6-43A6-8907-E5132FB3EA37}"/>
              </c:ext>
            </c:extLst>
          </c:dPt>
          <c:dPt>
            <c:idx val="1"/>
            <c:bubble3D val="0"/>
            <c:spPr>
              <a:solidFill>
                <a:srgbClr val="00B0F0"/>
              </a:solidFill>
              <a:ln w="19050">
                <a:solidFill>
                  <a:srgbClr val="00B0F0"/>
                </a:solidFill>
              </a:ln>
              <a:effectLst/>
            </c:spPr>
            <c:extLst>
              <c:ext xmlns:c16="http://schemas.microsoft.com/office/drawing/2014/chart" uri="{C3380CC4-5D6E-409C-BE32-E72D297353CC}">
                <c16:uniqueId val="{00000008-18B6-43A6-8907-E5132FB3EA37}"/>
              </c:ext>
            </c:extLst>
          </c:dPt>
          <c:dPt>
            <c:idx val="2"/>
            <c:bubble3D val="0"/>
            <c:spPr>
              <a:solidFill>
                <a:srgbClr val="FFFF00"/>
              </a:solidFill>
              <a:ln w="19050">
                <a:solidFill>
                  <a:srgbClr val="FFFF00"/>
                </a:solidFill>
              </a:ln>
              <a:effectLst/>
            </c:spPr>
            <c:extLst>
              <c:ext xmlns:c16="http://schemas.microsoft.com/office/drawing/2014/chart" uri="{C3380CC4-5D6E-409C-BE32-E72D297353CC}">
                <c16:uniqueId val="{0000000D-18B6-43A6-8907-E5132FB3EA37}"/>
              </c:ext>
            </c:extLst>
          </c:dPt>
          <c:dPt>
            <c:idx val="3"/>
            <c:bubble3D val="0"/>
            <c:spPr>
              <a:solidFill>
                <a:srgbClr val="00B050"/>
              </a:solidFill>
              <a:ln w="19050">
                <a:solidFill>
                  <a:srgbClr val="00B050"/>
                </a:solidFill>
              </a:ln>
              <a:effectLst/>
            </c:spPr>
            <c:extLst>
              <c:ext xmlns:c16="http://schemas.microsoft.com/office/drawing/2014/chart" uri="{C3380CC4-5D6E-409C-BE32-E72D297353CC}">
                <c16:uniqueId val="{0000000A-18B6-43A6-8907-E5132FB3EA37}"/>
              </c:ext>
            </c:extLst>
          </c:dPt>
          <c:dPt>
            <c:idx val="4"/>
            <c:bubble3D val="0"/>
            <c:spPr>
              <a:solidFill>
                <a:schemeClr val="tx1"/>
              </a:solidFill>
              <a:ln w="19050">
                <a:solidFill>
                  <a:schemeClr val="tx1"/>
                </a:solidFill>
              </a:ln>
              <a:effectLst/>
            </c:spPr>
            <c:extLst>
              <c:ext xmlns:c16="http://schemas.microsoft.com/office/drawing/2014/chart" uri="{C3380CC4-5D6E-409C-BE32-E72D297353CC}">
                <c16:uniqueId val="{0000000F-18B6-43A6-8907-E5132FB3EA37}"/>
              </c:ext>
            </c:extLst>
          </c:dPt>
          <c:dPt>
            <c:idx val="5"/>
            <c:bubble3D val="0"/>
            <c:spPr>
              <a:solidFill>
                <a:schemeClr val="accent6">
                  <a:lumMod val="60000"/>
                  <a:lumOff val="40000"/>
                </a:schemeClr>
              </a:solidFill>
              <a:ln w="19050">
                <a:solidFill>
                  <a:schemeClr val="accent6">
                    <a:lumMod val="40000"/>
                    <a:lumOff val="60000"/>
                  </a:schemeClr>
                </a:solidFill>
              </a:ln>
              <a:effectLst/>
            </c:spPr>
            <c:extLst>
              <c:ext xmlns:c16="http://schemas.microsoft.com/office/drawing/2014/chart" uri="{C3380CC4-5D6E-409C-BE32-E72D297353CC}">
                <c16:uniqueId val="{0000000B-C0C4-4E47-8F5A-0EBD75EDE2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M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'Feuil4 (2)'!$A$10:$A$15</c:f>
              <c:strCache>
                <c:ptCount val="6"/>
                <c:pt idx="0">
                  <c:v>A DEMARRER</c:v>
                </c:pt>
                <c:pt idx="1">
                  <c:v>EN COURS</c:v>
                </c:pt>
                <c:pt idx="2">
                  <c:v>RESILIE</c:v>
                </c:pt>
                <c:pt idx="3">
                  <c:v>RECEPTION PROVISOIRE</c:v>
                </c:pt>
                <c:pt idx="4">
                  <c:v>Phase PPM</c:v>
                </c:pt>
                <c:pt idx="5">
                  <c:v>TERMINE</c:v>
                </c:pt>
              </c:strCache>
            </c:strRef>
          </c:cat>
          <c:val>
            <c:numRef>
              <c:f>'Feuil4 (2)'!$B$10:$B$15</c:f>
              <c:numCache>
                <c:formatCode>General</c:formatCode>
                <c:ptCount val="6"/>
                <c:pt idx="0">
                  <c:v>80</c:v>
                </c:pt>
                <c:pt idx="1">
                  <c:v>90</c:v>
                </c:pt>
                <c:pt idx="2">
                  <c:v>1</c:v>
                </c:pt>
                <c:pt idx="3">
                  <c:v>33</c:v>
                </c:pt>
                <c:pt idx="4">
                  <c:v>191</c:v>
                </c:pt>
                <c:pt idx="5">
                  <c:v>45</c:v>
                </c:pt>
              </c:numCache>
            </c:numRef>
          </c:val>
          <c:extLst>
            <c:ext xmlns:c16="http://schemas.microsoft.com/office/drawing/2014/chart" uri="{C3380CC4-5D6E-409C-BE32-E72D297353CC}">
              <c16:uniqueId val="{00000000-18B6-43A6-8907-E5132FB3EA3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M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M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MG"/>
        </a:p>
      </c:txPr>
    </c:title>
    <c:autoTitleDeleted val="0"/>
    <c:plotArea>
      <c:layout/>
      <c:pieChart>
        <c:varyColors val="1"/>
        <c:ser>
          <c:idx val="0"/>
          <c:order val="0"/>
          <c:tx>
            <c:strRef>
              <c:f>'Feuil4 (2)'!$B$1</c:f>
              <c:strCache>
                <c:ptCount val="1"/>
                <c:pt idx="0">
                  <c:v>Nombre de ACTIVITES</c:v>
                </c:pt>
              </c:strCache>
            </c:strRef>
          </c:tx>
          <c:dPt>
            <c:idx val="0"/>
            <c:bubble3D val="0"/>
            <c:spPr>
              <a:solidFill>
                <a:srgbClr val="FF0000"/>
              </a:solidFill>
              <a:ln w="19050">
                <a:solidFill>
                  <a:srgbClr val="FF0000"/>
                </a:solidFill>
              </a:ln>
              <a:effectLst/>
            </c:spPr>
            <c:extLst>
              <c:ext xmlns:c16="http://schemas.microsoft.com/office/drawing/2014/chart" uri="{C3380CC4-5D6E-409C-BE32-E72D297353CC}">
                <c16:uniqueId val="{00000001-BCCE-44E7-ACAD-0519B8BEFFEE}"/>
              </c:ext>
            </c:extLst>
          </c:dPt>
          <c:dPt>
            <c:idx val="1"/>
            <c:bubble3D val="0"/>
            <c:spPr>
              <a:solidFill>
                <a:srgbClr val="00B0F0"/>
              </a:solidFill>
              <a:ln w="19050">
                <a:solidFill>
                  <a:srgbClr val="00B0F0"/>
                </a:solidFill>
              </a:ln>
              <a:effectLst/>
            </c:spPr>
            <c:extLst>
              <c:ext xmlns:c16="http://schemas.microsoft.com/office/drawing/2014/chart" uri="{C3380CC4-5D6E-409C-BE32-E72D297353CC}">
                <c16:uniqueId val="{00000003-BCCE-44E7-ACAD-0519B8BEFFEE}"/>
              </c:ext>
            </c:extLst>
          </c:dPt>
          <c:dPt>
            <c:idx val="2"/>
            <c:bubble3D val="0"/>
            <c:spPr>
              <a:solidFill>
                <a:srgbClr val="FFFF00"/>
              </a:solidFill>
              <a:ln w="19050">
                <a:solidFill>
                  <a:srgbClr val="FFFF00"/>
                </a:solidFill>
              </a:ln>
              <a:effectLst/>
            </c:spPr>
            <c:extLst>
              <c:ext xmlns:c16="http://schemas.microsoft.com/office/drawing/2014/chart" uri="{C3380CC4-5D6E-409C-BE32-E72D297353CC}">
                <c16:uniqueId val="{00000005-BCCE-44E7-ACAD-0519B8BEFFEE}"/>
              </c:ext>
            </c:extLst>
          </c:dPt>
          <c:dPt>
            <c:idx val="3"/>
            <c:bubble3D val="0"/>
            <c:spPr>
              <a:solidFill>
                <a:schemeClr val="tx1"/>
              </a:solidFill>
              <a:ln w="19050">
                <a:solidFill>
                  <a:schemeClr val="tx1"/>
                </a:solidFill>
              </a:ln>
              <a:effectLst/>
            </c:spPr>
            <c:extLst>
              <c:ext xmlns:c16="http://schemas.microsoft.com/office/drawing/2014/chart" uri="{C3380CC4-5D6E-409C-BE32-E72D297353CC}">
                <c16:uniqueId val="{00000007-BCCE-44E7-ACAD-0519B8BEFFEE}"/>
              </c:ext>
            </c:extLst>
          </c:dPt>
          <c:dPt>
            <c:idx val="4"/>
            <c:bubble3D val="0"/>
            <c:spPr>
              <a:solidFill>
                <a:srgbClr val="00B050"/>
              </a:solidFill>
              <a:ln w="19050">
                <a:solidFill>
                  <a:srgbClr val="00B050"/>
                </a:solidFill>
              </a:ln>
              <a:effectLst/>
            </c:spPr>
            <c:extLst>
              <c:ext xmlns:c16="http://schemas.microsoft.com/office/drawing/2014/chart" uri="{C3380CC4-5D6E-409C-BE32-E72D297353CC}">
                <c16:uniqueId val="{00000009-7C6E-4DC0-A2D5-8C189E85BC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M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'Feuil4 (2)'!$A$2:$A$6</c:f>
              <c:strCache>
                <c:ptCount val="5"/>
                <c:pt idx="0">
                  <c:v>A DEMARRER</c:v>
                </c:pt>
                <c:pt idx="1">
                  <c:v>EN COURS</c:v>
                </c:pt>
                <c:pt idx="2">
                  <c:v>RESILIE</c:v>
                </c:pt>
                <c:pt idx="3">
                  <c:v>Phase PPM</c:v>
                </c:pt>
                <c:pt idx="4">
                  <c:v>TERMINE / Phase de Garantie</c:v>
                </c:pt>
              </c:strCache>
            </c:strRef>
          </c:cat>
          <c:val>
            <c:numRef>
              <c:f>'Feuil4 (2)'!$B$2:$B$6</c:f>
              <c:numCache>
                <c:formatCode>General</c:formatCode>
                <c:ptCount val="5"/>
                <c:pt idx="0">
                  <c:v>80</c:v>
                </c:pt>
                <c:pt idx="1">
                  <c:v>90</c:v>
                </c:pt>
                <c:pt idx="2">
                  <c:v>1</c:v>
                </c:pt>
                <c:pt idx="3">
                  <c:v>191</c:v>
                </c:pt>
                <c:pt idx="4">
                  <c:v>78</c:v>
                </c:pt>
              </c:numCache>
            </c:numRef>
          </c:val>
          <c:extLst>
            <c:ext xmlns:c16="http://schemas.microsoft.com/office/drawing/2014/chart" uri="{C3380CC4-5D6E-409C-BE32-E72D297353CC}">
              <c16:uniqueId val="{00000008-BCCE-44E7-ACAD-0519B8BEFFE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M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M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18.png"/><Relationship Id="rId299" Type="http://schemas.openxmlformats.org/officeDocument/2006/relationships/image" Target="../media/image300.jpeg"/><Relationship Id="rId21" Type="http://schemas.openxmlformats.org/officeDocument/2006/relationships/image" Target="../media/image22.jpeg"/><Relationship Id="rId63" Type="http://schemas.openxmlformats.org/officeDocument/2006/relationships/image" Target="../media/image64.png"/><Relationship Id="rId159" Type="http://schemas.openxmlformats.org/officeDocument/2006/relationships/image" Target="../media/image160.jpeg"/><Relationship Id="rId324" Type="http://schemas.openxmlformats.org/officeDocument/2006/relationships/image" Target="../media/image325.jpeg"/><Relationship Id="rId170" Type="http://schemas.openxmlformats.org/officeDocument/2006/relationships/image" Target="../media/image171.png"/><Relationship Id="rId226" Type="http://schemas.openxmlformats.org/officeDocument/2006/relationships/image" Target="../media/image227.jpeg"/><Relationship Id="rId268" Type="http://schemas.openxmlformats.org/officeDocument/2006/relationships/image" Target="../media/image269.png"/><Relationship Id="rId32" Type="http://schemas.openxmlformats.org/officeDocument/2006/relationships/image" Target="../media/image33.jpeg"/><Relationship Id="rId74" Type="http://schemas.openxmlformats.org/officeDocument/2006/relationships/image" Target="../media/image75.jpeg"/><Relationship Id="rId128" Type="http://schemas.openxmlformats.org/officeDocument/2006/relationships/image" Target="../media/image129.jpeg"/><Relationship Id="rId5" Type="http://schemas.openxmlformats.org/officeDocument/2006/relationships/image" Target="../media/image6.jpeg"/><Relationship Id="rId181" Type="http://schemas.openxmlformats.org/officeDocument/2006/relationships/image" Target="../media/image182.jpeg"/><Relationship Id="rId237" Type="http://schemas.openxmlformats.org/officeDocument/2006/relationships/image" Target="../media/image238.jpeg"/><Relationship Id="rId279" Type="http://schemas.openxmlformats.org/officeDocument/2006/relationships/image" Target="../media/image280.jpeg"/><Relationship Id="rId43" Type="http://schemas.openxmlformats.org/officeDocument/2006/relationships/image" Target="../media/image44.jpeg"/><Relationship Id="rId139" Type="http://schemas.openxmlformats.org/officeDocument/2006/relationships/image" Target="../media/image140.jpeg"/><Relationship Id="rId290" Type="http://schemas.openxmlformats.org/officeDocument/2006/relationships/image" Target="../media/image291.png"/><Relationship Id="rId304" Type="http://schemas.openxmlformats.org/officeDocument/2006/relationships/image" Target="../media/image305.png"/><Relationship Id="rId85" Type="http://schemas.openxmlformats.org/officeDocument/2006/relationships/image" Target="../media/image86.jpeg"/><Relationship Id="rId150" Type="http://schemas.openxmlformats.org/officeDocument/2006/relationships/image" Target="../media/image151.jpeg"/><Relationship Id="rId192" Type="http://schemas.openxmlformats.org/officeDocument/2006/relationships/image" Target="../media/image193.jpeg"/><Relationship Id="rId206" Type="http://schemas.openxmlformats.org/officeDocument/2006/relationships/image" Target="../media/image207.jpeg"/><Relationship Id="rId248" Type="http://schemas.openxmlformats.org/officeDocument/2006/relationships/image" Target="../media/image249.jpeg"/><Relationship Id="rId12" Type="http://schemas.openxmlformats.org/officeDocument/2006/relationships/image" Target="../media/image13.jpeg"/><Relationship Id="rId108" Type="http://schemas.openxmlformats.org/officeDocument/2006/relationships/image" Target="../media/image109.jpeg"/><Relationship Id="rId315" Type="http://schemas.openxmlformats.org/officeDocument/2006/relationships/image" Target="../media/image316.jpeg"/><Relationship Id="rId54" Type="http://schemas.openxmlformats.org/officeDocument/2006/relationships/image" Target="../media/image55.jpeg"/><Relationship Id="rId96" Type="http://schemas.openxmlformats.org/officeDocument/2006/relationships/image" Target="../media/image97.jpeg"/><Relationship Id="rId161" Type="http://schemas.openxmlformats.org/officeDocument/2006/relationships/image" Target="../media/image162.png"/><Relationship Id="rId217" Type="http://schemas.openxmlformats.org/officeDocument/2006/relationships/image" Target="../media/image218.jpeg"/><Relationship Id="rId259" Type="http://schemas.openxmlformats.org/officeDocument/2006/relationships/image" Target="../media/image260.jpeg"/><Relationship Id="rId23" Type="http://schemas.openxmlformats.org/officeDocument/2006/relationships/image" Target="../media/image24.jpeg"/><Relationship Id="rId119" Type="http://schemas.openxmlformats.org/officeDocument/2006/relationships/image" Target="../media/image120.jpeg"/><Relationship Id="rId270" Type="http://schemas.openxmlformats.org/officeDocument/2006/relationships/image" Target="../media/image271.jpeg"/><Relationship Id="rId326" Type="http://schemas.openxmlformats.org/officeDocument/2006/relationships/image" Target="../media/image327.jpeg"/><Relationship Id="rId65" Type="http://schemas.openxmlformats.org/officeDocument/2006/relationships/image" Target="../media/image66.png"/><Relationship Id="rId130" Type="http://schemas.openxmlformats.org/officeDocument/2006/relationships/image" Target="../media/image131.jpeg"/><Relationship Id="rId172" Type="http://schemas.openxmlformats.org/officeDocument/2006/relationships/image" Target="../media/image173.jpeg"/><Relationship Id="rId228" Type="http://schemas.openxmlformats.org/officeDocument/2006/relationships/image" Target="../media/image229.jpeg"/><Relationship Id="rId281" Type="http://schemas.openxmlformats.org/officeDocument/2006/relationships/image" Target="../media/image282.jpeg"/><Relationship Id="rId34" Type="http://schemas.openxmlformats.org/officeDocument/2006/relationships/image" Target="../media/image35.jpeg"/><Relationship Id="rId76" Type="http://schemas.openxmlformats.org/officeDocument/2006/relationships/image" Target="../media/image77.jpeg"/><Relationship Id="rId141" Type="http://schemas.openxmlformats.org/officeDocument/2006/relationships/image" Target="../media/image142.jpeg"/><Relationship Id="rId7" Type="http://schemas.openxmlformats.org/officeDocument/2006/relationships/image" Target="../media/image8.png"/><Relationship Id="rId162" Type="http://schemas.openxmlformats.org/officeDocument/2006/relationships/image" Target="../media/image163.jpeg"/><Relationship Id="rId183" Type="http://schemas.openxmlformats.org/officeDocument/2006/relationships/image" Target="../media/image184.jpeg"/><Relationship Id="rId218" Type="http://schemas.openxmlformats.org/officeDocument/2006/relationships/image" Target="../media/image219.jpeg"/><Relationship Id="rId239" Type="http://schemas.openxmlformats.org/officeDocument/2006/relationships/image" Target="../media/image240.jpeg"/><Relationship Id="rId250" Type="http://schemas.openxmlformats.org/officeDocument/2006/relationships/image" Target="../media/image251.emf"/><Relationship Id="rId271" Type="http://schemas.openxmlformats.org/officeDocument/2006/relationships/image" Target="../media/image272.jpeg"/><Relationship Id="rId292" Type="http://schemas.openxmlformats.org/officeDocument/2006/relationships/image" Target="../media/image293.jpeg"/><Relationship Id="rId306" Type="http://schemas.openxmlformats.org/officeDocument/2006/relationships/image" Target="../media/image307.png"/><Relationship Id="rId24" Type="http://schemas.openxmlformats.org/officeDocument/2006/relationships/image" Target="../media/image25.jpeg"/><Relationship Id="rId45" Type="http://schemas.openxmlformats.org/officeDocument/2006/relationships/image" Target="../media/image46.jpeg"/><Relationship Id="rId66" Type="http://schemas.openxmlformats.org/officeDocument/2006/relationships/image" Target="../media/image67.jpeg"/><Relationship Id="rId87" Type="http://schemas.openxmlformats.org/officeDocument/2006/relationships/image" Target="../media/image88.jpeg"/><Relationship Id="rId110" Type="http://schemas.openxmlformats.org/officeDocument/2006/relationships/image" Target="../media/image111.jpeg"/><Relationship Id="rId131" Type="http://schemas.openxmlformats.org/officeDocument/2006/relationships/image" Target="../media/image132.jpeg"/><Relationship Id="rId327" Type="http://schemas.openxmlformats.org/officeDocument/2006/relationships/image" Target="../media/image328.jpeg"/><Relationship Id="rId152" Type="http://schemas.openxmlformats.org/officeDocument/2006/relationships/image" Target="../media/image153.jpeg"/><Relationship Id="rId173" Type="http://schemas.openxmlformats.org/officeDocument/2006/relationships/image" Target="../media/image174.png"/><Relationship Id="rId194" Type="http://schemas.openxmlformats.org/officeDocument/2006/relationships/image" Target="../media/image195.jpeg"/><Relationship Id="rId208" Type="http://schemas.openxmlformats.org/officeDocument/2006/relationships/image" Target="../media/image209.jpeg"/><Relationship Id="rId229" Type="http://schemas.openxmlformats.org/officeDocument/2006/relationships/image" Target="../media/image230.jpeg"/><Relationship Id="rId240" Type="http://schemas.openxmlformats.org/officeDocument/2006/relationships/image" Target="../media/image241.jpeg"/><Relationship Id="rId261" Type="http://schemas.openxmlformats.org/officeDocument/2006/relationships/image" Target="../media/image262.jpeg"/><Relationship Id="rId14" Type="http://schemas.openxmlformats.org/officeDocument/2006/relationships/image" Target="../media/image15.jpg"/><Relationship Id="rId35" Type="http://schemas.openxmlformats.org/officeDocument/2006/relationships/image" Target="../media/image36.png"/><Relationship Id="rId56" Type="http://schemas.openxmlformats.org/officeDocument/2006/relationships/image" Target="../media/image57.emf"/><Relationship Id="rId77" Type="http://schemas.openxmlformats.org/officeDocument/2006/relationships/image" Target="../media/image78.jpeg"/><Relationship Id="rId100" Type="http://schemas.openxmlformats.org/officeDocument/2006/relationships/image" Target="../media/image101.jpeg"/><Relationship Id="rId282" Type="http://schemas.openxmlformats.org/officeDocument/2006/relationships/image" Target="../media/image283.jpeg"/><Relationship Id="rId317" Type="http://schemas.openxmlformats.org/officeDocument/2006/relationships/image" Target="../media/image318.png"/><Relationship Id="rId8" Type="http://schemas.openxmlformats.org/officeDocument/2006/relationships/image" Target="../media/image9.jpeg"/><Relationship Id="rId98" Type="http://schemas.openxmlformats.org/officeDocument/2006/relationships/image" Target="../media/image99.jpeg"/><Relationship Id="rId121" Type="http://schemas.openxmlformats.org/officeDocument/2006/relationships/image" Target="../media/image122.jpeg"/><Relationship Id="rId142" Type="http://schemas.openxmlformats.org/officeDocument/2006/relationships/image" Target="../media/image143.jpeg"/><Relationship Id="rId163" Type="http://schemas.openxmlformats.org/officeDocument/2006/relationships/image" Target="../media/image164.jpeg"/><Relationship Id="rId184" Type="http://schemas.openxmlformats.org/officeDocument/2006/relationships/image" Target="../media/image185.jpeg"/><Relationship Id="rId219" Type="http://schemas.openxmlformats.org/officeDocument/2006/relationships/image" Target="../media/image220.jpeg"/><Relationship Id="rId230" Type="http://schemas.openxmlformats.org/officeDocument/2006/relationships/image" Target="../media/image231.jpeg"/><Relationship Id="rId251" Type="http://schemas.openxmlformats.org/officeDocument/2006/relationships/image" Target="../media/image252.emf"/><Relationship Id="rId25" Type="http://schemas.openxmlformats.org/officeDocument/2006/relationships/image" Target="../media/image26.jpeg"/><Relationship Id="rId46" Type="http://schemas.openxmlformats.org/officeDocument/2006/relationships/image" Target="../media/image47.jpeg"/><Relationship Id="rId67" Type="http://schemas.openxmlformats.org/officeDocument/2006/relationships/image" Target="../media/image68.jpeg"/><Relationship Id="rId272" Type="http://schemas.openxmlformats.org/officeDocument/2006/relationships/image" Target="../media/image273.jpeg"/><Relationship Id="rId293" Type="http://schemas.openxmlformats.org/officeDocument/2006/relationships/image" Target="../media/image294.jpeg"/><Relationship Id="rId307" Type="http://schemas.openxmlformats.org/officeDocument/2006/relationships/image" Target="../media/image308.png"/><Relationship Id="rId328" Type="http://schemas.openxmlformats.org/officeDocument/2006/relationships/image" Target="../media/image329.jpeg"/><Relationship Id="rId88" Type="http://schemas.openxmlformats.org/officeDocument/2006/relationships/image" Target="../media/image89.jpeg"/><Relationship Id="rId111" Type="http://schemas.openxmlformats.org/officeDocument/2006/relationships/image" Target="../media/image112.jpeg"/><Relationship Id="rId132" Type="http://schemas.openxmlformats.org/officeDocument/2006/relationships/image" Target="../media/image133.jpeg"/><Relationship Id="rId153" Type="http://schemas.openxmlformats.org/officeDocument/2006/relationships/image" Target="../media/image154.jpeg"/><Relationship Id="rId174" Type="http://schemas.openxmlformats.org/officeDocument/2006/relationships/image" Target="../media/image175.png"/><Relationship Id="rId195" Type="http://schemas.openxmlformats.org/officeDocument/2006/relationships/image" Target="../media/image196.jpeg"/><Relationship Id="rId209" Type="http://schemas.openxmlformats.org/officeDocument/2006/relationships/image" Target="../media/image210.jpeg"/><Relationship Id="rId220" Type="http://schemas.openxmlformats.org/officeDocument/2006/relationships/image" Target="../media/image221.jpeg"/><Relationship Id="rId241" Type="http://schemas.openxmlformats.org/officeDocument/2006/relationships/image" Target="../media/image242.png"/><Relationship Id="rId15" Type="http://schemas.openxmlformats.org/officeDocument/2006/relationships/image" Target="../media/image16.jpeg"/><Relationship Id="rId36" Type="http://schemas.openxmlformats.org/officeDocument/2006/relationships/image" Target="../media/image37.jpeg"/><Relationship Id="rId57" Type="http://schemas.openxmlformats.org/officeDocument/2006/relationships/image" Target="../media/image58.emf"/><Relationship Id="rId262" Type="http://schemas.openxmlformats.org/officeDocument/2006/relationships/image" Target="../media/image263.jpeg"/><Relationship Id="rId283" Type="http://schemas.openxmlformats.org/officeDocument/2006/relationships/image" Target="../media/image284.jpeg"/><Relationship Id="rId318" Type="http://schemas.openxmlformats.org/officeDocument/2006/relationships/image" Target="../media/image319.jpeg"/><Relationship Id="rId78" Type="http://schemas.openxmlformats.org/officeDocument/2006/relationships/image" Target="../media/image79.jpeg"/><Relationship Id="rId99" Type="http://schemas.openxmlformats.org/officeDocument/2006/relationships/image" Target="../media/image100.jpeg"/><Relationship Id="rId101" Type="http://schemas.openxmlformats.org/officeDocument/2006/relationships/image" Target="../media/image102.jpeg"/><Relationship Id="rId122" Type="http://schemas.openxmlformats.org/officeDocument/2006/relationships/image" Target="../media/image123.jpeg"/><Relationship Id="rId143" Type="http://schemas.openxmlformats.org/officeDocument/2006/relationships/image" Target="../media/image144.jpeg"/><Relationship Id="rId164" Type="http://schemas.openxmlformats.org/officeDocument/2006/relationships/image" Target="../media/image165.jpeg"/><Relationship Id="rId185" Type="http://schemas.openxmlformats.org/officeDocument/2006/relationships/image" Target="../media/image186.jpeg"/><Relationship Id="rId9" Type="http://schemas.openxmlformats.org/officeDocument/2006/relationships/image" Target="../media/image10.jpeg"/><Relationship Id="rId210" Type="http://schemas.openxmlformats.org/officeDocument/2006/relationships/image" Target="../media/image211.png"/><Relationship Id="rId26" Type="http://schemas.openxmlformats.org/officeDocument/2006/relationships/image" Target="../media/image27.jpeg"/><Relationship Id="rId231" Type="http://schemas.openxmlformats.org/officeDocument/2006/relationships/image" Target="../media/image232.jpeg"/><Relationship Id="rId252" Type="http://schemas.openxmlformats.org/officeDocument/2006/relationships/image" Target="../media/image253.png"/><Relationship Id="rId273" Type="http://schemas.openxmlformats.org/officeDocument/2006/relationships/image" Target="../media/image274.jpeg"/><Relationship Id="rId294" Type="http://schemas.openxmlformats.org/officeDocument/2006/relationships/image" Target="../media/image295.jpeg"/><Relationship Id="rId308" Type="http://schemas.openxmlformats.org/officeDocument/2006/relationships/image" Target="../media/image309.png"/><Relationship Id="rId47" Type="http://schemas.openxmlformats.org/officeDocument/2006/relationships/image" Target="../media/image48.jpeg"/><Relationship Id="rId68" Type="http://schemas.openxmlformats.org/officeDocument/2006/relationships/image" Target="../media/image69.png"/><Relationship Id="rId89" Type="http://schemas.openxmlformats.org/officeDocument/2006/relationships/image" Target="../media/image90.jpeg"/><Relationship Id="rId112" Type="http://schemas.openxmlformats.org/officeDocument/2006/relationships/image" Target="../media/image113.jpeg"/><Relationship Id="rId133" Type="http://schemas.openxmlformats.org/officeDocument/2006/relationships/image" Target="../media/image134.jpeg"/><Relationship Id="rId154" Type="http://schemas.openxmlformats.org/officeDocument/2006/relationships/image" Target="../media/image155.jpeg"/><Relationship Id="rId175" Type="http://schemas.openxmlformats.org/officeDocument/2006/relationships/image" Target="../media/image176.png"/><Relationship Id="rId196" Type="http://schemas.openxmlformats.org/officeDocument/2006/relationships/image" Target="../media/image197.jpeg"/><Relationship Id="rId200" Type="http://schemas.openxmlformats.org/officeDocument/2006/relationships/image" Target="../media/image201.png"/><Relationship Id="rId16" Type="http://schemas.openxmlformats.org/officeDocument/2006/relationships/image" Target="../media/image17.jpeg"/><Relationship Id="rId221" Type="http://schemas.openxmlformats.org/officeDocument/2006/relationships/image" Target="../media/image222.jpeg"/><Relationship Id="rId242" Type="http://schemas.openxmlformats.org/officeDocument/2006/relationships/image" Target="../media/image243.png"/><Relationship Id="rId263" Type="http://schemas.openxmlformats.org/officeDocument/2006/relationships/image" Target="../media/image264.jpeg"/><Relationship Id="rId284" Type="http://schemas.openxmlformats.org/officeDocument/2006/relationships/image" Target="../media/image285.jpeg"/><Relationship Id="rId319" Type="http://schemas.openxmlformats.org/officeDocument/2006/relationships/image" Target="../media/image320.jpeg"/><Relationship Id="rId37" Type="http://schemas.openxmlformats.org/officeDocument/2006/relationships/image" Target="../media/image38.png"/><Relationship Id="rId58" Type="http://schemas.openxmlformats.org/officeDocument/2006/relationships/image" Target="../media/image59.emf"/><Relationship Id="rId79" Type="http://schemas.openxmlformats.org/officeDocument/2006/relationships/image" Target="../media/image80.jpeg"/><Relationship Id="rId102" Type="http://schemas.openxmlformats.org/officeDocument/2006/relationships/image" Target="../media/image103.jpeg"/><Relationship Id="rId123" Type="http://schemas.openxmlformats.org/officeDocument/2006/relationships/image" Target="../media/image124.jpeg"/><Relationship Id="rId144" Type="http://schemas.openxmlformats.org/officeDocument/2006/relationships/image" Target="../media/image145.jpeg"/><Relationship Id="rId90" Type="http://schemas.openxmlformats.org/officeDocument/2006/relationships/image" Target="../media/image91.jpeg"/><Relationship Id="rId165" Type="http://schemas.openxmlformats.org/officeDocument/2006/relationships/image" Target="../media/image166.jpeg"/><Relationship Id="rId186" Type="http://schemas.openxmlformats.org/officeDocument/2006/relationships/image" Target="../media/image187.emf"/><Relationship Id="rId211" Type="http://schemas.openxmlformats.org/officeDocument/2006/relationships/image" Target="../media/image212.emf"/><Relationship Id="rId232" Type="http://schemas.openxmlformats.org/officeDocument/2006/relationships/image" Target="../media/image233.jpeg"/><Relationship Id="rId253" Type="http://schemas.openxmlformats.org/officeDocument/2006/relationships/image" Target="../media/image254.png"/><Relationship Id="rId274" Type="http://schemas.openxmlformats.org/officeDocument/2006/relationships/image" Target="../media/image275.jpeg"/><Relationship Id="rId295" Type="http://schemas.openxmlformats.org/officeDocument/2006/relationships/image" Target="../media/image296.jpeg"/><Relationship Id="rId309" Type="http://schemas.openxmlformats.org/officeDocument/2006/relationships/image" Target="../media/image310.png"/><Relationship Id="rId27" Type="http://schemas.openxmlformats.org/officeDocument/2006/relationships/image" Target="../media/image28.jpeg"/><Relationship Id="rId48" Type="http://schemas.openxmlformats.org/officeDocument/2006/relationships/image" Target="../media/image49.jpeg"/><Relationship Id="rId69" Type="http://schemas.openxmlformats.org/officeDocument/2006/relationships/image" Target="../media/image70.png"/><Relationship Id="rId113" Type="http://schemas.openxmlformats.org/officeDocument/2006/relationships/image" Target="../media/image114.jpeg"/><Relationship Id="rId134" Type="http://schemas.openxmlformats.org/officeDocument/2006/relationships/image" Target="../media/image135.png"/><Relationship Id="rId320" Type="http://schemas.openxmlformats.org/officeDocument/2006/relationships/image" Target="../media/image321.jpeg"/><Relationship Id="rId80" Type="http://schemas.openxmlformats.org/officeDocument/2006/relationships/image" Target="../media/image81.jpeg"/><Relationship Id="rId155" Type="http://schemas.openxmlformats.org/officeDocument/2006/relationships/image" Target="../media/image156.jpeg"/><Relationship Id="rId176" Type="http://schemas.openxmlformats.org/officeDocument/2006/relationships/image" Target="../media/image177.jpeg"/><Relationship Id="rId197" Type="http://schemas.openxmlformats.org/officeDocument/2006/relationships/image" Target="../media/image198.jpeg"/><Relationship Id="rId201" Type="http://schemas.openxmlformats.org/officeDocument/2006/relationships/image" Target="../media/image202.jpeg"/><Relationship Id="rId222" Type="http://schemas.openxmlformats.org/officeDocument/2006/relationships/image" Target="../media/image223.png"/><Relationship Id="rId243" Type="http://schemas.openxmlformats.org/officeDocument/2006/relationships/image" Target="../media/image244.png"/><Relationship Id="rId264" Type="http://schemas.openxmlformats.org/officeDocument/2006/relationships/image" Target="../media/image265.jpeg"/><Relationship Id="rId285" Type="http://schemas.openxmlformats.org/officeDocument/2006/relationships/image" Target="../media/image286.jpeg"/><Relationship Id="rId17" Type="http://schemas.openxmlformats.org/officeDocument/2006/relationships/image" Target="../media/image18.jpeg"/><Relationship Id="rId38" Type="http://schemas.openxmlformats.org/officeDocument/2006/relationships/image" Target="../media/image39.png"/><Relationship Id="rId59" Type="http://schemas.openxmlformats.org/officeDocument/2006/relationships/image" Target="../media/image60.emf"/><Relationship Id="rId103" Type="http://schemas.openxmlformats.org/officeDocument/2006/relationships/image" Target="../media/image104.jpeg"/><Relationship Id="rId124" Type="http://schemas.openxmlformats.org/officeDocument/2006/relationships/image" Target="../media/image125.jpeg"/><Relationship Id="rId310" Type="http://schemas.openxmlformats.org/officeDocument/2006/relationships/image" Target="../media/image311.png"/><Relationship Id="rId70" Type="http://schemas.openxmlformats.org/officeDocument/2006/relationships/image" Target="../media/image71.jpeg"/><Relationship Id="rId91" Type="http://schemas.openxmlformats.org/officeDocument/2006/relationships/image" Target="../media/image92.jpeg"/><Relationship Id="rId145" Type="http://schemas.openxmlformats.org/officeDocument/2006/relationships/image" Target="../media/image146.jpeg"/><Relationship Id="rId166" Type="http://schemas.openxmlformats.org/officeDocument/2006/relationships/image" Target="../media/image167.png"/><Relationship Id="rId187" Type="http://schemas.openxmlformats.org/officeDocument/2006/relationships/image" Target="../media/image188.emf"/><Relationship Id="rId1" Type="http://schemas.openxmlformats.org/officeDocument/2006/relationships/image" Target="../media/image2.jpeg"/><Relationship Id="rId212" Type="http://schemas.openxmlformats.org/officeDocument/2006/relationships/image" Target="../media/image213.png"/><Relationship Id="rId233" Type="http://schemas.openxmlformats.org/officeDocument/2006/relationships/image" Target="../media/image234.jpeg"/><Relationship Id="rId254" Type="http://schemas.openxmlformats.org/officeDocument/2006/relationships/image" Target="../media/image255.emf"/><Relationship Id="rId28" Type="http://schemas.openxmlformats.org/officeDocument/2006/relationships/image" Target="../media/image29.jpeg"/><Relationship Id="rId49" Type="http://schemas.openxmlformats.org/officeDocument/2006/relationships/image" Target="../media/image50.png"/><Relationship Id="rId114" Type="http://schemas.openxmlformats.org/officeDocument/2006/relationships/image" Target="../media/image115.jpeg"/><Relationship Id="rId275" Type="http://schemas.openxmlformats.org/officeDocument/2006/relationships/image" Target="../media/image276.jpeg"/><Relationship Id="rId296" Type="http://schemas.openxmlformats.org/officeDocument/2006/relationships/image" Target="../media/image297.jpeg"/><Relationship Id="rId300" Type="http://schemas.openxmlformats.org/officeDocument/2006/relationships/image" Target="../media/image301.jpeg"/><Relationship Id="rId60" Type="http://schemas.openxmlformats.org/officeDocument/2006/relationships/image" Target="../media/image61.png"/><Relationship Id="rId81" Type="http://schemas.openxmlformats.org/officeDocument/2006/relationships/image" Target="../media/image82.jpeg"/><Relationship Id="rId135" Type="http://schemas.openxmlformats.org/officeDocument/2006/relationships/image" Target="../media/image136.jpeg"/><Relationship Id="rId156" Type="http://schemas.openxmlformats.org/officeDocument/2006/relationships/image" Target="../media/image157.jpeg"/><Relationship Id="rId177" Type="http://schemas.openxmlformats.org/officeDocument/2006/relationships/image" Target="../media/image178.jpeg"/><Relationship Id="rId198" Type="http://schemas.openxmlformats.org/officeDocument/2006/relationships/image" Target="../media/image199.png"/><Relationship Id="rId321" Type="http://schemas.openxmlformats.org/officeDocument/2006/relationships/image" Target="../media/image322.jpeg"/><Relationship Id="rId202" Type="http://schemas.openxmlformats.org/officeDocument/2006/relationships/image" Target="../media/image203.jpeg"/><Relationship Id="rId223" Type="http://schemas.openxmlformats.org/officeDocument/2006/relationships/image" Target="../media/image224.jpeg"/><Relationship Id="rId244" Type="http://schemas.openxmlformats.org/officeDocument/2006/relationships/image" Target="../media/image245.jpeg"/><Relationship Id="rId18" Type="http://schemas.openxmlformats.org/officeDocument/2006/relationships/image" Target="../media/image19.jpeg"/><Relationship Id="rId39" Type="http://schemas.openxmlformats.org/officeDocument/2006/relationships/image" Target="../media/image40.png"/><Relationship Id="rId265" Type="http://schemas.openxmlformats.org/officeDocument/2006/relationships/image" Target="../media/image266.jpeg"/><Relationship Id="rId286" Type="http://schemas.openxmlformats.org/officeDocument/2006/relationships/image" Target="../media/image287.jpeg"/><Relationship Id="rId50" Type="http://schemas.openxmlformats.org/officeDocument/2006/relationships/image" Target="../media/image51.png"/><Relationship Id="rId104" Type="http://schemas.openxmlformats.org/officeDocument/2006/relationships/image" Target="../media/image105.jpeg"/><Relationship Id="rId125" Type="http://schemas.openxmlformats.org/officeDocument/2006/relationships/image" Target="../media/image126.jpeg"/><Relationship Id="rId146" Type="http://schemas.openxmlformats.org/officeDocument/2006/relationships/image" Target="../media/image147.jpeg"/><Relationship Id="rId167" Type="http://schemas.openxmlformats.org/officeDocument/2006/relationships/image" Target="../media/image168.jpeg"/><Relationship Id="rId188" Type="http://schemas.openxmlformats.org/officeDocument/2006/relationships/image" Target="../media/image189.emf"/><Relationship Id="rId311" Type="http://schemas.openxmlformats.org/officeDocument/2006/relationships/image" Target="../media/image312.png"/><Relationship Id="rId71" Type="http://schemas.openxmlformats.org/officeDocument/2006/relationships/image" Target="../media/image72.png"/><Relationship Id="rId92" Type="http://schemas.openxmlformats.org/officeDocument/2006/relationships/image" Target="../media/image93.jpeg"/><Relationship Id="rId213" Type="http://schemas.openxmlformats.org/officeDocument/2006/relationships/image" Target="../media/image214.jpeg"/><Relationship Id="rId234" Type="http://schemas.openxmlformats.org/officeDocument/2006/relationships/image" Target="../media/image235.jpeg"/><Relationship Id="rId2" Type="http://schemas.openxmlformats.org/officeDocument/2006/relationships/image" Target="../media/image3.jpeg"/><Relationship Id="rId29" Type="http://schemas.openxmlformats.org/officeDocument/2006/relationships/image" Target="../media/image30.jpeg"/><Relationship Id="rId255" Type="http://schemas.openxmlformats.org/officeDocument/2006/relationships/image" Target="../media/image256.jpeg"/><Relationship Id="rId276" Type="http://schemas.openxmlformats.org/officeDocument/2006/relationships/image" Target="../media/image277.jpeg"/><Relationship Id="rId297" Type="http://schemas.openxmlformats.org/officeDocument/2006/relationships/image" Target="../media/image298.jpeg"/><Relationship Id="rId40" Type="http://schemas.openxmlformats.org/officeDocument/2006/relationships/image" Target="../media/image41.jpeg"/><Relationship Id="rId115" Type="http://schemas.openxmlformats.org/officeDocument/2006/relationships/image" Target="../media/image116.jpeg"/><Relationship Id="rId136" Type="http://schemas.openxmlformats.org/officeDocument/2006/relationships/image" Target="../media/image137.jpeg"/><Relationship Id="rId157" Type="http://schemas.openxmlformats.org/officeDocument/2006/relationships/image" Target="../media/image158.jpeg"/><Relationship Id="rId178" Type="http://schemas.openxmlformats.org/officeDocument/2006/relationships/image" Target="../media/image179.jpeg"/><Relationship Id="rId301" Type="http://schemas.openxmlformats.org/officeDocument/2006/relationships/image" Target="../media/image302.jpeg"/><Relationship Id="rId322" Type="http://schemas.openxmlformats.org/officeDocument/2006/relationships/image" Target="../media/image323.jpeg"/><Relationship Id="rId61" Type="http://schemas.openxmlformats.org/officeDocument/2006/relationships/image" Target="../media/image62.png"/><Relationship Id="rId82" Type="http://schemas.openxmlformats.org/officeDocument/2006/relationships/image" Target="../media/image83.jpeg"/><Relationship Id="rId199" Type="http://schemas.openxmlformats.org/officeDocument/2006/relationships/image" Target="../media/image200.png"/><Relationship Id="rId203" Type="http://schemas.openxmlformats.org/officeDocument/2006/relationships/image" Target="../media/image204.jpeg"/><Relationship Id="rId19" Type="http://schemas.openxmlformats.org/officeDocument/2006/relationships/image" Target="../media/image20.jpeg"/><Relationship Id="rId224" Type="http://schemas.openxmlformats.org/officeDocument/2006/relationships/image" Target="../media/image225.jpeg"/><Relationship Id="rId245" Type="http://schemas.openxmlformats.org/officeDocument/2006/relationships/image" Target="../media/image246.jpeg"/><Relationship Id="rId266" Type="http://schemas.openxmlformats.org/officeDocument/2006/relationships/image" Target="../media/image267.jpeg"/><Relationship Id="rId287" Type="http://schemas.openxmlformats.org/officeDocument/2006/relationships/image" Target="../media/image288.jpeg"/><Relationship Id="rId30" Type="http://schemas.openxmlformats.org/officeDocument/2006/relationships/image" Target="../media/image31.jpeg"/><Relationship Id="rId105" Type="http://schemas.openxmlformats.org/officeDocument/2006/relationships/image" Target="../media/image106.jpeg"/><Relationship Id="rId126" Type="http://schemas.openxmlformats.org/officeDocument/2006/relationships/image" Target="../media/image127.jpeg"/><Relationship Id="rId147" Type="http://schemas.openxmlformats.org/officeDocument/2006/relationships/image" Target="../media/image148.jpeg"/><Relationship Id="rId168" Type="http://schemas.openxmlformats.org/officeDocument/2006/relationships/image" Target="../media/image169.jpeg"/><Relationship Id="rId312" Type="http://schemas.openxmlformats.org/officeDocument/2006/relationships/image" Target="../media/image313.png"/><Relationship Id="rId51" Type="http://schemas.openxmlformats.org/officeDocument/2006/relationships/image" Target="../media/image52.jpeg"/><Relationship Id="rId72" Type="http://schemas.openxmlformats.org/officeDocument/2006/relationships/image" Target="../media/image73.png"/><Relationship Id="rId93" Type="http://schemas.openxmlformats.org/officeDocument/2006/relationships/image" Target="../media/image94.jpeg"/><Relationship Id="rId189" Type="http://schemas.openxmlformats.org/officeDocument/2006/relationships/image" Target="../media/image190.emf"/><Relationship Id="rId3" Type="http://schemas.openxmlformats.org/officeDocument/2006/relationships/image" Target="../media/image4.jpeg"/><Relationship Id="rId214" Type="http://schemas.openxmlformats.org/officeDocument/2006/relationships/image" Target="../media/image215.jpeg"/><Relationship Id="rId235" Type="http://schemas.openxmlformats.org/officeDocument/2006/relationships/image" Target="../media/image236.jpeg"/><Relationship Id="rId256" Type="http://schemas.openxmlformats.org/officeDocument/2006/relationships/image" Target="../media/image257.png"/><Relationship Id="rId277" Type="http://schemas.openxmlformats.org/officeDocument/2006/relationships/image" Target="../media/image278.jpeg"/><Relationship Id="rId298" Type="http://schemas.openxmlformats.org/officeDocument/2006/relationships/image" Target="../media/image299.jpeg"/><Relationship Id="rId116" Type="http://schemas.openxmlformats.org/officeDocument/2006/relationships/image" Target="../media/image117.jpeg"/><Relationship Id="rId137" Type="http://schemas.openxmlformats.org/officeDocument/2006/relationships/image" Target="../media/image138.jpeg"/><Relationship Id="rId158" Type="http://schemas.openxmlformats.org/officeDocument/2006/relationships/image" Target="../media/image159.jpeg"/><Relationship Id="rId302" Type="http://schemas.openxmlformats.org/officeDocument/2006/relationships/image" Target="../media/image303.png"/><Relationship Id="rId323" Type="http://schemas.openxmlformats.org/officeDocument/2006/relationships/image" Target="../media/image324.jpeg"/><Relationship Id="rId20" Type="http://schemas.openxmlformats.org/officeDocument/2006/relationships/image" Target="../media/image21.jpeg"/><Relationship Id="rId41" Type="http://schemas.openxmlformats.org/officeDocument/2006/relationships/image" Target="../media/image42.jpeg"/><Relationship Id="rId62" Type="http://schemas.openxmlformats.org/officeDocument/2006/relationships/image" Target="../media/image63.png"/><Relationship Id="rId83" Type="http://schemas.openxmlformats.org/officeDocument/2006/relationships/image" Target="../media/image84.jpeg"/><Relationship Id="rId179" Type="http://schemas.openxmlformats.org/officeDocument/2006/relationships/image" Target="../media/image180.jpeg"/><Relationship Id="rId190" Type="http://schemas.openxmlformats.org/officeDocument/2006/relationships/image" Target="../media/image191.emf"/><Relationship Id="rId204" Type="http://schemas.openxmlformats.org/officeDocument/2006/relationships/image" Target="../media/image205.jpeg"/><Relationship Id="rId225" Type="http://schemas.openxmlformats.org/officeDocument/2006/relationships/image" Target="../media/image226.jpeg"/><Relationship Id="rId246" Type="http://schemas.openxmlformats.org/officeDocument/2006/relationships/image" Target="../media/image247.jpeg"/><Relationship Id="rId267" Type="http://schemas.openxmlformats.org/officeDocument/2006/relationships/image" Target="../media/image268.jpeg"/><Relationship Id="rId288" Type="http://schemas.openxmlformats.org/officeDocument/2006/relationships/image" Target="../media/image289.png"/><Relationship Id="rId106" Type="http://schemas.openxmlformats.org/officeDocument/2006/relationships/image" Target="../media/image107.jpeg"/><Relationship Id="rId127" Type="http://schemas.openxmlformats.org/officeDocument/2006/relationships/image" Target="../media/image128.jpeg"/><Relationship Id="rId313" Type="http://schemas.openxmlformats.org/officeDocument/2006/relationships/image" Target="../media/image314.png"/><Relationship Id="rId10" Type="http://schemas.openxmlformats.org/officeDocument/2006/relationships/image" Target="../media/image11.jpeg"/><Relationship Id="rId31" Type="http://schemas.openxmlformats.org/officeDocument/2006/relationships/image" Target="../media/image32.jpeg"/><Relationship Id="rId52" Type="http://schemas.openxmlformats.org/officeDocument/2006/relationships/image" Target="../media/image53.jpeg"/><Relationship Id="rId73" Type="http://schemas.openxmlformats.org/officeDocument/2006/relationships/image" Target="../media/image74.png"/><Relationship Id="rId94" Type="http://schemas.openxmlformats.org/officeDocument/2006/relationships/image" Target="../media/image95.jpeg"/><Relationship Id="rId148" Type="http://schemas.openxmlformats.org/officeDocument/2006/relationships/image" Target="../media/image149.jpeg"/><Relationship Id="rId169" Type="http://schemas.openxmlformats.org/officeDocument/2006/relationships/image" Target="../media/image170.png"/><Relationship Id="rId4" Type="http://schemas.openxmlformats.org/officeDocument/2006/relationships/image" Target="../media/image5.jpeg"/><Relationship Id="rId180" Type="http://schemas.openxmlformats.org/officeDocument/2006/relationships/image" Target="../media/image181.jpeg"/><Relationship Id="rId215" Type="http://schemas.openxmlformats.org/officeDocument/2006/relationships/image" Target="../media/image216.jpeg"/><Relationship Id="rId236" Type="http://schemas.openxmlformats.org/officeDocument/2006/relationships/image" Target="../media/image237.jpeg"/><Relationship Id="rId257" Type="http://schemas.openxmlformats.org/officeDocument/2006/relationships/image" Target="../media/image258.jpeg"/><Relationship Id="rId278" Type="http://schemas.openxmlformats.org/officeDocument/2006/relationships/image" Target="../media/image279.jpeg"/><Relationship Id="rId303" Type="http://schemas.openxmlformats.org/officeDocument/2006/relationships/image" Target="../media/image304.png"/><Relationship Id="rId42" Type="http://schemas.openxmlformats.org/officeDocument/2006/relationships/image" Target="../media/image43.jpeg"/><Relationship Id="rId84" Type="http://schemas.openxmlformats.org/officeDocument/2006/relationships/image" Target="../media/image85.jpeg"/><Relationship Id="rId138" Type="http://schemas.openxmlformats.org/officeDocument/2006/relationships/image" Target="../media/image139.jpeg"/><Relationship Id="rId191" Type="http://schemas.openxmlformats.org/officeDocument/2006/relationships/image" Target="../media/image192.emf"/><Relationship Id="rId205" Type="http://schemas.openxmlformats.org/officeDocument/2006/relationships/image" Target="../media/image206.jpeg"/><Relationship Id="rId247" Type="http://schemas.openxmlformats.org/officeDocument/2006/relationships/image" Target="../media/image248.png"/><Relationship Id="rId107" Type="http://schemas.openxmlformats.org/officeDocument/2006/relationships/image" Target="../media/image108.jpeg"/><Relationship Id="rId289" Type="http://schemas.openxmlformats.org/officeDocument/2006/relationships/image" Target="../media/image290.png"/><Relationship Id="rId11" Type="http://schemas.openxmlformats.org/officeDocument/2006/relationships/image" Target="../media/image12.jpeg"/><Relationship Id="rId53" Type="http://schemas.openxmlformats.org/officeDocument/2006/relationships/image" Target="../media/image54.jpeg"/><Relationship Id="rId149" Type="http://schemas.openxmlformats.org/officeDocument/2006/relationships/image" Target="../media/image150.png"/><Relationship Id="rId314" Type="http://schemas.openxmlformats.org/officeDocument/2006/relationships/image" Target="../media/image315.png"/><Relationship Id="rId95" Type="http://schemas.openxmlformats.org/officeDocument/2006/relationships/image" Target="../media/image96.jpeg"/><Relationship Id="rId160" Type="http://schemas.openxmlformats.org/officeDocument/2006/relationships/image" Target="../media/image161.jpeg"/><Relationship Id="rId216" Type="http://schemas.openxmlformats.org/officeDocument/2006/relationships/image" Target="../media/image217.jpeg"/><Relationship Id="rId258" Type="http://schemas.openxmlformats.org/officeDocument/2006/relationships/image" Target="../media/image259.jpeg"/><Relationship Id="rId22" Type="http://schemas.openxmlformats.org/officeDocument/2006/relationships/image" Target="../media/image23.jpeg"/><Relationship Id="rId64" Type="http://schemas.openxmlformats.org/officeDocument/2006/relationships/image" Target="../media/image65.png"/><Relationship Id="rId118" Type="http://schemas.openxmlformats.org/officeDocument/2006/relationships/image" Target="../media/image119.jpeg"/><Relationship Id="rId325" Type="http://schemas.openxmlformats.org/officeDocument/2006/relationships/image" Target="../media/image326.jpeg"/><Relationship Id="rId171" Type="http://schemas.openxmlformats.org/officeDocument/2006/relationships/image" Target="../media/image172.jpeg"/><Relationship Id="rId227" Type="http://schemas.openxmlformats.org/officeDocument/2006/relationships/image" Target="../media/image228.jpeg"/><Relationship Id="rId269" Type="http://schemas.openxmlformats.org/officeDocument/2006/relationships/image" Target="../media/image270.jpeg"/><Relationship Id="rId33" Type="http://schemas.openxmlformats.org/officeDocument/2006/relationships/image" Target="../media/image34.jpeg"/><Relationship Id="rId129" Type="http://schemas.openxmlformats.org/officeDocument/2006/relationships/image" Target="../media/image130.jpeg"/><Relationship Id="rId280" Type="http://schemas.openxmlformats.org/officeDocument/2006/relationships/image" Target="../media/image281.jpeg"/><Relationship Id="rId75" Type="http://schemas.openxmlformats.org/officeDocument/2006/relationships/image" Target="../media/image76.jpeg"/><Relationship Id="rId140" Type="http://schemas.openxmlformats.org/officeDocument/2006/relationships/image" Target="../media/image141.jpeg"/><Relationship Id="rId182" Type="http://schemas.openxmlformats.org/officeDocument/2006/relationships/image" Target="../media/image183.jpeg"/><Relationship Id="rId6" Type="http://schemas.openxmlformats.org/officeDocument/2006/relationships/image" Target="../media/image7.jpeg"/><Relationship Id="rId238" Type="http://schemas.openxmlformats.org/officeDocument/2006/relationships/image" Target="../media/image239.png"/><Relationship Id="rId291" Type="http://schemas.openxmlformats.org/officeDocument/2006/relationships/image" Target="../media/image292.png"/><Relationship Id="rId305" Type="http://schemas.openxmlformats.org/officeDocument/2006/relationships/image" Target="../media/image306.png"/><Relationship Id="rId44" Type="http://schemas.openxmlformats.org/officeDocument/2006/relationships/image" Target="../media/image45.jpeg"/><Relationship Id="rId86" Type="http://schemas.openxmlformats.org/officeDocument/2006/relationships/image" Target="../media/image87.jpeg"/><Relationship Id="rId151" Type="http://schemas.openxmlformats.org/officeDocument/2006/relationships/image" Target="../media/image152.jpeg"/><Relationship Id="rId193" Type="http://schemas.openxmlformats.org/officeDocument/2006/relationships/image" Target="../media/image194.jpeg"/><Relationship Id="rId207" Type="http://schemas.openxmlformats.org/officeDocument/2006/relationships/image" Target="../media/image208.jpeg"/><Relationship Id="rId249" Type="http://schemas.openxmlformats.org/officeDocument/2006/relationships/image" Target="../media/image250.jpeg"/><Relationship Id="rId13" Type="http://schemas.openxmlformats.org/officeDocument/2006/relationships/image" Target="../media/image14.jpg"/><Relationship Id="rId109" Type="http://schemas.openxmlformats.org/officeDocument/2006/relationships/image" Target="../media/image110.jpeg"/><Relationship Id="rId260" Type="http://schemas.openxmlformats.org/officeDocument/2006/relationships/image" Target="../media/image261.jpeg"/><Relationship Id="rId316" Type="http://schemas.openxmlformats.org/officeDocument/2006/relationships/image" Target="../media/image317.png"/><Relationship Id="rId55" Type="http://schemas.openxmlformats.org/officeDocument/2006/relationships/image" Target="../media/image56.jpeg"/><Relationship Id="rId97" Type="http://schemas.openxmlformats.org/officeDocument/2006/relationships/image" Target="../media/image98.jpeg"/><Relationship Id="rId120" Type="http://schemas.openxmlformats.org/officeDocument/2006/relationships/image" Target="../media/image12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232.jpeg"/><Relationship Id="rId13" Type="http://schemas.openxmlformats.org/officeDocument/2006/relationships/image" Target="../media/image243.png"/><Relationship Id="rId3" Type="http://schemas.openxmlformats.org/officeDocument/2006/relationships/image" Target="../media/image200.png"/><Relationship Id="rId7" Type="http://schemas.openxmlformats.org/officeDocument/2006/relationships/image" Target="../media/image224.jpeg"/><Relationship Id="rId12" Type="http://schemas.openxmlformats.org/officeDocument/2006/relationships/image" Target="../media/image242.png"/><Relationship Id="rId2" Type="http://schemas.openxmlformats.org/officeDocument/2006/relationships/image" Target="../media/image199.png"/><Relationship Id="rId1" Type="http://schemas.openxmlformats.org/officeDocument/2006/relationships/image" Target="../media/image193.jpeg"/><Relationship Id="rId6" Type="http://schemas.openxmlformats.org/officeDocument/2006/relationships/image" Target="../media/image215.jpeg"/><Relationship Id="rId11" Type="http://schemas.openxmlformats.org/officeDocument/2006/relationships/image" Target="../media/image240.jpeg"/><Relationship Id="rId5" Type="http://schemas.openxmlformats.org/officeDocument/2006/relationships/image" Target="../media/image212.emf"/><Relationship Id="rId10" Type="http://schemas.openxmlformats.org/officeDocument/2006/relationships/image" Target="../media/image214.jpeg"/><Relationship Id="rId4" Type="http://schemas.openxmlformats.org/officeDocument/2006/relationships/image" Target="../media/image201.png"/><Relationship Id="rId9" Type="http://schemas.openxmlformats.org/officeDocument/2006/relationships/image" Target="../media/image235.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54</xdr:col>
      <xdr:colOff>0</xdr:colOff>
      <xdr:row>12</xdr:row>
      <xdr:rowOff>0</xdr:rowOff>
    </xdr:from>
    <xdr:to>
      <xdr:col>55</xdr:col>
      <xdr:colOff>0</xdr:colOff>
      <xdr:row>13</xdr:row>
      <xdr:rowOff>0</xdr:rowOff>
    </xdr:to>
    <xdr:pic>
      <xdr:nvPicPr>
        <xdr:cNvPr id="15" name="Image 14" descr="IMG_0217.JPG">
          <a:extLst>
            <a:ext uri="{FF2B5EF4-FFF2-40B4-BE49-F238E27FC236}">
              <a16:creationId xmlns:a16="http://schemas.microsoft.com/office/drawing/2014/main" id="{00000000-0008-0000-0500-00000F000000}"/>
            </a:ext>
          </a:extLst>
        </xdr:cNvPr>
        <xdr:cNvPicPr preferRelativeResize="0">
          <a:picLocks/>
        </xdr:cNvPicPr>
      </xdr:nvPicPr>
      <xdr:blipFill>
        <a:blip xmlns:r="http://schemas.openxmlformats.org/officeDocument/2006/relationships" r:embed="rId1" cstate="print"/>
        <a:stretch>
          <a:fillRect/>
        </a:stretch>
      </xdr:blipFill>
      <xdr:spPr>
        <a:xfrm>
          <a:off x="59074050" y="14592300"/>
          <a:ext cx="2200275" cy="2590800"/>
        </a:xfrm>
        <a:prstGeom prst="rect">
          <a:avLst/>
        </a:prstGeom>
      </xdr:spPr>
    </xdr:pic>
    <xdr:clientData/>
  </xdr:twoCellAnchor>
  <xdr:twoCellAnchor>
    <xdr:from>
      <xdr:col>55</xdr:col>
      <xdr:colOff>0</xdr:colOff>
      <xdr:row>12</xdr:row>
      <xdr:rowOff>0</xdr:rowOff>
    </xdr:from>
    <xdr:to>
      <xdr:col>56</xdr:col>
      <xdr:colOff>0</xdr:colOff>
      <xdr:row>13</xdr:row>
      <xdr:rowOff>0</xdr:rowOff>
    </xdr:to>
    <xdr:pic>
      <xdr:nvPicPr>
        <xdr:cNvPr id="16" name="Image 15" descr="IMG_0577.JPG">
          <a:extLst>
            <a:ext uri="{FF2B5EF4-FFF2-40B4-BE49-F238E27FC236}">
              <a16:creationId xmlns:a16="http://schemas.microsoft.com/office/drawing/2014/main" id="{00000000-0008-0000-0500-000010000000}"/>
            </a:ext>
          </a:extLst>
        </xdr:cNvPr>
        <xdr:cNvPicPr preferRelativeResize="0">
          <a:picLocks/>
        </xdr:cNvPicPr>
      </xdr:nvPicPr>
      <xdr:blipFill>
        <a:blip xmlns:r="http://schemas.openxmlformats.org/officeDocument/2006/relationships" r:embed="rId2" cstate="print"/>
        <a:stretch>
          <a:fillRect/>
        </a:stretch>
      </xdr:blipFill>
      <xdr:spPr>
        <a:xfrm>
          <a:off x="61274325" y="14592300"/>
          <a:ext cx="2200275" cy="2590800"/>
        </a:xfrm>
        <a:prstGeom prst="rect">
          <a:avLst/>
        </a:prstGeom>
      </xdr:spPr>
    </xdr:pic>
    <xdr:clientData/>
  </xdr:twoCellAnchor>
  <xdr:twoCellAnchor>
    <xdr:from>
      <xdr:col>56</xdr:col>
      <xdr:colOff>0</xdr:colOff>
      <xdr:row>12</xdr:row>
      <xdr:rowOff>0</xdr:rowOff>
    </xdr:from>
    <xdr:to>
      <xdr:col>57</xdr:col>
      <xdr:colOff>0</xdr:colOff>
      <xdr:row>13</xdr:row>
      <xdr:rowOff>0</xdr:rowOff>
    </xdr:to>
    <xdr:pic>
      <xdr:nvPicPr>
        <xdr:cNvPr id="17" name="Image 16" descr="IMG_0588.JPG">
          <a:extLst>
            <a:ext uri="{FF2B5EF4-FFF2-40B4-BE49-F238E27FC236}">
              <a16:creationId xmlns:a16="http://schemas.microsoft.com/office/drawing/2014/main" id="{00000000-0008-0000-0500-000011000000}"/>
            </a:ext>
          </a:extLst>
        </xdr:cNvPr>
        <xdr:cNvPicPr preferRelativeResize="0">
          <a:picLocks/>
        </xdr:cNvPicPr>
      </xdr:nvPicPr>
      <xdr:blipFill>
        <a:blip xmlns:r="http://schemas.openxmlformats.org/officeDocument/2006/relationships" r:embed="rId3" cstate="print"/>
        <a:stretch>
          <a:fillRect/>
        </a:stretch>
      </xdr:blipFill>
      <xdr:spPr>
        <a:xfrm>
          <a:off x="63474600" y="14592300"/>
          <a:ext cx="2200275" cy="2590800"/>
        </a:xfrm>
        <a:prstGeom prst="rect">
          <a:avLst/>
        </a:prstGeom>
      </xdr:spPr>
    </xdr:pic>
    <xdr:clientData/>
  </xdr:twoCellAnchor>
  <xdr:twoCellAnchor>
    <xdr:from>
      <xdr:col>57</xdr:col>
      <xdr:colOff>1</xdr:colOff>
      <xdr:row>12</xdr:row>
      <xdr:rowOff>0</xdr:rowOff>
    </xdr:from>
    <xdr:to>
      <xdr:col>58</xdr:col>
      <xdr:colOff>0</xdr:colOff>
      <xdr:row>13</xdr:row>
      <xdr:rowOff>0</xdr:rowOff>
    </xdr:to>
    <xdr:pic>
      <xdr:nvPicPr>
        <xdr:cNvPr id="18" name="Image 17" descr="IMG_0228.JPG">
          <a:extLst>
            <a:ext uri="{FF2B5EF4-FFF2-40B4-BE49-F238E27FC236}">
              <a16:creationId xmlns:a16="http://schemas.microsoft.com/office/drawing/2014/main" id="{00000000-0008-0000-0500-000012000000}"/>
            </a:ext>
          </a:extLst>
        </xdr:cNvPr>
        <xdr:cNvPicPr preferRelativeResize="0">
          <a:picLocks/>
        </xdr:cNvPicPr>
      </xdr:nvPicPr>
      <xdr:blipFill>
        <a:blip xmlns:r="http://schemas.openxmlformats.org/officeDocument/2006/relationships" r:embed="rId4" cstate="print"/>
        <a:stretch>
          <a:fillRect/>
        </a:stretch>
      </xdr:blipFill>
      <xdr:spPr>
        <a:xfrm>
          <a:off x="67392177" y="4953000"/>
          <a:ext cx="2196352" cy="1456765"/>
        </a:xfrm>
        <a:prstGeom prst="rect">
          <a:avLst/>
        </a:prstGeom>
      </xdr:spPr>
    </xdr:pic>
    <xdr:clientData/>
  </xdr:twoCellAnchor>
  <xdr:twoCellAnchor>
    <xdr:from>
      <xdr:col>54</xdr:col>
      <xdr:colOff>0</xdr:colOff>
      <xdr:row>13</xdr:row>
      <xdr:rowOff>0</xdr:rowOff>
    </xdr:from>
    <xdr:to>
      <xdr:col>55</xdr:col>
      <xdr:colOff>0</xdr:colOff>
      <xdr:row>14</xdr:row>
      <xdr:rowOff>0</xdr:rowOff>
    </xdr:to>
    <xdr:pic>
      <xdr:nvPicPr>
        <xdr:cNvPr id="19" name="Image 18">
          <a:extLst>
            <a:ext uri="{FF2B5EF4-FFF2-40B4-BE49-F238E27FC236}">
              <a16:creationId xmlns:a16="http://schemas.microsoft.com/office/drawing/2014/main" id="{00000000-0008-0000-0500-000013000000}"/>
            </a:ext>
          </a:extLst>
        </xdr:cNvPr>
        <xdr:cNvPicPr preferRelativeResize="0">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9074050" y="17183100"/>
          <a:ext cx="220027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0</xdr:colOff>
      <xdr:row>15</xdr:row>
      <xdr:rowOff>0</xdr:rowOff>
    </xdr:from>
    <xdr:to>
      <xdr:col>57</xdr:col>
      <xdr:colOff>0</xdr:colOff>
      <xdr:row>16</xdr:row>
      <xdr:rowOff>0</xdr:rowOff>
    </xdr:to>
    <xdr:pic>
      <xdr:nvPicPr>
        <xdr:cNvPr id="20" name="Image 19">
          <a:extLst>
            <a:ext uri="{FF2B5EF4-FFF2-40B4-BE49-F238E27FC236}">
              <a16:creationId xmlns:a16="http://schemas.microsoft.com/office/drawing/2014/main" id="{00000000-0008-0000-0500-000014000000}"/>
            </a:ext>
          </a:extLst>
        </xdr:cNvPr>
        <xdr:cNvPicPr preferRelativeResize="0">
          <a:picLocks noChangeArrowheads="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bwMode="auto">
        <a:xfrm>
          <a:off x="63474600" y="18326100"/>
          <a:ext cx="22002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57</xdr:col>
      <xdr:colOff>0</xdr:colOff>
      <xdr:row>15</xdr:row>
      <xdr:rowOff>0</xdr:rowOff>
    </xdr:from>
    <xdr:to>
      <xdr:col>58</xdr:col>
      <xdr:colOff>0</xdr:colOff>
      <xdr:row>16</xdr:row>
      <xdr:rowOff>0</xdr:rowOff>
    </xdr:to>
    <xdr:pic>
      <xdr:nvPicPr>
        <xdr:cNvPr id="21" name="Image 20">
          <a:extLst>
            <a:ext uri="{FF2B5EF4-FFF2-40B4-BE49-F238E27FC236}">
              <a16:creationId xmlns:a16="http://schemas.microsoft.com/office/drawing/2014/main" id="{00000000-0008-0000-0500-000015000000}"/>
            </a:ext>
          </a:extLst>
        </xdr:cNvPr>
        <xdr:cNvPicPr preferRelativeResize="0">
          <a:picLocks/>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65674875" y="18326100"/>
          <a:ext cx="2200275" cy="1295400"/>
        </a:xfrm>
        <a:prstGeom prst="rect">
          <a:avLst/>
        </a:prstGeom>
      </xdr:spPr>
    </xdr:pic>
    <xdr:clientData/>
  </xdr:twoCellAnchor>
  <xdr:twoCellAnchor>
    <xdr:from>
      <xdr:col>54</xdr:col>
      <xdr:colOff>0</xdr:colOff>
      <xdr:row>14</xdr:row>
      <xdr:rowOff>1</xdr:rowOff>
    </xdr:from>
    <xdr:to>
      <xdr:col>55</xdr:col>
      <xdr:colOff>0</xdr:colOff>
      <xdr:row>15</xdr:row>
      <xdr:rowOff>1</xdr:rowOff>
    </xdr:to>
    <xdr:pic>
      <xdr:nvPicPr>
        <xdr:cNvPr id="22" name="Image 21" descr="C:\Users\HP\Documents\FFOutput\IMG_5368.jpg">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59074050" y="17754601"/>
          <a:ext cx="2200275" cy="571500"/>
        </a:xfrm>
        <a:prstGeom prst="rect">
          <a:avLst/>
        </a:prstGeom>
        <a:noFill/>
        <a:ln w="9525">
          <a:noFill/>
          <a:miter lim="800000"/>
          <a:headEnd/>
          <a:tailEnd/>
        </a:ln>
      </xdr:spPr>
    </xdr:pic>
    <xdr:clientData/>
  </xdr:twoCellAnchor>
  <xdr:twoCellAnchor>
    <xdr:from>
      <xdr:col>54</xdr:col>
      <xdr:colOff>0</xdr:colOff>
      <xdr:row>15</xdr:row>
      <xdr:rowOff>0</xdr:rowOff>
    </xdr:from>
    <xdr:to>
      <xdr:col>55</xdr:col>
      <xdr:colOff>0</xdr:colOff>
      <xdr:row>16</xdr:row>
      <xdr:rowOff>0</xdr:rowOff>
    </xdr:to>
    <xdr:pic>
      <xdr:nvPicPr>
        <xdr:cNvPr id="23" name="Image 22">
          <a:extLst>
            <a:ext uri="{FF2B5EF4-FFF2-40B4-BE49-F238E27FC236}">
              <a16:creationId xmlns:a16="http://schemas.microsoft.com/office/drawing/2014/main" id="{00000000-0008-0000-0500-000017000000}"/>
            </a:ext>
          </a:extLst>
        </xdr:cNvPr>
        <xdr:cNvPicPr preferRelativeResize="0">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074050" y="18326100"/>
          <a:ext cx="2200275" cy="1295400"/>
        </a:xfrm>
        <a:prstGeom prst="rect">
          <a:avLst/>
        </a:prstGeom>
      </xdr:spPr>
    </xdr:pic>
    <xdr:clientData/>
  </xdr:twoCellAnchor>
  <xdr:twoCellAnchor>
    <xdr:from>
      <xdr:col>55</xdr:col>
      <xdr:colOff>0</xdr:colOff>
      <xdr:row>15</xdr:row>
      <xdr:rowOff>12246</xdr:rowOff>
    </xdr:from>
    <xdr:to>
      <xdr:col>56</xdr:col>
      <xdr:colOff>0</xdr:colOff>
      <xdr:row>16</xdr:row>
      <xdr:rowOff>0</xdr:rowOff>
    </xdr:to>
    <xdr:pic>
      <xdr:nvPicPr>
        <xdr:cNvPr id="24" name="Image 23">
          <a:extLst>
            <a:ext uri="{FF2B5EF4-FFF2-40B4-BE49-F238E27FC236}">
              <a16:creationId xmlns:a16="http://schemas.microsoft.com/office/drawing/2014/main" id="{00000000-0008-0000-0500-000018000000}"/>
            </a:ext>
          </a:extLst>
        </xdr:cNvPr>
        <xdr:cNvPicPr preferRelativeResize="0">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274325" y="18338346"/>
          <a:ext cx="2200275" cy="1283154"/>
        </a:xfrm>
        <a:prstGeom prst="rect">
          <a:avLst/>
        </a:prstGeom>
      </xdr:spPr>
    </xdr:pic>
    <xdr:clientData/>
  </xdr:twoCellAnchor>
  <xdr:twoCellAnchor>
    <xdr:from>
      <xdr:col>55</xdr:col>
      <xdr:colOff>0</xdr:colOff>
      <xdr:row>17</xdr:row>
      <xdr:rowOff>0</xdr:rowOff>
    </xdr:from>
    <xdr:to>
      <xdr:col>56</xdr:col>
      <xdr:colOff>0</xdr:colOff>
      <xdr:row>18</xdr:row>
      <xdr:rowOff>0</xdr:rowOff>
    </xdr:to>
    <xdr:pic>
      <xdr:nvPicPr>
        <xdr:cNvPr id="25" name="Image 24">
          <a:extLst>
            <a:ext uri="{FF2B5EF4-FFF2-40B4-BE49-F238E27FC236}">
              <a16:creationId xmlns:a16="http://schemas.microsoft.com/office/drawing/2014/main" id="{00000000-0008-0000-0500-000019000000}"/>
            </a:ext>
          </a:extLst>
        </xdr:cNvPr>
        <xdr:cNvPicPr preferRelativeResize="0">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274325" y="20574000"/>
          <a:ext cx="2200275" cy="809625"/>
        </a:xfrm>
        <a:prstGeom prst="rect">
          <a:avLst/>
        </a:prstGeom>
      </xdr:spPr>
    </xdr:pic>
    <xdr:clientData/>
  </xdr:twoCellAnchor>
  <xdr:twoCellAnchor>
    <xdr:from>
      <xdr:col>54</xdr:col>
      <xdr:colOff>0</xdr:colOff>
      <xdr:row>17</xdr:row>
      <xdr:rowOff>0</xdr:rowOff>
    </xdr:from>
    <xdr:to>
      <xdr:col>55</xdr:col>
      <xdr:colOff>0</xdr:colOff>
      <xdr:row>18</xdr:row>
      <xdr:rowOff>0</xdr:rowOff>
    </xdr:to>
    <xdr:pic>
      <xdr:nvPicPr>
        <xdr:cNvPr id="26" name="Image 25">
          <a:extLst>
            <a:ext uri="{FF2B5EF4-FFF2-40B4-BE49-F238E27FC236}">
              <a16:creationId xmlns:a16="http://schemas.microsoft.com/office/drawing/2014/main" id="{00000000-0008-0000-0500-00001A000000}"/>
            </a:ext>
          </a:extLst>
        </xdr:cNvPr>
        <xdr:cNvPicPr preferRelativeResize="0">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9074050" y="20574000"/>
          <a:ext cx="2200275" cy="809625"/>
        </a:xfrm>
        <a:prstGeom prst="rect">
          <a:avLst/>
        </a:prstGeom>
      </xdr:spPr>
    </xdr:pic>
    <xdr:clientData/>
  </xdr:twoCellAnchor>
  <xdr:twoCellAnchor editAs="oneCell">
    <xdr:from>
      <xdr:col>54</xdr:col>
      <xdr:colOff>0</xdr:colOff>
      <xdr:row>12</xdr:row>
      <xdr:rowOff>0</xdr:rowOff>
    </xdr:from>
    <xdr:to>
      <xdr:col>54</xdr:col>
      <xdr:colOff>304800</xdr:colOff>
      <xdr:row>14</xdr:row>
      <xdr:rowOff>156602</xdr:rowOff>
    </xdr:to>
    <xdr:sp macro="" textlink="">
      <xdr:nvSpPr>
        <xdr:cNvPr id="27" name="AutoShape 9">
          <a:extLst>
            <a:ext uri="{FF2B5EF4-FFF2-40B4-BE49-F238E27FC236}">
              <a16:creationId xmlns:a16="http://schemas.microsoft.com/office/drawing/2014/main" id="{00000000-0008-0000-0500-00001B000000}"/>
            </a:ext>
          </a:extLst>
        </xdr:cNvPr>
        <xdr:cNvSpPr>
          <a:spLocks noChangeAspect="1" noChangeArrowheads="1"/>
        </xdr:cNvSpPr>
      </xdr:nvSpPr>
      <xdr:spPr bwMode="auto">
        <a:xfrm>
          <a:off x="59074050" y="6467475"/>
          <a:ext cx="304800" cy="6619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54</xdr:col>
      <xdr:colOff>0</xdr:colOff>
      <xdr:row>18</xdr:row>
      <xdr:rowOff>0</xdr:rowOff>
    </xdr:from>
    <xdr:to>
      <xdr:col>55</xdr:col>
      <xdr:colOff>0</xdr:colOff>
      <xdr:row>19</xdr:row>
      <xdr:rowOff>0</xdr:rowOff>
    </xdr:to>
    <xdr:pic>
      <xdr:nvPicPr>
        <xdr:cNvPr id="32" name="Image 31">
          <a:extLst>
            <a:ext uri="{FF2B5EF4-FFF2-40B4-BE49-F238E27FC236}">
              <a16:creationId xmlns:a16="http://schemas.microsoft.com/office/drawing/2014/main" id="{00000000-0008-0000-0500-000020000000}"/>
            </a:ext>
          </a:extLst>
        </xdr:cNvPr>
        <xdr:cNvPicPr preferRelativeResize="0">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074050" y="21383625"/>
          <a:ext cx="2200275" cy="571500"/>
        </a:xfrm>
        <a:prstGeom prst="rect">
          <a:avLst/>
        </a:prstGeom>
      </xdr:spPr>
    </xdr:pic>
    <xdr:clientData/>
  </xdr:twoCellAnchor>
  <xdr:twoCellAnchor>
    <xdr:from>
      <xdr:col>53</xdr:col>
      <xdr:colOff>1647824</xdr:colOff>
      <xdr:row>19</xdr:row>
      <xdr:rowOff>0</xdr:rowOff>
    </xdr:from>
    <xdr:to>
      <xdr:col>54</xdr:col>
      <xdr:colOff>2200274</xdr:colOff>
      <xdr:row>20</xdr:row>
      <xdr:rowOff>0</xdr:rowOff>
    </xdr:to>
    <xdr:pic>
      <xdr:nvPicPr>
        <xdr:cNvPr id="33" name="Image 32">
          <a:extLst>
            <a:ext uri="{FF2B5EF4-FFF2-40B4-BE49-F238E27FC236}">
              <a16:creationId xmlns:a16="http://schemas.microsoft.com/office/drawing/2014/main" id="{00000000-0008-0000-0500-000021000000}"/>
            </a:ext>
          </a:extLst>
        </xdr:cNvPr>
        <xdr:cNvPicPr preferRelativeResize="0">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074049" y="21955125"/>
          <a:ext cx="2200275" cy="571500"/>
        </a:xfrm>
        <a:prstGeom prst="rect">
          <a:avLst/>
        </a:prstGeom>
      </xdr:spPr>
    </xdr:pic>
    <xdr:clientData/>
  </xdr:twoCellAnchor>
  <xdr:twoCellAnchor>
    <xdr:from>
      <xdr:col>54</xdr:col>
      <xdr:colOff>1</xdr:colOff>
      <xdr:row>20</xdr:row>
      <xdr:rowOff>1</xdr:rowOff>
    </xdr:from>
    <xdr:to>
      <xdr:col>55</xdr:col>
      <xdr:colOff>0</xdr:colOff>
      <xdr:row>21</xdr:row>
      <xdr:rowOff>1</xdr:rowOff>
    </xdr:to>
    <xdr:pic>
      <xdr:nvPicPr>
        <xdr:cNvPr id="34" name="Image 33" descr="IMG_20200817_105656_5.jpg">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15" cstate="print"/>
        <a:stretch>
          <a:fillRect/>
        </a:stretch>
      </xdr:blipFill>
      <xdr:spPr>
        <a:xfrm>
          <a:off x="59074051" y="23498176"/>
          <a:ext cx="2200274" cy="971550"/>
        </a:xfrm>
        <a:prstGeom prst="rect">
          <a:avLst/>
        </a:prstGeom>
      </xdr:spPr>
    </xdr:pic>
    <xdr:clientData/>
  </xdr:twoCellAnchor>
  <xdr:twoCellAnchor>
    <xdr:from>
      <xdr:col>57</xdr:col>
      <xdr:colOff>0</xdr:colOff>
      <xdr:row>20</xdr:row>
      <xdr:rowOff>0</xdr:rowOff>
    </xdr:from>
    <xdr:to>
      <xdr:col>58</xdr:col>
      <xdr:colOff>0</xdr:colOff>
      <xdr:row>21</xdr:row>
      <xdr:rowOff>0</xdr:rowOff>
    </xdr:to>
    <xdr:pic>
      <xdr:nvPicPr>
        <xdr:cNvPr id="35" name="Image 34" descr="IMG_20200817_105656_5.jpg">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16" cstate="print"/>
        <a:stretch>
          <a:fillRect/>
        </a:stretch>
      </xdr:blipFill>
      <xdr:spPr>
        <a:xfrm>
          <a:off x="65674875" y="23498175"/>
          <a:ext cx="2200275" cy="971550"/>
        </a:xfrm>
        <a:prstGeom prst="rect">
          <a:avLst/>
        </a:prstGeom>
      </xdr:spPr>
    </xdr:pic>
    <xdr:clientData/>
  </xdr:twoCellAnchor>
  <xdr:twoCellAnchor>
    <xdr:from>
      <xdr:col>55</xdr:col>
      <xdr:colOff>0</xdr:colOff>
      <xdr:row>20</xdr:row>
      <xdr:rowOff>0</xdr:rowOff>
    </xdr:from>
    <xdr:to>
      <xdr:col>56</xdr:col>
      <xdr:colOff>0</xdr:colOff>
      <xdr:row>21</xdr:row>
      <xdr:rowOff>0</xdr:rowOff>
    </xdr:to>
    <xdr:pic>
      <xdr:nvPicPr>
        <xdr:cNvPr id="36" name="Image 35" descr="IMG_20200817_105656_5.jpg">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7" cstate="print"/>
        <a:stretch>
          <a:fillRect/>
        </a:stretch>
      </xdr:blipFill>
      <xdr:spPr>
        <a:xfrm>
          <a:off x="61274325" y="23498175"/>
          <a:ext cx="2200275" cy="971550"/>
        </a:xfrm>
        <a:prstGeom prst="rect">
          <a:avLst/>
        </a:prstGeom>
      </xdr:spPr>
    </xdr:pic>
    <xdr:clientData/>
  </xdr:twoCellAnchor>
  <xdr:twoCellAnchor>
    <xdr:from>
      <xdr:col>56</xdr:col>
      <xdr:colOff>0</xdr:colOff>
      <xdr:row>20</xdr:row>
      <xdr:rowOff>0</xdr:rowOff>
    </xdr:from>
    <xdr:to>
      <xdr:col>57</xdr:col>
      <xdr:colOff>0</xdr:colOff>
      <xdr:row>21</xdr:row>
      <xdr:rowOff>0</xdr:rowOff>
    </xdr:to>
    <xdr:pic>
      <xdr:nvPicPr>
        <xdr:cNvPr id="37" name="Image 36" descr="IMG_20200817_105656_5.jpg">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8" cstate="print"/>
        <a:stretch>
          <a:fillRect/>
        </a:stretch>
      </xdr:blipFill>
      <xdr:spPr>
        <a:xfrm>
          <a:off x="63474600" y="23498175"/>
          <a:ext cx="2200275" cy="971550"/>
        </a:xfrm>
        <a:prstGeom prst="rect">
          <a:avLst/>
        </a:prstGeom>
      </xdr:spPr>
    </xdr:pic>
    <xdr:clientData/>
  </xdr:twoCellAnchor>
  <xdr:twoCellAnchor>
    <xdr:from>
      <xdr:col>54</xdr:col>
      <xdr:colOff>0</xdr:colOff>
      <xdr:row>20</xdr:row>
      <xdr:rowOff>1738311</xdr:rowOff>
    </xdr:from>
    <xdr:to>
      <xdr:col>55</xdr:col>
      <xdr:colOff>4264</xdr:colOff>
      <xdr:row>22</xdr:row>
      <xdr:rowOff>0</xdr:rowOff>
    </xdr:to>
    <xdr:pic>
      <xdr:nvPicPr>
        <xdr:cNvPr id="38" name="Image 37" descr="IMG_20200817_105656_5.jpg">
          <a:extLst>
            <a:ext uri="{FF2B5EF4-FFF2-40B4-BE49-F238E27FC236}">
              <a16:creationId xmlns:a16="http://schemas.microsoft.com/office/drawing/2014/main" id="{00000000-0008-0000-0500-000026000000}"/>
            </a:ext>
          </a:extLst>
        </xdr:cNvPr>
        <xdr:cNvPicPr preferRelativeResize="0">
          <a:picLocks/>
        </xdr:cNvPicPr>
      </xdr:nvPicPr>
      <xdr:blipFill>
        <a:blip xmlns:r="http://schemas.openxmlformats.org/officeDocument/2006/relationships" r:embed="rId19" cstate="print"/>
        <a:stretch>
          <a:fillRect/>
        </a:stretch>
      </xdr:blipFill>
      <xdr:spPr>
        <a:xfrm>
          <a:off x="59074050" y="24474486"/>
          <a:ext cx="2204539" cy="967569"/>
        </a:xfrm>
        <a:prstGeom prst="rect">
          <a:avLst/>
        </a:prstGeom>
      </xdr:spPr>
    </xdr:pic>
    <xdr:clientData/>
  </xdr:twoCellAnchor>
  <xdr:twoCellAnchor>
    <xdr:from>
      <xdr:col>57</xdr:col>
      <xdr:colOff>0</xdr:colOff>
      <xdr:row>21</xdr:row>
      <xdr:rowOff>0</xdr:rowOff>
    </xdr:from>
    <xdr:to>
      <xdr:col>58</xdr:col>
      <xdr:colOff>0</xdr:colOff>
      <xdr:row>22</xdr:row>
      <xdr:rowOff>0</xdr:rowOff>
    </xdr:to>
    <xdr:pic>
      <xdr:nvPicPr>
        <xdr:cNvPr id="39" name="Image 38" descr="IMG_20200817_105656_5.jpg">
          <a:extLst>
            <a:ext uri="{FF2B5EF4-FFF2-40B4-BE49-F238E27FC236}">
              <a16:creationId xmlns:a16="http://schemas.microsoft.com/office/drawing/2014/main" id="{00000000-0008-0000-0500-000027000000}"/>
            </a:ext>
          </a:extLst>
        </xdr:cNvPr>
        <xdr:cNvPicPr preferRelativeResize="0">
          <a:picLocks/>
        </xdr:cNvPicPr>
      </xdr:nvPicPr>
      <xdr:blipFill>
        <a:blip xmlns:r="http://schemas.openxmlformats.org/officeDocument/2006/relationships" r:embed="rId20" cstate="print"/>
        <a:stretch>
          <a:fillRect/>
        </a:stretch>
      </xdr:blipFill>
      <xdr:spPr>
        <a:xfrm>
          <a:off x="65674875" y="24469725"/>
          <a:ext cx="2200275" cy="972332"/>
        </a:xfrm>
        <a:prstGeom prst="rect">
          <a:avLst/>
        </a:prstGeom>
      </xdr:spPr>
    </xdr:pic>
    <xdr:clientData/>
  </xdr:twoCellAnchor>
  <xdr:twoCellAnchor>
    <xdr:from>
      <xdr:col>55</xdr:col>
      <xdr:colOff>0</xdr:colOff>
      <xdr:row>21</xdr:row>
      <xdr:rowOff>0</xdr:rowOff>
    </xdr:from>
    <xdr:to>
      <xdr:col>56</xdr:col>
      <xdr:colOff>0</xdr:colOff>
      <xdr:row>22</xdr:row>
      <xdr:rowOff>0</xdr:rowOff>
    </xdr:to>
    <xdr:pic>
      <xdr:nvPicPr>
        <xdr:cNvPr id="41" name="Image 40" descr="IMG_20200817_105656_5.jpg">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1" cstate="print"/>
        <a:stretch>
          <a:fillRect/>
        </a:stretch>
      </xdr:blipFill>
      <xdr:spPr>
        <a:xfrm>
          <a:off x="61274325" y="24469725"/>
          <a:ext cx="2200275" cy="972332"/>
        </a:xfrm>
        <a:prstGeom prst="rect">
          <a:avLst/>
        </a:prstGeom>
      </xdr:spPr>
    </xdr:pic>
    <xdr:clientData/>
  </xdr:twoCellAnchor>
  <xdr:twoCellAnchor>
    <xdr:from>
      <xdr:col>56</xdr:col>
      <xdr:colOff>0</xdr:colOff>
      <xdr:row>21</xdr:row>
      <xdr:rowOff>0</xdr:rowOff>
    </xdr:from>
    <xdr:to>
      <xdr:col>57</xdr:col>
      <xdr:colOff>0</xdr:colOff>
      <xdr:row>22</xdr:row>
      <xdr:rowOff>0</xdr:rowOff>
    </xdr:to>
    <xdr:pic>
      <xdr:nvPicPr>
        <xdr:cNvPr id="42" name="Image 41" descr="IMG_20200817_105656_5.jpg">
          <a:extLst>
            <a:ext uri="{FF2B5EF4-FFF2-40B4-BE49-F238E27FC236}">
              <a16:creationId xmlns:a16="http://schemas.microsoft.com/office/drawing/2014/main" id="{00000000-0008-0000-0500-00002A000000}"/>
            </a:ext>
          </a:extLst>
        </xdr:cNvPr>
        <xdr:cNvPicPr preferRelativeResize="0">
          <a:picLocks/>
        </xdr:cNvPicPr>
      </xdr:nvPicPr>
      <xdr:blipFill>
        <a:blip xmlns:r="http://schemas.openxmlformats.org/officeDocument/2006/relationships" r:embed="rId22" cstate="print"/>
        <a:stretch>
          <a:fillRect/>
        </a:stretch>
      </xdr:blipFill>
      <xdr:spPr>
        <a:xfrm>
          <a:off x="63474600" y="24469725"/>
          <a:ext cx="2200275" cy="971550"/>
        </a:xfrm>
        <a:prstGeom prst="rect">
          <a:avLst/>
        </a:prstGeom>
      </xdr:spPr>
    </xdr:pic>
    <xdr:clientData/>
  </xdr:twoCellAnchor>
  <xdr:twoCellAnchor>
    <xdr:from>
      <xdr:col>56</xdr:col>
      <xdr:colOff>0</xdr:colOff>
      <xdr:row>23</xdr:row>
      <xdr:rowOff>0</xdr:rowOff>
    </xdr:from>
    <xdr:to>
      <xdr:col>57</xdr:col>
      <xdr:colOff>0</xdr:colOff>
      <xdr:row>24</xdr:row>
      <xdr:rowOff>0</xdr:rowOff>
    </xdr:to>
    <xdr:pic>
      <xdr:nvPicPr>
        <xdr:cNvPr id="75" name="Image 74">
          <a:extLst>
            <a:ext uri="{FF2B5EF4-FFF2-40B4-BE49-F238E27FC236}">
              <a16:creationId xmlns:a16="http://schemas.microsoft.com/office/drawing/2014/main" id="{00000000-0008-0000-0500-00004B000000}"/>
            </a:ext>
          </a:extLst>
        </xdr:cNvPr>
        <xdr:cNvPicPr preferRelativeResize="0">
          <a:picLocks noChangeArrowheads="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bwMode="auto">
        <a:xfrm>
          <a:off x="63474600" y="38881050"/>
          <a:ext cx="22002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22</xdr:row>
      <xdr:rowOff>1</xdr:rowOff>
    </xdr:from>
    <xdr:to>
      <xdr:col>55</xdr:col>
      <xdr:colOff>0</xdr:colOff>
      <xdr:row>23</xdr:row>
      <xdr:rowOff>1</xdr:rowOff>
    </xdr:to>
    <xdr:pic>
      <xdr:nvPicPr>
        <xdr:cNvPr id="89" name="Image 88">
          <a:extLst>
            <a:ext uri="{FF2B5EF4-FFF2-40B4-BE49-F238E27FC236}">
              <a16:creationId xmlns:a16="http://schemas.microsoft.com/office/drawing/2014/main" id="{00000000-0008-0000-0500-000059000000}"/>
            </a:ext>
          </a:extLst>
        </xdr:cNvPr>
        <xdr:cNvPicPr preferRelativeResize="0">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59074050" y="37585651"/>
          <a:ext cx="22002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55</xdr:col>
      <xdr:colOff>0</xdr:colOff>
      <xdr:row>22</xdr:row>
      <xdr:rowOff>0</xdr:rowOff>
    </xdr:from>
    <xdr:to>
      <xdr:col>56</xdr:col>
      <xdr:colOff>0</xdr:colOff>
      <xdr:row>23</xdr:row>
      <xdr:rowOff>0</xdr:rowOff>
    </xdr:to>
    <xdr:pic>
      <xdr:nvPicPr>
        <xdr:cNvPr id="90" name="Image 89">
          <a:extLst>
            <a:ext uri="{FF2B5EF4-FFF2-40B4-BE49-F238E27FC236}">
              <a16:creationId xmlns:a16="http://schemas.microsoft.com/office/drawing/2014/main" id="{00000000-0008-0000-0500-00005A000000}"/>
            </a:ext>
          </a:extLst>
        </xdr:cNvPr>
        <xdr:cNvPicPr preferRelativeResize="0">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61274325" y="37585650"/>
          <a:ext cx="22002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0</xdr:colOff>
      <xdr:row>22</xdr:row>
      <xdr:rowOff>1</xdr:rowOff>
    </xdr:from>
    <xdr:to>
      <xdr:col>57</xdr:col>
      <xdr:colOff>0</xdr:colOff>
      <xdr:row>23</xdr:row>
      <xdr:rowOff>1</xdr:rowOff>
    </xdr:to>
    <xdr:pic>
      <xdr:nvPicPr>
        <xdr:cNvPr id="91" name="Image 90">
          <a:extLst>
            <a:ext uri="{FF2B5EF4-FFF2-40B4-BE49-F238E27FC236}">
              <a16:creationId xmlns:a16="http://schemas.microsoft.com/office/drawing/2014/main" id="{00000000-0008-0000-0500-00005B000000}"/>
            </a:ext>
          </a:extLst>
        </xdr:cNvPr>
        <xdr:cNvPicPr preferRelativeResize="0">
          <a:picLocks noChangeArrowheads="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bwMode="auto">
        <a:xfrm>
          <a:off x="63474600" y="37585651"/>
          <a:ext cx="22002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53</xdr:col>
      <xdr:colOff>1647824</xdr:colOff>
      <xdr:row>24</xdr:row>
      <xdr:rowOff>0</xdr:rowOff>
    </xdr:from>
    <xdr:to>
      <xdr:col>54</xdr:col>
      <xdr:colOff>2200274</xdr:colOff>
      <xdr:row>25</xdr:row>
      <xdr:rowOff>0</xdr:rowOff>
    </xdr:to>
    <xdr:pic>
      <xdr:nvPicPr>
        <xdr:cNvPr id="99" name="Image 98">
          <a:extLst>
            <a:ext uri="{FF2B5EF4-FFF2-40B4-BE49-F238E27FC236}">
              <a16:creationId xmlns:a16="http://schemas.microsoft.com/office/drawing/2014/main" id="{00000000-0008-0000-0500-000063000000}"/>
            </a:ext>
          </a:extLst>
        </xdr:cNvPr>
        <xdr:cNvPicPr preferRelativeResize="0"/>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bwMode="auto">
        <a:xfrm>
          <a:off x="59074049" y="59940825"/>
          <a:ext cx="2200275" cy="2590800"/>
        </a:xfrm>
        <a:prstGeom prst="rect">
          <a:avLst/>
        </a:prstGeom>
        <a:noFill/>
        <a:ln>
          <a:noFill/>
        </a:ln>
      </xdr:spPr>
    </xdr:pic>
    <xdr:clientData/>
  </xdr:twoCellAnchor>
  <xdr:twoCellAnchor>
    <xdr:from>
      <xdr:col>55</xdr:col>
      <xdr:colOff>0</xdr:colOff>
      <xdr:row>24</xdr:row>
      <xdr:rowOff>0</xdr:rowOff>
    </xdr:from>
    <xdr:to>
      <xdr:col>56</xdr:col>
      <xdr:colOff>0</xdr:colOff>
      <xdr:row>25</xdr:row>
      <xdr:rowOff>0</xdr:rowOff>
    </xdr:to>
    <xdr:pic>
      <xdr:nvPicPr>
        <xdr:cNvPr id="100" name="Image 99">
          <a:extLst>
            <a:ext uri="{FF2B5EF4-FFF2-40B4-BE49-F238E27FC236}">
              <a16:creationId xmlns:a16="http://schemas.microsoft.com/office/drawing/2014/main" id="{00000000-0008-0000-0500-000064000000}"/>
            </a:ext>
          </a:extLst>
        </xdr:cNvPr>
        <xdr:cNvPicPr preferRelativeResize="0"/>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bwMode="auto">
        <a:xfrm>
          <a:off x="61274325" y="59940825"/>
          <a:ext cx="2200275" cy="2590800"/>
        </a:xfrm>
        <a:prstGeom prst="rect">
          <a:avLst/>
        </a:prstGeom>
        <a:noFill/>
        <a:ln>
          <a:noFill/>
        </a:ln>
      </xdr:spPr>
    </xdr:pic>
    <xdr:clientData/>
  </xdr:twoCellAnchor>
  <xdr:twoCellAnchor>
    <xdr:from>
      <xdr:col>55</xdr:col>
      <xdr:colOff>2200274</xdr:colOff>
      <xdr:row>24</xdr:row>
      <xdr:rowOff>0</xdr:rowOff>
    </xdr:from>
    <xdr:to>
      <xdr:col>56</xdr:col>
      <xdr:colOff>2200274</xdr:colOff>
      <xdr:row>25</xdr:row>
      <xdr:rowOff>0</xdr:rowOff>
    </xdr:to>
    <xdr:pic>
      <xdr:nvPicPr>
        <xdr:cNvPr id="101" name="Image 100">
          <a:extLst>
            <a:ext uri="{FF2B5EF4-FFF2-40B4-BE49-F238E27FC236}">
              <a16:creationId xmlns:a16="http://schemas.microsoft.com/office/drawing/2014/main" id="{00000000-0008-0000-0500-000065000000}"/>
            </a:ext>
          </a:extLst>
        </xdr:cNvPr>
        <xdr:cNvPicPr preferRelativeResize="0"/>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bwMode="auto">
        <a:xfrm>
          <a:off x="63474599" y="59940825"/>
          <a:ext cx="2200275" cy="2590800"/>
        </a:xfrm>
        <a:prstGeom prst="rect">
          <a:avLst/>
        </a:prstGeom>
        <a:noFill/>
        <a:ln>
          <a:noFill/>
        </a:ln>
      </xdr:spPr>
    </xdr:pic>
    <xdr:clientData/>
  </xdr:twoCellAnchor>
  <xdr:twoCellAnchor>
    <xdr:from>
      <xdr:col>57</xdr:col>
      <xdr:colOff>0</xdr:colOff>
      <xdr:row>24</xdr:row>
      <xdr:rowOff>0</xdr:rowOff>
    </xdr:from>
    <xdr:to>
      <xdr:col>58</xdr:col>
      <xdr:colOff>0</xdr:colOff>
      <xdr:row>25</xdr:row>
      <xdr:rowOff>0</xdr:rowOff>
    </xdr:to>
    <xdr:pic>
      <xdr:nvPicPr>
        <xdr:cNvPr id="102" name="Image 101">
          <a:extLst>
            <a:ext uri="{FF2B5EF4-FFF2-40B4-BE49-F238E27FC236}">
              <a16:creationId xmlns:a16="http://schemas.microsoft.com/office/drawing/2014/main" id="{00000000-0008-0000-0500-000066000000}"/>
            </a:ext>
          </a:extLst>
        </xdr:cNvPr>
        <xdr:cNvPicPr preferRelativeResize="0"/>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bwMode="auto">
        <a:xfrm>
          <a:off x="65674875" y="59940825"/>
          <a:ext cx="2200275" cy="2590800"/>
        </a:xfrm>
        <a:prstGeom prst="rect">
          <a:avLst/>
        </a:prstGeom>
        <a:noFill/>
        <a:ln>
          <a:noFill/>
        </a:ln>
      </xdr:spPr>
    </xdr:pic>
    <xdr:clientData/>
  </xdr:twoCellAnchor>
  <xdr:twoCellAnchor>
    <xdr:from>
      <xdr:col>54</xdr:col>
      <xdr:colOff>0</xdr:colOff>
      <xdr:row>25</xdr:row>
      <xdr:rowOff>0</xdr:rowOff>
    </xdr:from>
    <xdr:to>
      <xdr:col>55</xdr:col>
      <xdr:colOff>0</xdr:colOff>
      <xdr:row>26</xdr:row>
      <xdr:rowOff>0</xdr:rowOff>
    </xdr:to>
    <xdr:pic>
      <xdr:nvPicPr>
        <xdr:cNvPr id="103" name="Image 102">
          <a:extLst>
            <a:ext uri="{FF2B5EF4-FFF2-40B4-BE49-F238E27FC236}">
              <a16:creationId xmlns:a16="http://schemas.microsoft.com/office/drawing/2014/main" id="{00000000-0008-0000-0500-000067000000}"/>
            </a:ext>
          </a:extLst>
        </xdr:cNvPr>
        <xdr:cNvPicPr preferRelativeResize="0">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9074050" y="62531625"/>
          <a:ext cx="2200275" cy="2266950"/>
        </a:xfrm>
        <a:prstGeom prst="rect">
          <a:avLst/>
        </a:prstGeom>
      </xdr:spPr>
    </xdr:pic>
    <xdr:clientData/>
  </xdr:twoCellAnchor>
  <xdr:twoCellAnchor>
    <xdr:from>
      <xdr:col>55</xdr:col>
      <xdr:colOff>0</xdr:colOff>
      <xdr:row>25</xdr:row>
      <xdr:rowOff>0</xdr:rowOff>
    </xdr:from>
    <xdr:to>
      <xdr:col>56</xdr:col>
      <xdr:colOff>0</xdr:colOff>
      <xdr:row>26</xdr:row>
      <xdr:rowOff>0</xdr:rowOff>
    </xdr:to>
    <xdr:pic>
      <xdr:nvPicPr>
        <xdr:cNvPr id="104" name="Image 103">
          <a:extLst>
            <a:ext uri="{FF2B5EF4-FFF2-40B4-BE49-F238E27FC236}">
              <a16:creationId xmlns:a16="http://schemas.microsoft.com/office/drawing/2014/main" id="{00000000-0008-0000-0500-000068000000}"/>
            </a:ext>
          </a:extLst>
        </xdr:cNvPr>
        <xdr:cNvPicPr preferRelativeResize="0">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1274325" y="62531625"/>
          <a:ext cx="2200275" cy="2266950"/>
        </a:xfrm>
        <a:prstGeom prst="rect">
          <a:avLst/>
        </a:prstGeom>
      </xdr:spPr>
    </xdr:pic>
    <xdr:clientData/>
  </xdr:twoCellAnchor>
  <xdr:twoCellAnchor>
    <xdr:from>
      <xdr:col>56</xdr:col>
      <xdr:colOff>0</xdr:colOff>
      <xdr:row>25</xdr:row>
      <xdr:rowOff>0</xdr:rowOff>
    </xdr:from>
    <xdr:to>
      <xdr:col>57</xdr:col>
      <xdr:colOff>0</xdr:colOff>
      <xdr:row>26</xdr:row>
      <xdr:rowOff>0</xdr:rowOff>
    </xdr:to>
    <xdr:pic>
      <xdr:nvPicPr>
        <xdr:cNvPr id="105" name="Image 104">
          <a:extLst>
            <a:ext uri="{FF2B5EF4-FFF2-40B4-BE49-F238E27FC236}">
              <a16:creationId xmlns:a16="http://schemas.microsoft.com/office/drawing/2014/main" id="{00000000-0008-0000-0500-000069000000}"/>
            </a:ext>
          </a:extLst>
        </xdr:cNvPr>
        <xdr:cNvPicPr preferRelativeResize="0">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474600" y="62531625"/>
          <a:ext cx="2200275" cy="2266950"/>
        </a:xfrm>
        <a:prstGeom prst="rect">
          <a:avLst/>
        </a:prstGeom>
      </xdr:spPr>
    </xdr:pic>
    <xdr:clientData/>
  </xdr:twoCellAnchor>
  <xdr:twoCellAnchor>
    <xdr:from>
      <xdr:col>57</xdr:col>
      <xdr:colOff>0</xdr:colOff>
      <xdr:row>25</xdr:row>
      <xdr:rowOff>0</xdr:rowOff>
    </xdr:from>
    <xdr:to>
      <xdr:col>58</xdr:col>
      <xdr:colOff>0</xdr:colOff>
      <xdr:row>26</xdr:row>
      <xdr:rowOff>0</xdr:rowOff>
    </xdr:to>
    <xdr:pic>
      <xdr:nvPicPr>
        <xdr:cNvPr id="106" name="Image 105">
          <a:extLst>
            <a:ext uri="{FF2B5EF4-FFF2-40B4-BE49-F238E27FC236}">
              <a16:creationId xmlns:a16="http://schemas.microsoft.com/office/drawing/2014/main" id="{00000000-0008-0000-0500-00006A000000}"/>
            </a:ext>
          </a:extLst>
        </xdr:cNvPr>
        <xdr:cNvPicPr preferRelativeResize="0">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5674875" y="62531625"/>
          <a:ext cx="2200275" cy="2266950"/>
        </a:xfrm>
        <a:prstGeom prst="rect">
          <a:avLst/>
        </a:prstGeom>
      </xdr:spPr>
    </xdr:pic>
    <xdr:clientData/>
  </xdr:twoCellAnchor>
  <xdr:twoCellAnchor>
    <xdr:from>
      <xdr:col>56</xdr:col>
      <xdr:colOff>0</xdr:colOff>
      <xdr:row>48</xdr:row>
      <xdr:rowOff>0</xdr:rowOff>
    </xdr:from>
    <xdr:to>
      <xdr:col>57</xdr:col>
      <xdr:colOff>0</xdr:colOff>
      <xdr:row>49</xdr:row>
      <xdr:rowOff>0</xdr:rowOff>
    </xdr:to>
    <xdr:pic>
      <xdr:nvPicPr>
        <xdr:cNvPr id="129" name="Image 128">
          <a:extLst>
            <a:ext uri="{FF2B5EF4-FFF2-40B4-BE49-F238E27FC236}">
              <a16:creationId xmlns:a16="http://schemas.microsoft.com/office/drawing/2014/main" id="{00000000-0008-0000-0500-000081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63474600" y="107118150"/>
          <a:ext cx="2200275" cy="1524000"/>
        </a:xfrm>
        <a:prstGeom prst="rect">
          <a:avLst/>
        </a:prstGeom>
      </xdr:spPr>
    </xdr:pic>
    <xdr:clientData/>
  </xdr:twoCellAnchor>
  <xdr:twoCellAnchor>
    <xdr:from>
      <xdr:col>54</xdr:col>
      <xdr:colOff>0</xdr:colOff>
      <xdr:row>48</xdr:row>
      <xdr:rowOff>1</xdr:rowOff>
    </xdr:from>
    <xdr:to>
      <xdr:col>55</xdr:col>
      <xdr:colOff>0</xdr:colOff>
      <xdr:row>49</xdr:row>
      <xdr:rowOff>0</xdr:rowOff>
    </xdr:to>
    <xdr:pic>
      <xdr:nvPicPr>
        <xdr:cNvPr id="131" name="Image 130" descr="C:\Users\HP\Documents\FFOutput\IMG_5368.jpg">
          <a:extLst>
            <a:ext uri="{FF2B5EF4-FFF2-40B4-BE49-F238E27FC236}">
              <a16:creationId xmlns:a16="http://schemas.microsoft.com/office/drawing/2014/main" id="{00000000-0008-0000-0500-000083000000}"/>
            </a:ext>
          </a:extLst>
        </xdr:cNvPr>
        <xdr:cNvPicPr preferRelativeResize="0"/>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64017525" y="147123151"/>
          <a:ext cx="2200275" cy="971549"/>
        </a:xfrm>
        <a:prstGeom prst="rect">
          <a:avLst/>
        </a:prstGeom>
        <a:noFill/>
        <a:ln w="9525">
          <a:noFill/>
          <a:miter lim="800000"/>
          <a:headEnd/>
          <a:tailEnd/>
        </a:ln>
      </xdr:spPr>
    </xdr:pic>
    <xdr:clientData/>
  </xdr:twoCellAnchor>
  <xdr:twoCellAnchor>
    <xdr:from>
      <xdr:col>55</xdr:col>
      <xdr:colOff>0</xdr:colOff>
      <xdr:row>48</xdr:row>
      <xdr:rowOff>0</xdr:rowOff>
    </xdr:from>
    <xdr:to>
      <xdr:col>56</xdr:col>
      <xdr:colOff>0</xdr:colOff>
      <xdr:row>49</xdr:row>
      <xdr:rowOff>0</xdr:rowOff>
    </xdr:to>
    <xdr:pic>
      <xdr:nvPicPr>
        <xdr:cNvPr id="132" name="Image 131" descr="C:\Users\HP\Documents\FFOutput\IMG_5347.jpg">
          <a:extLst>
            <a:ext uri="{FF2B5EF4-FFF2-40B4-BE49-F238E27FC236}">
              <a16:creationId xmlns:a16="http://schemas.microsoft.com/office/drawing/2014/main" id="{00000000-0008-0000-0500-000084000000}"/>
            </a:ext>
          </a:extLst>
        </xdr:cNvPr>
        <xdr:cNvPicPr preferRelativeResize="0"/>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61274325" y="107118150"/>
          <a:ext cx="2200275" cy="1524000"/>
        </a:xfrm>
        <a:prstGeom prst="rect">
          <a:avLst/>
        </a:prstGeom>
        <a:noFill/>
        <a:ln w="9525">
          <a:noFill/>
          <a:miter lim="800000"/>
          <a:headEnd/>
          <a:tailEnd/>
        </a:ln>
      </xdr:spPr>
    </xdr:pic>
    <xdr:clientData/>
  </xdr:twoCellAnchor>
  <xdr:twoCellAnchor>
    <xdr:from>
      <xdr:col>54</xdr:col>
      <xdr:colOff>0</xdr:colOff>
      <xdr:row>27</xdr:row>
      <xdr:rowOff>0</xdr:rowOff>
    </xdr:from>
    <xdr:to>
      <xdr:col>55</xdr:col>
      <xdr:colOff>0</xdr:colOff>
      <xdr:row>28</xdr:row>
      <xdr:rowOff>0</xdr:rowOff>
    </xdr:to>
    <xdr:pic>
      <xdr:nvPicPr>
        <xdr:cNvPr id="135" name="Image 134">
          <a:extLst>
            <a:ext uri="{FF2B5EF4-FFF2-40B4-BE49-F238E27FC236}">
              <a16:creationId xmlns:a16="http://schemas.microsoft.com/office/drawing/2014/main" id="{00000000-0008-0000-0500-000087000000}"/>
            </a:ext>
          </a:extLst>
        </xdr:cNvPr>
        <xdr:cNvPicPr>
          <a:picLocks noChangeAspect="1"/>
        </xdr:cNvPicPr>
      </xdr:nvPicPr>
      <xdr:blipFill>
        <a:blip xmlns:r="http://schemas.openxmlformats.org/officeDocument/2006/relationships" r:embed="rId37"/>
        <a:stretch>
          <a:fillRect/>
        </a:stretch>
      </xdr:blipFill>
      <xdr:spPr>
        <a:xfrm>
          <a:off x="59074050" y="110099475"/>
          <a:ext cx="2200275" cy="971550"/>
        </a:xfrm>
        <a:prstGeom prst="rect">
          <a:avLst/>
        </a:prstGeom>
      </xdr:spPr>
    </xdr:pic>
    <xdr:clientData/>
  </xdr:twoCellAnchor>
  <xdr:twoCellAnchor>
    <xdr:from>
      <xdr:col>54</xdr:col>
      <xdr:colOff>0</xdr:colOff>
      <xdr:row>29</xdr:row>
      <xdr:rowOff>0</xdr:rowOff>
    </xdr:from>
    <xdr:to>
      <xdr:col>55</xdr:col>
      <xdr:colOff>0</xdr:colOff>
      <xdr:row>30</xdr:row>
      <xdr:rowOff>0</xdr:rowOff>
    </xdr:to>
    <xdr:pic>
      <xdr:nvPicPr>
        <xdr:cNvPr id="144" name="Image 2">
          <a:extLst>
            <a:ext uri="{FF2B5EF4-FFF2-40B4-BE49-F238E27FC236}">
              <a16:creationId xmlns:a16="http://schemas.microsoft.com/office/drawing/2014/main" id="{00000000-0008-0000-0500-000090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59074050" y="116481225"/>
          <a:ext cx="2200275" cy="514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29</xdr:row>
      <xdr:rowOff>0</xdr:rowOff>
    </xdr:from>
    <xdr:to>
      <xdr:col>56</xdr:col>
      <xdr:colOff>0</xdr:colOff>
      <xdr:row>30</xdr:row>
      <xdr:rowOff>0</xdr:rowOff>
    </xdr:to>
    <xdr:pic>
      <xdr:nvPicPr>
        <xdr:cNvPr id="145" name="Image 1">
          <a:extLst>
            <a:ext uri="{FF2B5EF4-FFF2-40B4-BE49-F238E27FC236}">
              <a16:creationId xmlns:a16="http://schemas.microsoft.com/office/drawing/2014/main" id="{00000000-0008-0000-0500-000091000000}"/>
            </a:ext>
          </a:extLst>
        </xdr:cNvPr>
        <xdr:cNvPicPr preferRelativeResize="0">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62036325" y="116586000"/>
          <a:ext cx="2200275" cy="514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0</xdr:colOff>
      <xdr:row>27</xdr:row>
      <xdr:rowOff>0</xdr:rowOff>
    </xdr:from>
    <xdr:to>
      <xdr:col>54</xdr:col>
      <xdr:colOff>304800</xdr:colOff>
      <xdr:row>29</xdr:row>
      <xdr:rowOff>672351</xdr:rowOff>
    </xdr:to>
    <xdr:sp macro="" textlink="">
      <xdr:nvSpPr>
        <xdr:cNvPr id="146" name="AutoShape 9">
          <a:extLst>
            <a:ext uri="{FF2B5EF4-FFF2-40B4-BE49-F238E27FC236}">
              <a16:creationId xmlns:a16="http://schemas.microsoft.com/office/drawing/2014/main" id="{00000000-0008-0000-0500-000092000000}"/>
            </a:ext>
          </a:extLst>
        </xdr:cNvPr>
        <xdr:cNvSpPr>
          <a:spLocks noChangeAspect="1" noChangeArrowheads="1"/>
        </xdr:cNvSpPr>
      </xdr:nvSpPr>
      <xdr:spPr bwMode="auto">
        <a:xfrm>
          <a:off x="59074050" y="106470450"/>
          <a:ext cx="304800" cy="6619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54</xdr:col>
      <xdr:colOff>0</xdr:colOff>
      <xdr:row>27</xdr:row>
      <xdr:rowOff>0</xdr:rowOff>
    </xdr:from>
    <xdr:to>
      <xdr:col>54</xdr:col>
      <xdr:colOff>304800</xdr:colOff>
      <xdr:row>29</xdr:row>
      <xdr:rowOff>1479174</xdr:rowOff>
    </xdr:to>
    <xdr:sp macro="" textlink="">
      <xdr:nvSpPr>
        <xdr:cNvPr id="151" name="AutoShape 9">
          <a:extLst>
            <a:ext uri="{FF2B5EF4-FFF2-40B4-BE49-F238E27FC236}">
              <a16:creationId xmlns:a16="http://schemas.microsoft.com/office/drawing/2014/main" id="{00000000-0008-0000-0500-000097000000}"/>
            </a:ext>
          </a:extLst>
        </xdr:cNvPr>
        <xdr:cNvSpPr>
          <a:spLocks noChangeAspect="1" noChangeArrowheads="1"/>
        </xdr:cNvSpPr>
      </xdr:nvSpPr>
      <xdr:spPr bwMode="auto">
        <a:xfrm>
          <a:off x="59074050" y="105013125"/>
          <a:ext cx="304800" cy="6619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57</xdr:col>
      <xdr:colOff>0</xdr:colOff>
      <xdr:row>31</xdr:row>
      <xdr:rowOff>0</xdr:rowOff>
    </xdr:from>
    <xdr:to>
      <xdr:col>58</xdr:col>
      <xdr:colOff>0</xdr:colOff>
      <xdr:row>32</xdr:row>
      <xdr:rowOff>0</xdr:rowOff>
    </xdr:to>
    <xdr:pic>
      <xdr:nvPicPr>
        <xdr:cNvPr id="155" name="Image 154" descr="IMG_20200817_105656_5.jpg">
          <a:extLst>
            <a:ext uri="{FF2B5EF4-FFF2-40B4-BE49-F238E27FC236}">
              <a16:creationId xmlns:a16="http://schemas.microsoft.com/office/drawing/2014/main" id="{00000000-0008-0000-0500-00009B000000}"/>
            </a:ext>
          </a:extLst>
        </xdr:cNvPr>
        <xdr:cNvPicPr preferRelativeResize="0">
          <a:picLocks/>
        </xdr:cNvPicPr>
      </xdr:nvPicPr>
      <xdr:blipFill>
        <a:blip xmlns:r="http://schemas.openxmlformats.org/officeDocument/2006/relationships" r:embed="rId40" cstate="print"/>
        <a:stretch>
          <a:fillRect/>
        </a:stretch>
      </xdr:blipFill>
      <xdr:spPr>
        <a:xfrm>
          <a:off x="65674875" y="130044825"/>
          <a:ext cx="2200275" cy="809625"/>
        </a:xfrm>
        <a:prstGeom prst="rect">
          <a:avLst/>
        </a:prstGeom>
      </xdr:spPr>
    </xdr:pic>
    <xdr:clientData/>
  </xdr:twoCellAnchor>
  <xdr:twoCellAnchor>
    <xdr:from>
      <xdr:col>55</xdr:col>
      <xdr:colOff>0</xdr:colOff>
      <xdr:row>31</xdr:row>
      <xdr:rowOff>0</xdr:rowOff>
    </xdr:from>
    <xdr:to>
      <xdr:col>56</xdr:col>
      <xdr:colOff>0</xdr:colOff>
      <xdr:row>32</xdr:row>
      <xdr:rowOff>0</xdr:rowOff>
    </xdr:to>
    <xdr:pic>
      <xdr:nvPicPr>
        <xdr:cNvPr id="161" name="Image 160" descr="IMG_20200817_105656_5.jpg">
          <a:extLst>
            <a:ext uri="{FF2B5EF4-FFF2-40B4-BE49-F238E27FC236}">
              <a16:creationId xmlns:a16="http://schemas.microsoft.com/office/drawing/2014/main" id="{00000000-0008-0000-0500-0000A1000000}"/>
            </a:ext>
          </a:extLst>
        </xdr:cNvPr>
        <xdr:cNvPicPr preferRelativeResize="0">
          <a:picLocks/>
        </xdr:cNvPicPr>
      </xdr:nvPicPr>
      <xdr:blipFill>
        <a:blip xmlns:r="http://schemas.openxmlformats.org/officeDocument/2006/relationships" r:embed="rId41" cstate="print"/>
        <a:stretch>
          <a:fillRect/>
        </a:stretch>
      </xdr:blipFill>
      <xdr:spPr>
        <a:xfrm>
          <a:off x="61274325" y="130044825"/>
          <a:ext cx="2200275" cy="809625"/>
        </a:xfrm>
        <a:prstGeom prst="rect">
          <a:avLst/>
        </a:prstGeom>
      </xdr:spPr>
    </xdr:pic>
    <xdr:clientData/>
  </xdr:twoCellAnchor>
  <xdr:twoCellAnchor>
    <xdr:from>
      <xdr:col>56</xdr:col>
      <xdr:colOff>0</xdr:colOff>
      <xdr:row>31</xdr:row>
      <xdr:rowOff>0</xdr:rowOff>
    </xdr:from>
    <xdr:to>
      <xdr:col>57</xdr:col>
      <xdr:colOff>0</xdr:colOff>
      <xdr:row>32</xdr:row>
      <xdr:rowOff>0</xdr:rowOff>
    </xdr:to>
    <xdr:pic>
      <xdr:nvPicPr>
        <xdr:cNvPr id="162" name="Image 161" descr="IMG_20200817_105656_5.jpg">
          <a:extLst>
            <a:ext uri="{FF2B5EF4-FFF2-40B4-BE49-F238E27FC236}">
              <a16:creationId xmlns:a16="http://schemas.microsoft.com/office/drawing/2014/main" id="{00000000-0008-0000-0500-0000A2000000}"/>
            </a:ext>
          </a:extLst>
        </xdr:cNvPr>
        <xdr:cNvPicPr preferRelativeResize="0">
          <a:picLocks/>
        </xdr:cNvPicPr>
      </xdr:nvPicPr>
      <xdr:blipFill>
        <a:blip xmlns:r="http://schemas.openxmlformats.org/officeDocument/2006/relationships" r:embed="rId42" cstate="print"/>
        <a:stretch>
          <a:fillRect/>
        </a:stretch>
      </xdr:blipFill>
      <xdr:spPr>
        <a:xfrm>
          <a:off x="63474600" y="130044825"/>
          <a:ext cx="2200275" cy="809625"/>
        </a:xfrm>
        <a:prstGeom prst="rect">
          <a:avLst/>
        </a:prstGeom>
      </xdr:spPr>
    </xdr:pic>
    <xdr:clientData/>
  </xdr:twoCellAnchor>
  <xdr:twoCellAnchor>
    <xdr:from>
      <xdr:col>54</xdr:col>
      <xdr:colOff>0</xdr:colOff>
      <xdr:row>31</xdr:row>
      <xdr:rowOff>0</xdr:rowOff>
    </xdr:from>
    <xdr:to>
      <xdr:col>55</xdr:col>
      <xdr:colOff>4264</xdr:colOff>
      <xdr:row>32</xdr:row>
      <xdr:rowOff>0</xdr:rowOff>
    </xdr:to>
    <xdr:pic>
      <xdr:nvPicPr>
        <xdr:cNvPr id="163" name="Image 162" descr="IMG_20200817_105656_5.jpg">
          <a:extLst>
            <a:ext uri="{FF2B5EF4-FFF2-40B4-BE49-F238E27FC236}">
              <a16:creationId xmlns:a16="http://schemas.microsoft.com/office/drawing/2014/main" id="{00000000-0008-0000-0500-0000A3000000}"/>
            </a:ext>
          </a:extLst>
        </xdr:cNvPr>
        <xdr:cNvPicPr preferRelativeResize="0">
          <a:picLocks/>
        </xdr:cNvPicPr>
      </xdr:nvPicPr>
      <xdr:blipFill>
        <a:blip xmlns:r="http://schemas.openxmlformats.org/officeDocument/2006/relationships" r:embed="rId43" cstate="print"/>
        <a:stretch>
          <a:fillRect/>
        </a:stretch>
      </xdr:blipFill>
      <xdr:spPr>
        <a:xfrm>
          <a:off x="59074050" y="130044825"/>
          <a:ext cx="2204539" cy="809625"/>
        </a:xfrm>
        <a:prstGeom prst="rect">
          <a:avLst/>
        </a:prstGeom>
      </xdr:spPr>
    </xdr:pic>
    <xdr:clientData/>
  </xdr:twoCellAnchor>
  <xdr:twoCellAnchor>
    <xdr:from>
      <xdr:col>54</xdr:col>
      <xdr:colOff>0</xdr:colOff>
      <xdr:row>31</xdr:row>
      <xdr:rowOff>1714499</xdr:rowOff>
    </xdr:from>
    <xdr:to>
      <xdr:col>55</xdr:col>
      <xdr:colOff>0</xdr:colOff>
      <xdr:row>33</xdr:row>
      <xdr:rowOff>0</xdr:rowOff>
    </xdr:to>
    <xdr:pic>
      <xdr:nvPicPr>
        <xdr:cNvPr id="165" name="Image 164">
          <a:extLst>
            <a:ext uri="{FF2B5EF4-FFF2-40B4-BE49-F238E27FC236}">
              <a16:creationId xmlns:a16="http://schemas.microsoft.com/office/drawing/2014/main" id="{00000000-0008-0000-0500-0000A5000000}"/>
            </a:ext>
          </a:extLst>
        </xdr:cNvPr>
        <xdr:cNvPicPr preferRelativeResize="0">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9074050" y="130854449"/>
          <a:ext cx="2200275" cy="914401"/>
        </a:xfrm>
        <a:prstGeom prst="rect">
          <a:avLst/>
        </a:prstGeom>
      </xdr:spPr>
    </xdr:pic>
    <xdr:clientData/>
  </xdr:twoCellAnchor>
  <xdr:twoCellAnchor>
    <xdr:from>
      <xdr:col>56</xdr:col>
      <xdr:colOff>0</xdr:colOff>
      <xdr:row>31</xdr:row>
      <xdr:rowOff>1714499</xdr:rowOff>
    </xdr:from>
    <xdr:to>
      <xdr:col>57</xdr:col>
      <xdr:colOff>0</xdr:colOff>
      <xdr:row>33</xdr:row>
      <xdr:rowOff>0</xdr:rowOff>
    </xdr:to>
    <xdr:pic>
      <xdr:nvPicPr>
        <xdr:cNvPr id="166" name="Image 165">
          <a:extLst>
            <a:ext uri="{FF2B5EF4-FFF2-40B4-BE49-F238E27FC236}">
              <a16:creationId xmlns:a16="http://schemas.microsoft.com/office/drawing/2014/main" id="{00000000-0008-0000-0500-0000A6000000}"/>
            </a:ext>
          </a:extLst>
        </xdr:cNvPr>
        <xdr:cNvPicPr preferRelativeResize="0">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63474600" y="130854449"/>
          <a:ext cx="2200275" cy="914401"/>
        </a:xfrm>
        <a:prstGeom prst="rect">
          <a:avLst/>
        </a:prstGeom>
      </xdr:spPr>
    </xdr:pic>
    <xdr:clientData/>
  </xdr:twoCellAnchor>
  <xdr:twoCellAnchor>
    <xdr:from>
      <xdr:col>55</xdr:col>
      <xdr:colOff>0</xdr:colOff>
      <xdr:row>31</xdr:row>
      <xdr:rowOff>1714499</xdr:rowOff>
    </xdr:from>
    <xdr:to>
      <xdr:col>56</xdr:col>
      <xdr:colOff>0</xdr:colOff>
      <xdr:row>33</xdr:row>
      <xdr:rowOff>0</xdr:rowOff>
    </xdr:to>
    <xdr:pic>
      <xdr:nvPicPr>
        <xdr:cNvPr id="167" name="Image 166">
          <a:extLst>
            <a:ext uri="{FF2B5EF4-FFF2-40B4-BE49-F238E27FC236}">
              <a16:creationId xmlns:a16="http://schemas.microsoft.com/office/drawing/2014/main" id="{00000000-0008-0000-0500-0000A7000000}"/>
            </a:ext>
          </a:extLst>
        </xdr:cNvPr>
        <xdr:cNvPicPr preferRelativeResize="0">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61274325" y="130854449"/>
          <a:ext cx="2200275" cy="914401"/>
        </a:xfrm>
        <a:prstGeom prst="rect">
          <a:avLst/>
        </a:prstGeom>
      </xdr:spPr>
    </xdr:pic>
    <xdr:clientData/>
  </xdr:twoCellAnchor>
  <xdr:twoCellAnchor>
    <xdr:from>
      <xdr:col>54</xdr:col>
      <xdr:colOff>0</xdr:colOff>
      <xdr:row>96</xdr:row>
      <xdr:rowOff>0</xdr:rowOff>
    </xdr:from>
    <xdr:to>
      <xdr:col>55</xdr:col>
      <xdr:colOff>4140</xdr:colOff>
      <xdr:row>97</xdr:row>
      <xdr:rowOff>0</xdr:rowOff>
    </xdr:to>
    <xdr:pic>
      <xdr:nvPicPr>
        <xdr:cNvPr id="170" name="Image 169">
          <a:extLst>
            <a:ext uri="{FF2B5EF4-FFF2-40B4-BE49-F238E27FC236}">
              <a16:creationId xmlns:a16="http://schemas.microsoft.com/office/drawing/2014/main" id="{00000000-0008-0000-0500-0000AA000000}"/>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59074050" y="132340350"/>
          <a:ext cx="2204415" cy="485775"/>
        </a:xfrm>
        <a:prstGeom prst="rect">
          <a:avLst/>
        </a:prstGeom>
      </xdr:spPr>
    </xdr:pic>
    <xdr:clientData/>
  </xdr:twoCellAnchor>
  <xdr:twoCellAnchor>
    <xdr:from>
      <xdr:col>55</xdr:col>
      <xdr:colOff>0</xdr:colOff>
      <xdr:row>96</xdr:row>
      <xdr:rowOff>0</xdr:rowOff>
    </xdr:from>
    <xdr:to>
      <xdr:col>56</xdr:col>
      <xdr:colOff>0</xdr:colOff>
      <xdr:row>97</xdr:row>
      <xdr:rowOff>0</xdr:rowOff>
    </xdr:to>
    <xdr:pic>
      <xdr:nvPicPr>
        <xdr:cNvPr id="171" name="Image 170">
          <a:extLst>
            <a:ext uri="{FF2B5EF4-FFF2-40B4-BE49-F238E27FC236}">
              <a16:creationId xmlns:a16="http://schemas.microsoft.com/office/drawing/2014/main" id="{00000000-0008-0000-0500-0000AB000000}"/>
            </a:ext>
          </a:extLst>
        </xdr:cNvPr>
        <xdr:cNvPicPr preferRelativeResize="0">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61274325" y="132340350"/>
          <a:ext cx="2200275" cy="485775"/>
        </a:xfrm>
        <a:prstGeom prst="rect">
          <a:avLst/>
        </a:prstGeom>
      </xdr:spPr>
    </xdr:pic>
    <xdr:clientData/>
  </xdr:twoCellAnchor>
  <xdr:twoCellAnchor>
    <xdr:from>
      <xdr:col>57</xdr:col>
      <xdr:colOff>0</xdr:colOff>
      <xdr:row>101</xdr:row>
      <xdr:rowOff>1</xdr:rowOff>
    </xdr:from>
    <xdr:to>
      <xdr:col>58</xdr:col>
      <xdr:colOff>0</xdr:colOff>
      <xdr:row>102</xdr:row>
      <xdr:rowOff>0</xdr:rowOff>
    </xdr:to>
    <xdr:pic>
      <xdr:nvPicPr>
        <xdr:cNvPr id="174" name="Image 173">
          <a:extLst>
            <a:ext uri="{FF2B5EF4-FFF2-40B4-BE49-F238E27FC236}">
              <a16:creationId xmlns:a16="http://schemas.microsoft.com/office/drawing/2014/main" id="{00000000-0008-0000-0500-0000AE000000}"/>
            </a:ext>
          </a:extLst>
        </xdr:cNvPr>
        <xdr:cNvPicPr preferRelativeResize="0">
          <a:picLocks/>
        </xdr:cNvPicPr>
      </xdr:nvPicPr>
      <xdr:blipFill>
        <a:blip xmlns:r="http://schemas.openxmlformats.org/officeDocument/2006/relationships" r:embed="rId49" cstate="email">
          <a:extLst>
            <a:ext uri="{28A0092B-C50C-407E-A947-70E740481C1C}">
              <a14:useLocalDpi xmlns:a14="http://schemas.microsoft.com/office/drawing/2010/main" val="0"/>
            </a:ext>
          </a:extLst>
        </a:blip>
        <a:stretch>
          <a:fillRect/>
        </a:stretch>
      </xdr:blipFill>
      <xdr:spPr>
        <a:xfrm>
          <a:off x="65674875" y="134350126"/>
          <a:ext cx="2200275" cy="971549"/>
        </a:xfrm>
        <a:prstGeom prst="rect">
          <a:avLst/>
        </a:prstGeom>
      </xdr:spPr>
    </xdr:pic>
    <xdr:clientData/>
  </xdr:twoCellAnchor>
  <xdr:twoCellAnchor>
    <xdr:from>
      <xdr:col>56</xdr:col>
      <xdr:colOff>0</xdr:colOff>
      <xdr:row>101</xdr:row>
      <xdr:rowOff>0</xdr:rowOff>
    </xdr:from>
    <xdr:to>
      <xdr:col>57</xdr:col>
      <xdr:colOff>0</xdr:colOff>
      <xdr:row>102</xdr:row>
      <xdr:rowOff>0</xdr:rowOff>
    </xdr:to>
    <xdr:pic>
      <xdr:nvPicPr>
        <xdr:cNvPr id="175" name="Image 174">
          <a:extLst>
            <a:ext uri="{FF2B5EF4-FFF2-40B4-BE49-F238E27FC236}">
              <a16:creationId xmlns:a16="http://schemas.microsoft.com/office/drawing/2014/main" id="{00000000-0008-0000-0500-0000AF000000}"/>
            </a:ext>
          </a:extLst>
        </xdr:cNvPr>
        <xdr:cNvPicPr preferRelativeResize="0">
          <a:picLocks/>
        </xdr:cNvPicPr>
      </xdr:nvPicPr>
      <xdr:blipFill>
        <a:blip xmlns:r="http://schemas.openxmlformats.org/officeDocument/2006/relationships" r:embed="rId50" cstate="email">
          <a:extLst>
            <a:ext uri="{28A0092B-C50C-407E-A947-70E740481C1C}">
              <a14:useLocalDpi xmlns:a14="http://schemas.microsoft.com/office/drawing/2010/main" val="0"/>
            </a:ext>
          </a:extLst>
        </a:blip>
        <a:stretch>
          <a:fillRect/>
        </a:stretch>
      </xdr:blipFill>
      <xdr:spPr>
        <a:xfrm>
          <a:off x="63474600" y="134350125"/>
          <a:ext cx="2200275" cy="971550"/>
        </a:xfrm>
        <a:prstGeom prst="rect">
          <a:avLst/>
        </a:prstGeom>
      </xdr:spPr>
    </xdr:pic>
    <xdr:clientData/>
  </xdr:twoCellAnchor>
  <xdr:twoCellAnchor>
    <xdr:from>
      <xdr:col>54</xdr:col>
      <xdr:colOff>0</xdr:colOff>
      <xdr:row>101</xdr:row>
      <xdr:rowOff>0</xdr:rowOff>
    </xdr:from>
    <xdr:to>
      <xdr:col>55</xdr:col>
      <xdr:colOff>0</xdr:colOff>
      <xdr:row>102</xdr:row>
      <xdr:rowOff>0</xdr:rowOff>
    </xdr:to>
    <xdr:pic>
      <xdr:nvPicPr>
        <xdr:cNvPr id="176" name="Image 175" descr="Une image contenant texte, terrain, arbre, extérieur&#10;&#10;Description générée automatiquement">
          <a:extLst>
            <a:ext uri="{FF2B5EF4-FFF2-40B4-BE49-F238E27FC236}">
              <a16:creationId xmlns:a16="http://schemas.microsoft.com/office/drawing/2014/main" id="{00000000-0008-0000-0500-0000B0000000}"/>
            </a:ext>
          </a:extLst>
        </xdr:cNvPr>
        <xdr:cNvPicPr preferRelativeResize="0">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59074050" y="134350125"/>
          <a:ext cx="2200275" cy="971550"/>
        </a:xfrm>
        <a:prstGeom prst="rect">
          <a:avLst/>
        </a:prstGeom>
        <a:noFill/>
        <a:ln>
          <a:noFill/>
        </a:ln>
      </xdr:spPr>
    </xdr:pic>
    <xdr:clientData/>
  </xdr:twoCellAnchor>
  <xdr:twoCellAnchor>
    <xdr:from>
      <xdr:col>55</xdr:col>
      <xdr:colOff>0</xdr:colOff>
      <xdr:row>101</xdr:row>
      <xdr:rowOff>0</xdr:rowOff>
    </xdr:from>
    <xdr:to>
      <xdr:col>56</xdr:col>
      <xdr:colOff>0</xdr:colOff>
      <xdr:row>101</xdr:row>
      <xdr:rowOff>1904999</xdr:rowOff>
    </xdr:to>
    <xdr:pic>
      <xdr:nvPicPr>
        <xdr:cNvPr id="177" name="Image 176">
          <a:extLst>
            <a:ext uri="{FF2B5EF4-FFF2-40B4-BE49-F238E27FC236}">
              <a16:creationId xmlns:a16="http://schemas.microsoft.com/office/drawing/2014/main" id="{00000000-0008-0000-0500-0000B1000000}"/>
            </a:ext>
          </a:extLst>
        </xdr:cNvPr>
        <xdr:cNvPicPr preferRelativeResize="0">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70899618" y="172593000"/>
          <a:ext cx="2196353" cy="1904999"/>
        </a:xfrm>
        <a:prstGeom prst="rect">
          <a:avLst/>
        </a:prstGeom>
        <a:noFill/>
        <a:ln>
          <a:noFill/>
        </a:ln>
      </xdr:spPr>
    </xdr:pic>
    <xdr:clientData/>
  </xdr:twoCellAnchor>
  <xdr:twoCellAnchor>
    <xdr:from>
      <xdr:col>54</xdr:col>
      <xdr:colOff>0</xdr:colOff>
      <xdr:row>50</xdr:row>
      <xdr:rowOff>0</xdr:rowOff>
    </xdr:from>
    <xdr:to>
      <xdr:col>55</xdr:col>
      <xdr:colOff>0</xdr:colOff>
      <xdr:row>51</xdr:row>
      <xdr:rowOff>0</xdr:rowOff>
    </xdr:to>
    <xdr:pic>
      <xdr:nvPicPr>
        <xdr:cNvPr id="188" name="Image 187">
          <a:extLst>
            <a:ext uri="{FF2B5EF4-FFF2-40B4-BE49-F238E27FC236}">
              <a16:creationId xmlns:a16="http://schemas.microsoft.com/office/drawing/2014/main" id="{00000000-0008-0000-0500-0000BC000000}"/>
            </a:ext>
          </a:extLst>
        </xdr:cNvPr>
        <xdr:cNvPicPr preferRelativeResize="0"/>
      </xdr:nvPicPr>
      <xdr:blipFill>
        <a:blip xmlns:r="http://schemas.openxmlformats.org/officeDocument/2006/relationships" r:embed="rId53"/>
        <a:srcRect/>
        <a:stretch>
          <a:fillRect/>
        </a:stretch>
      </xdr:blipFill>
      <xdr:spPr bwMode="auto">
        <a:xfrm>
          <a:off x="59074050" y="138788775"/>
          <a:ext cx="2200275" cy="1133475"/>
        </a:xfrm>
        <a:prstGeom prst="rect">
          <a:avLst/>
        </a:prstGeom>
        <a:noFill/>
      </xdr:spPr>
    </xdr:pic>
    <xdr:clientData/>
  </xdr:twoCellAnchor>
  <xdr:twoCellAnchor>
    <xdr:from>
      <xdr:col>55</xdr:col>
      <xdr:colOff>0</xdr:colOff>
      <xdr:row>50</xdr:row>
      <xdr:rowOff>1</xdr:rowOff>
    </xdr:from>
    <xdr:to>
      <xdr:col>56</xdr:col>
      <xdr:colOff>0</xdr:colOff>
      <xdr:row>51</xdr:row>
      <xdr:rowOff>0</xdr:rowOff>
    </xdr:to>
    <xdr:pic>
      <xdr:nvPicPr>
        <xdr:cNvPr id="189" name="Image 188">
          <a:extLst>
            <a:ext uri="{FF2B5EF4-FFF2-40B4-BE49-F238E27FC236}">
              <a16:creationId xmlns:a16="http://schemas.microsoft.com/office/drawing/2014/main" id="{00000000-0008-0000-0500-0000BD000000}"/>
            </a:ext>
          </a:extLst>
        </xdr:cNvPr>
        <xdr:cNvPicPr/>
      </xdr:nvPicPr>
      <xdr:blipFill>
        <a:blip xmlns:r="http://schemas.openxmlformats.org/officeDocument/2006/relationships" r:embed="rId54"/>
        <a:srcRect/>
        <a:stretch>
          <a:fillRect/>
        </a:stretch>
      </xdr:blipFill>
      <xdr:spPr bwMode="auto">
        <a:xfrm>
          <a:off x="66217800" y="149390101"/>
          <a:ext cx="2200275" cy="1295399"/>
        </a:xfrm>
        <a:prstGeom prst="rect">
          <a:avLst/>
        </a:prstGeom>
        <a:noFill/>
      </xdr:spPr>
    </xdr:pic>
    <xdr:clientData/>
  </xdr:twoCellAnchor>
  <xdr:twoCellAnchor>
    <xdr:from>
      <xdr:col>56</xdr:col>
      <xdr:colOff>0</xdr:colOff>
      <xdr:row>50</xdr:row>
      <xdr:rowOff>1</xdr:rowOff>
    </xdr:from>
    <xdr:to>
      <xdr:col>57</xdr:col>
      <xdr:colOff>0</xdr:colOff>
      <xdr:row>51</xdr:row>
      <xdr:rowOff>0</xdr:rowOff>
    </xdr:to>
    <xdr:pic>
      <xdr:nvPicPr>
        <xdr:cNvPr id="190" name="Image 189">
          <a:extLst>
            <a:ext uri="{FF2B5EF4-FFF2-40B4-BE49-F238E27FC236}">
              <a16:creationId xmlns:a16="http://schemas.microsoft.com/office/drawing/2014/main" id="{00000000-0008-0000-0500-0000BE000000}"/>
            </a:ext>
          </a:extLst>
        </xdr:cNvPr>
        <xdr:cNvPicPr/>
      </xdr:nvPicPr>
      <xdr:blipFill>
        <a:blip xmlns:r="http://schemas.openxmlformats.org/officeDocument/2006/relationships" r:embed="rId55"/>
        <a:srcRect/>
        <a:stretch>
          <a:fillRect/>
        </a:stretch>
      </xdr:blipFill>
      <xdr:spPr bwMode="auto">
        <a:xfrm>
          <a:off x="68418075" y="159962851"/>
          <a:ext cx="2200275" cy="1295399"/>
        </a:xfrm>
        <a:prstGeom prst="rect">
          <a:avLst/>
        </a:prstGeom>
        <a:noFill/>
      </xdr:spPr>
    </xdr:pic>
    <xdr:clientData/>
  </xdr:twoCellAnchor>
  <xdr:twoCellAnchor>
    <xdr:from>
      <xdr:col>56</xdr:col>
      <xdr:colOff>0</xdr:colOff>
      <xdr:row>52</xdr:row>
      <xdr:rowOff>0</xdr:rowOff>
    </xdr:from>
    <xdr:to>
      <xdr:col>57</xdr:col>
      <xdr:colOff>3362</xdr:colOff>
      <xdr:row>53</xdr:row>
      <xdr:rowOff>0</xdr:rowOff>
    </xdr:to>
    <xdr:pic>
      <xdr:nvPicPr>
        <xdr:cNvPr id="199" name="Image 198">
          <a:extLst>
            <a:ext uri="{FF2B5EF4-FFF2-40B4-BE49-F238E27FC236}">
              <a16:creationId xmlns:a16="http://schemas.microsoft.com/office/drawing/2014/main" id="{00000000-0008-0000-0500-0000C7000000}"/>
            </a:ext>
          </a:extLst>
        </xdr:cNvPr>
        <xdr:cNvPicPr preferRelativeResize="0">
          <a:picLocks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72322765" y="128486647"/>
          <a:ext cx="219971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57</xdr:col>
      <xdr:colOff>0</xdr:colOff>
      <xdr:row>52</xdr:row>
      <xdr:rowOff>0</xdr:rowOff>
    </xdr:from>
    <xdr:to>
      <xdr:col>58</xdr:col>
      <xdr:colOff>0</xdr:colOff>
      <xdr:row>52</xdr:row>
      <xdr:rowOff>952499</xdr:rowOff>
    </xdr:to>
    <xdr:pic>
      <xdr:nvPicPr>
        <xdr:cNvPr id="200" name="Image 199">
          <a:extLst>
            <a:ext uri="{FF2B5EF4-FFF2-40B4-BE49-F238E27FC236}">
              <a16:creationId xmlns:a16="http://schemas.microsoft.com/office/drawing/2014/main" id="{00000000-0008-0000-0500-0000C8000000}"/>
            </a:ext>
          </a:extLst>
        </xdr:cNvPr>
        <xdr:cNvPicPr preferRelativeResize="0">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74519118" y="128486647"/>
          <a:ext cx="2196353" cy="952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55</xdr:col>
      <xdr:colOff>2192992</xdr:colOff>
      <xdr:row>54</xdr:row>
      <xdr:rowOff>0</xdr:rowOff>
    </xdr:from>
    <xdr:to>
      <xdr:col>57</xdr:col>
      <xdr:colOff>0</xdr:colOff>
      <xdr:row>55</xdr:row>
      <xdr:rowOff>0</xdr:rowOff>
    </xdr:to>
    <xdr:pic>
      <xdr:nvPicPr>
        <xdr:cNvPr id="201" name="Image 200">
          <a:extLst>
            <a:ext uri="{FF2B5EF4-FFF2-40B4-BE49-F238E27FC236}">
              <a16:creationId xmlns:a16="http://schemas.microsoft.com/office/drawing/2014/main" id="{00000000-0008-0000-0500-0000C9000000}"/>
            </a:ext>
          </a:extLst>
        </xdr:cNvPr>
        <xdr:cNvPicPr preferRelativeResize="0">
          <a:picLocks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77619786" y="50986765"/>
          <a:ext cx="2199714" cy="1131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57</xdr:col>
      <xdr:colOff>0</xdr:colOff>
      <xdr:row>54</xdr:row>
      <xdr:rowOff>0</xdr:rowOff>
    </xdr:from>
    <xdr:to>
      <xdr:col>58</xdr:col>
      <xdr:colOff>0</xdr:colOff>
      <xdr:row>55</xdr:row>
      <xdr:rowOff>0</xdr:rowOff>
    </xdr:to>
    <xdr:pic>
      <xdr:nvPicPr>
        <xdr:cNvPr id="202" name="Image 201">
          <a:extLst>
            <a:ext uri="{FF2B5EF4-FFF2-40B4-BE49-F238E27FC236}">
              <a16:creationId xmlns:a16="http://schemas.microsoft.com/office/drawing/2014/main" id="{00000000-0008-0000-0500-0000CA000000}"/>
            </a:ext>
          </a:extLst>
        </xdr:cNvPr>
        <xdr:cNvPicPr preferRelativeResize="0">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9711794" y="129439147"/>
          <a:ext cx="2196353"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57</xdr:col>
      <xdr:colOff>0</xdr:colOff>
      <xdr:row>40</xdr:row>
      <xdr:rowOff>0</xdr:rowOff>
    </xdr:from>
    <xdr:to>
      <xdr:col>58</xdr:col>
      <xdr:colOff>0</xdr:colOff>
      <xdr:row>41</xdr:row>
      <xdr:rowOff>0</xdr:rowOff>
    </xdr:to>
    <xdr:pic>
      <xdr:nvPicPr>
        <xdr:cNvPr id="203" name="Image 202">
          <a:extLst>
            <a:ext uri="{FF2B5EF4-FFF2-40B4-BE49-F238E27FC236}">
              <a16:creationId xmlns:a16="http://schemas.microsoft.com/office/drawing/2014/main" id="{00000000-0008-0000-0500-0000CB000000}"/>
            </a:ext>
          </a:extLst>
        </xdr:cNvPr>
        <xdr:cNvPicPr preferRelativeResize="0">
          <a:picLocks/>
        </xdr:cNvPicPr>
      </xdr:nvPicPr>
      <xdr:blipFill>
        <a:blip xmlns:r="http://schemas.openxmlformats.org/officeDocument/2006/relationships" r:embed="rId60"/>
        <a:stretch>
          <a:fillRect/>
        </a:stretch>
      </xdr:blipFill>
      <xdr:spPr>
        <a:xfrm>
          <a:off x="65674875" y="143694150"/>
          <a:ext cx="2200275" cy="2667000"/>
        </a:xfrm>
        <a:prstGeom prst="rect">
          <a:avLst/>
        </a:prstGeom>
      </xdr:spPr>
    </xdr:pic>
    <xdr:clientData/>
  </xdr:twoCellAnchor>
  <xdr:twoCellAnchor>
    <xdr:from>
      <xdr:col>54</xdr:col>
      <xdr:colOff>0</xdr:colOff>
      <xdr:row>42</xdr:row>
      <xdr:rowOff>0</xdr:rowOff>
    </xdr:from>
    <xdr:to>
      <xdr:col>55</xdr:col>
      <xdr:colOff>0</xdr:colOff>
      <xdr:row>43</xdr:row>
      <xdr:rowOff>0</xdr:rowOff>
    </xdr:to>
    <xdr:pic>
      <xdr:nvPicPr>
        <xdr:cNvPr id="204" name="Image 203">
          <a:extLst>
            <a:ext uri="{FF2B5EF4-FFF2-40B4-BE49-F238E27FC236}">
              <a16:creationId xmlns:a16="http://schemas.microsoft.com/office/drawing/2014/main" id="{00000000-0008-0000-0500-0000CC000000}"/>
            </a:ext>
          </a:extLst>
        </xdr:cNvPr>
        <xdr:cNvPicPr preferRelativeResize="0">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59074050" y="146361150"/>
          <a:ext cx="2200275" cy="809625"/>
        </a:xfrm>
        <a:prstGeom prst="rect">
          <a:avLst/>
        </a:prstGeom>
      </xdr:spPr>
    </xdr:pic>
    <xdr:clientData/>
  </xdr:twoCellAnchor>
  <xdr:twoCellAnchor>
    <xdr:from>
      <xdr:col>55</xdr:col>
      <xdr:colOff>1</xdr:colOff>
      <xdr:row>42</xdr:row>
      <xdr:rowOff>0</xdr:rowOff>
    </xdr:from>
    <xdr:to>
      <xdr:col>56</xdr:col>
      <xdr:colOff>1</xdr:colOff>
      <xdr:row>43</xdr:row>
      <xdr:rowOff>0</xdr:rowOff>
    </xdr:to>
    <xdr:pic>
      <xdr:nvPicPr>
        <xdr:cNvPr id="205" name="Image 204">
          <a:extLst>
            <a:ext uri="{FF2B5EF4-FFF2-40B4-BE49-F238E27FC236}">
              <a16:creationId xmlns:a16="http://schemas.microsoft.com/office/drawing/2014/main" id="{00000000-0008-0000-0500-0000CD000000}"/>
            </a:ext>
          </a:extLst>
        </xdr:cNvPr>
        <xdr:cNvPicPr>
          <a:picLocks noChangeAspect="1"/>
        </xdr:cNvPicPr>
      </xdr:nvPicPr>
      <xdr:blipFill>
        <a:blip xmlns:r="http://schemas.openxmlformats.org/officeDocument/2006/relationships" r:embed="rId62"/>
        <a:stretch>
          <a:fillRect/>
        </a:stretch>
      </xdr:blipFill>
      <xdr:spPr>
        <a:xfrm>
          <a:off x="61274326" y="146361150"/>
          <a:ext cx="2200275" cy="809625"/>
        </a:xfrm>
        <a:prstGeom prst="rect">
          <a:avLst/>
        </a:prstGeom>
      </xdr:spPr>
    </xdr:pic>
    <xdr:clientData/>
  </xdr:twoCellAnchor>
  <xdr:twoCellAnchor>
    <xdr:from>
      <xdr:col>56</xdr:col>
      <xdr:colOff>0</xdr:colOff>
      <xdr:row>40</xdr:row>
      <xdr:rowOff>0</xdr:rowOff>
    </xdr:from>
    <xdr:to>
      <xdr:col>57</xdr:col>
      <xdr:colOff>0</xdr:colOff>
      <xdr:row>41</xdr:row>
      <xdr:rowOff>0</xdr:rowOff>
    </xdr:to>
    <xdr:pic>
      <xdr:nvPicPr>
        <xdr:cNvPr id="206" name="Image 205">
          <a:extLst>
            <a:ext uri="{FF2B5EF4-FFF2-40B4-BE49-F238E27FC236}">
              <a16:creationId xmlns:a16="http://schemas.microsoft.com/office/drawing/2014/main" id="{00000000-0008-0000-0500-0000CE000000}"/>
            </a:ext>
          </a:extLst>
        </xdr:cNvPr>
        <xdr:cNvPicPr preferRelativeResize="0">
          <a:picLocks/>
        </xdr:cNvPicPr>
      </xdr:nvPicPr>
      <xdr:blipFill>
        <a:blip xmlns:r="http://schemas.openxmlformats.org/officeDocument/2006/relationships" r:embed="rId63"/>
        <a:stretch>
          <a:fillRect/>
        </a:stretch>
      </xdr:blipFill>
      <xdr:spPr>
        <a:xfrm>
          <a:off x="63474600" y="143694150"/>
          <a:ext cx="2200275" cy="2667000"/>
        </a:xfrm>
        <a:prstGeom prst="rect">
          <a:avLst/>
        </a:prstGeom>
      </xdr:spPr>
    </xdr:pic>
    <xdr:clientData/>
  </xdr:twoCellAnchor>
  <xdr:twoCellAnchor>
    <xdr:from>
      <xdr:col>53</xdr:col>
      <xdr:colOff>1647824</xdr:colOff>
      <xdr:row>40</xdr:row>
      <xdr:rowOff>0</xdr:rowOff>
    </xdr:from>
    <xdr:to>
      <xdr:col>54</xdr:col>
      <xdr:colOff>2200274</xdr:colOff>
      <xdr:row>41</xdr:row>
      <xdr:rowOff>0</xdr:rowOff>
    </xdr:to>
    <xdr:pic>
      <xdr:nvPicPr>
        <xdr:cNvPr id="207" name="Image 206">
          <a:extLst>
            <a:ext uri="{FF2B5EF4-FFF2-40B4-BE49-F238E27FC236}">
              <a16:creationId xmlns:a16="http://schemas.microsoft.com/office/drawing/2014/main" id="{00000000-0008-0000-0500-0000CF000000}"/>
            </a:ext>
          </a:extLst>
        </xdr:cNvPr>
        <xdr:cNvPicPr preferRelativeResize="0">
          <a:picLocks/>
        </xdr:cNvPicPr>
      </xdr:nvPicPr>
      <xdr:blipFill>
        <a:blip xmlns:r="http://schemas.openxmlformats.org/officeDocument/2006/relationships" r:embed="rId64"/>
        <a:stretch>
          <a:fillRect/>
        </a:stretch>
      </xdr:blipFill>
      <xdr:spPr>
        <a:xfrm>
          <a:off x="59074049" y="143694150"/>
          <a:ext cx="2200275" cy="2667000"/>
        </a:xfrm>
        <a:prstGeom prst="rect">
          <a:avLst/>
        </a:prstGeom>
      </xdr:spPr>
    </xdr:pic>
    <xdr:clientData/>
  </xdr:twoCellAnchor>
  <xdr:twoCellAnchor>
    <xdr:from>
      <xdr:col>55</xdr:col>
      <xdr:colOff>0</xdr:colOff>
      <xdr:row>40</xdr:row>
      <xdr:rowOff>0</xdr:rowOff>
    </xdr:from>
    <xdr:to>
      <xdr:col>56</xdr:col>
      <xdr:colOff>0</xdr:colOff>
      <xdr:row>41</xdr:row>
      <xdr:rowOff>0</xdr:rowOff>
    </xdr:to>
    <xdr:pic>
      <xdr:nvPicPr>
        <xdr:cNvPr id="208" name="Image 207">
          <a:extLst>
            <a:ext uri="{FF2B5EF4-FFF2-40B4-BE49-F238E27FC236}">
              <a16:creationId xmlns:a16="http://schemas.microsoft.com/office/drawing/2014/main" id="{00000000-0008-0000-0500-0000D0000000}"/>
            </a:ext>
          </a:extLst>
        </xdr:cNvPr>
        <xdr:cNvPicPr preferRelativeResize="0">
          <a:picLocks/>
        </xdr:cNvPicPr>
      </xdr:nvPicPr>
      <xdr:blipFill>
        <a:blip xmlns:r="http://schemas.openxmlformats.org/officeDocument/2006/relationships" r:embed="rId65"/>
        <a:stretch>
          <a:fillRect/>
        </a:stretch>
      </xdr:blipFill>
      <xdr:spPr>
        <a:xfrm>
          <a:off x="61274325" y="143694150"/>
          <a:ext cx="2200275" cy="2667000"/>
        </a:xfrm>
        <a:prstGeom prst="rect">
          <a:avLst/>
        </a:prstGeom>
      </xdr:spPr>
    </xdr:pic>
    <xdr:clientData/>
  </xdr:twoCellAnchor>
  <xdr:twoCellAnchor>
    <xdr:from>
      <xdr:col>55</xdr:col>
      <xdr:colOff>0</xdr:colOff>
      <xdr:row>107</xdr:row>
      <xdr:rowOff>0</xdr:rowOff>
    </xdr:from>
    <xdr:to>
      <xdr:col>56</xdr:col>
      <xdr:colOff>0</xdr:colOff>
      <xdr:row>107</xdr:row>
      <xdr:rowOff>809624</xdr:rowOff>
    </xdr:to>
    <xdr:pic>
      <xdr:nvPicPr>
        <xdr:cNvPr id="210" name="Image 209" descr="IMG_20210329_165116">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66217800" y="167430449"/>
          <a:ext cx="2200275"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107</xdr:row>
      <xdr:rowOff>0</xdr:rowOff>
    </xdr:from>
    <xdr:to>
      <xdr:col>55</xdr:col>
      <xdr:colOff>0</xdr:colOff>
      <xdr:row>108</xdr:row>
      <xdr:rowOff>0</xdr:rowOff>
    </xdr:to>
    <xdr:pic>
      <xdr:nvPicPr>
        <xdr:cNvPr id="211" name="Image 210" descr="IMG_20210329_173934">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59074050" y="148409025"/>
          <a:ext cx="220027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58</xdr:row>
      <xdr:rowOff>0</xdr:rowOff>
    </xdr:from>
    <xdr:to>
      <xdr:col>55</xdr:col>
      <xdr:colOff>0</xdr:colOff>
      <xdr:row>59</xdr:row>
      <xdr:rowOff>0</xdr:rowOff>
    </xdr:to>
    <xdr:pic>
      <xdr:nvPicPr>
        <xdr:cNvPr id="212" name="Image 211">
          <a:extLst>
            <a:ext uri="{FF2B5EF4-FFF2-40B4-BE49-F238E27FC236}">
              <a16:creationId xmlns:a16="http://schemas.microsoft.com/office/drawing/2014/main" id="{00000000-0008-0000-0500-0000D4000000}"/>
            </a:ext>
          </a:extLst>
        </xdr:cNvPr>
        <xdr:cNvPicPr preferRelativeResize="0">
          <a:picLocks/>
        </xdr:cNvPicPr>
      </xdr:nvPicPr>
      <xdr:blipFill>
        <a:blip xmlns:r="http://schemas.openxmlformats.org/officeDocument/2006/relationships" r:embed="rId68" cstate="email">
          <a:extLst>
            <a:ext uri="{28A0092B-C50C-407E-A947-70E740481C1C}">
              <a14:useLocalDpi xmlns:a14="http://schemas.microsoft.com/office/drawing/2010/main" val="0"/>
            </a:ext>
          </a:extLst>
        </a:blip>
        <a:stretch>
          <a:fillRect/>
        </a:stretch>
      </xdr:blipFill>
      <xdr:spPr>
        <a:xfrm>
          <a:off x="64017525" y="163125150"/>
          <a:ext cx="2200275" cy="1133475"/>
        </a:xfrm>
        <a:prstGeom prst="rect">
          <a:avLst/>
        </a:prstGeom>
      </xdr:spPr>
    </xdr:pic>
    <xdr:clientData/>
  </xdr:twoCellAnchor>
  <xdr:twoCellAnchor>
    <xdr:from>
      <xdr:col>55</xdr:col>
      <xdr:colOff>0</xdr:colOff>
      <xdr:row>58</xdr:row>
      <xdr:rowOff>0</xdr:rowOff>
    </xdr:from>
    <xdr:to>
      <xdr:col>56</xdr:col>
      <xdr:colOff>0</xdr:colOff>
      <xdr:row>59</xdr:row>
      <xdr:rowOff>0</xdr:rowOff>
    </xdr:to>
    <xdr:pic>
      <xdr:nvPicPr>
        <xdr:cNvPr id="213" name="Image 212">
          <a:extLst>
            <a:ext uri="{FF2B5EF4-FFF2-40B4-BE49-F238E27FC236}">
              <a16:creationId xmlns:a16="http://schemas.microsoft.com/office/drawing/2014/main" id="{00000000-0008-0000-0500-0000D5000000}"/>
            </a:ext>
          </a:extLst>
        </xdr:cNvPr>
        <xdr:cNvPicPr preferRelativeResize="0">
          <a:picLocks/>
        </xdr:cNvPicPr>
      </xdr:nvPicPr>
      <xdr:blipFill>
        <a:blip xmlns:r="http://schemas.openxmlformats.org/officeDocument/2006/relationships" r:embed="rId69" cstate="email">
          <a:extLst>
            <a:ext uri="{28A0092B-C50C-407E-A947-70E740481C1C}">
              <a14:useLocalDpi xmlns:a14="http://schemas.microsoft.com/office/drawing/2010/main" val="0"/>
            </a:ext>
          </a:extLst>
        </a:blip>
        <a:stretch>
          <a:fillRect/>
        </a:stretch>
      </xdr:blipFill>
      <xdr:spPr>
        <a:xfrm>
          <a:off x="61274325" y="149380575"/>
          <a:ext cx="2200275" cy="971550"/>
        </a:xfrm>
        <a:prstGeom prst="rect">
          <a:avLst/>
        </a:prstGeom>
      </xdr:spPr>
    </xdr:pic>
    <xdr:clientData/>
  </xdr:twoCellAnchor>
  <xdr:twoCellAnchor>
    <xdr:from>
      <xdr:col>54</xdr:col>
      <xdr:colOff>0</xdr:colOff>
      <xdr:row>108</xdr:row>
      <xdr:rowOff>0</xdr:rowOff>
    </xdr:from>
    <xdr:to>
      <xdr:col>55</xdr:col>
      <xdr:colOff>0</xdr:colOff>
      <xdr:row>109</xdr:row>
      <xdr:rowOff>0</xdr:rowOff>
    </xdr:to>
    <xdr:pic>
      <xdr:nvPicPr>
        <xdr:cNvPr id="215" name="Image 214" descr="Une image contenant ciel, extérieur&#10;&#10;Description générée automatiquement">
          <a:extLst>
            <a:ext uri="{FF2B5EF4-FFF2-40B4-BE49-F238E27FC236}">
              <a16:creationId xmlns:a16="http://schemas.microsoft.com/office/drawing/2014/main" id="{00000000-0008-0000-0500-0000D7000000}"/>
            </a:ext>
          </a:extLst>
        </xdr:cNvPr>
        <xdr:cNvPicPr preferRelativeResize="0">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59074050" y="150352125"/>
          <a:ext cx="2200275" cy="1619251"/>
        </a:xfrm>
        <a:prstGeom prst="rect">
          <a:avLst/>
        </a:prstGeom>
        <a:noFill/>
        <a:ln>
          <a:noFill/>
        </a:ln>
      </xdr:spPr>
    </xdr:pic>
    <xdr:clientData/>
  </xdr:twoCellAnchor>
  <xdr:twoCellAnchor>
    <xdr:from>
      <xdr:col>54</xdr:col>
      <xdr:colOff>0</xdr:colOff>
      <xdr:row>62</xdr:row>
      <xdr:rowOff>0</xdr:rowOff>
    </xdr:from>
    <xdr:to>
      <xdr:col>55</xdr:col>
      <xdr:colOff>0</xdr:colOff>
      <xdr:row>63</xdr:row>
      <xdr:rowOff>0</xdr:rowOff>
    </xdr:to>
    <xdr:pic>
      <xdr:nvPicPr>
        <xdr:cNvPr id="216" name="Image 1">
          <a:extLst>
            <a:ext uri="{FF2B5EF4-FFF2-40B4-BE49-F238E27FC236}">
              <a16:creationId xmlns:a16="http://schemas.microsoft.com/office/drawing/2014/main" id="{00000000-0008-0000-0500-0000D8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59074050" y="156991050"/>
          <a:ext cx="22002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56</xdr:col>
      <xdr:colOff>0</xdr:colOff>
      <xdr:row>62</xdr:row>
      <xdr:rowOff>1</xdr:rowOff>
    </xdr:from>
    <xdr:to>
      <xdr:col>57</xdr:col>
      <xdr:colOff>0</xdr:colOff>
      <xdr:row>63</xdr:row>
      <xdr:rowOff>1</xdr:rowOff>
    </xdr:to>
    <xdr:pic>
      <xdr:nvPicPr>
        <xdr:cNvPr id="217" name="Image 216">
          <a:extLst>
            <a:ext uri="{FF2B5EF4-FFF2-40B4-BE49-F238E27FC236}">
              <a16:creationId xmlns:a16="http://schemas.microsoft.com/office/drawing/2014/main" id="{00000000-0008-0000-0500-0000D9000000}"/>
            </a:ext>
          </a:extLst>
        </xdr:cNvPr>
        <xdr:cNvPicPr preferRelativeResize="0">
          <a:picLocks/>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63474600" y="156991051"/>
          <a:ext cx="2200275" cy="647700"/>
        </a:xfrm>
        <a:prstGeom prst="rect">
          <a:avLst/>
        </a:prstGeom>
      </xdr:spPr>
    </xdr:pic>
    <xdr:clientData/>
  </xdr:twoCellAnchor>
  <xdr:twoCellAnchor>
    <xdr:from>
      <xdr:col>57</xdr:col>
      <xdr:colOff>0</xdr:colOff>
      <xdr:row>62</xdr:row>
      <xdr:rowOff>1</xdr:rowOff>
    </xdr:from>
    <xdr:to>
      <xdr:col>58</xdr:col>
      <xdr:colOff>0</xdr:colOff>
      <xdr:row>63</xdr:row>
      <xdr:rowOff>1</xdr:rowOff>
    </xdr:to>
    <xdr:pic>
      <xdr:nvPicPr>
        <xdr:cNvPr id="218" name="Image 217">
          <a:extLst>
            <a:ext uri="{FF2B5EF4-FFF2-40B4-BE49-F238E27FC236}">
              <a16:creationId xmlns:a16="http://schemas.microsoft.com/office/drawing/2014/main" id="{00000000-0008-0000-0500-0000DA000000}"/>
            </a:ext>
          </a:extLst>
        </xdr:cNvPr>
        <xdr:cNvPicPr preferRelativeResize="0">
          <a:picLocks/>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5674875" y="156991051"/>
          <a:ext cx="2200275" cy="647700"/>
        </a:xfrm>
        <a:prstGeom prst="rect">
          <a:avLst/>
        </a:prstGeom>
      </xdr:spPr>
    </xdr:pic>
    <xdr:clientData/>
  </xdr:twoCellAnchor>
  <xdr:twoCellAnchor>
    <xdr:from>
      <xdr:col>55</xdr:col>
      <xdr:colOff>2200274</xdr:colOff>
      <xdr:row>63</xdr:row>
      <xdr:rowOff>0</xdr:rowOff>
    </xdr:from>
    <xdr:to>
      <xdr:col>56</xdr:col>
      <xdr:colOff>2200274</xdr:colOff>
      <xdr:row>64</xdr:row>
      <xdr:rowOff>0</xdr:rowOff>
    </xdr:to>
    <xdr:pic>
      <xdr:nvPicPr>
        <xdr:cNvPr id="220" name="Image 219">
          <a:extLst>
            <a:ext uri="{FF2B5EF4-FFF2-40B4-BE49-F238E27FC236}">
              <a16:creationId xmlns:a16="http://schemas.microsoft.com/office/drawing/2014/main" id="{00000000-0008-0000-0500-0000DC000000}"/>
            </a:ext>
          </a:extLst>
        </xdr:cNvPr>
        <xdr:cNvPicPr preferRelativeResize="0">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63474599" y="157638750"/>
          <a:ext cx="2200275" cy="1143000"/>
        </a:xfrm>
        <a:prstGeom prst="rect">
          <a:avLst/>
        </a:prstGeom>
      </xdr:spPr>
    </xdr:pic>
    <xdr:clientData/>
  </xdr:twoCellAnchor>
  <xdr:twoCellAnchor>
    <xdr:from>
      <xdr:col>57</xdr:col>
      <xdr:colOff>0</xdr:colOff>
      <xdr:row>63</xdr:row>
      <xdr:rowOff>0</xdr:rowOff>
    </xdr:from>
    <xdr:to>
      <xdr:col>58</xdr:col>
      <xdr:colOff>0</xdr:colOff>
      <xdr:row>64</xdr:row>
      <xdr:rowOff>0</xdr:rowOff>
    </xdr:to>
    <xdr:pic>
      <xdr:nvPicPr>
        <xdr:cNvPr id="221" name="Image 220">
          <a:extLst>
            <a:ext uri="{FF2B5EF4-FFF2-40B4-BE49-F238E27FC236}">
              <a16:creationId xmlns:a16="http://schemas.microsoft.com/office/drawing/2014/main" id="{00000000-0008-0000-0500-0000DD000000}"/>
            </a:ext>
          </a:extLst>
        </xdr:cNvPr>
        <xdr:cNvPicPr preferRelativeResize="0">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65674875" y="157638750"/>
          <a:ext cx="2200275" cy="1143000"/>
        </a:xfrm>
        <a:prstGeom prst="rect">
          <a:avLst/>
        </a:prstGeom>
      </xdr:spPr>
    </xdr:pic>
    <xdr:clientData/>
  </xdr:twoCellAnchor>
  <xdr:twoCellAnchor>
    <xdr:from>
      <xdr:col>55</xdr:col>
      <xdr:colOff>0</xdr:colOff>
      <xdr:row>109</xdr:row>
      <xdr:rowOff>5228</xdr:rowOff>
    </xdr:from>
    <xdr:to>
      <xdr:col>56</xdr:col>
      <xdr:colOff>0</xdr:colOff>
      <xdr:row>110</xdr:row>
      <xdr:rowOff>0</xdr:rowOff>
    </xdr:to>
    <xdr:pic>
      <xdr:nvPicPr>
        <xdr:cNvPr id="222" name="Image 221">
          <a:extLst>
            <a:ext uri="{FF2B5EF4-FFF2-40B4-BE49-F238E27FC236}">
              <a16:creationId xmlns:a16="http://schemas.microsoft.com/office/drawing/2014/main" id="{00000000-0008-0000-0500-0000DE000000}"/>
            </a:ext>
          </a:extLst>
        </xdr:cNvPr>
        <xdr:cNvPicPr preferRelativeResize="0">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61274325" y="158786978"/>
          <a:ext cx="2200275" cy="1709272"/>
        </a:xfrm>
        <a:prstGeom prst="rect">
          <a:avLst/>
        </a:prstGeom>
      </xdr:spPr>
    </xdr:pic>
    <xdr:clientData/>
  </xdr:twoCellAnchor>
  <xdr:twoCellAnchor>
    <xdr:from>
      <xdr:col>54</xdr:col>
      <xdr:colOff>1763</xdr:colOff>
      <xdr:row>109</xdr:row>
      <xdr:rowOff>0</xdr:rowOff>
    </xdr:from>
    <xdr:to>
      <xdr:col>55</xdr:col>
      <xdr:colOff>0</xdr:colOff>
      <xdr:row>110</xdr:row>
      <xdr:rowOff>0</xdr:rowOff>
    </xdr:to>
    <xdr:pic>
      <xdr:nvPicPr>
        <xdr:cNvPr id="223" name="Image 222">
          <a:extLst>
            <a:ext uri="{FF2B5EF4-FFF2-40B4-BE49-F238E27FC236}">
              <a16:creationId xmlns:a16="http://schemas.microsoft.com/office/drawing/2014/main" id="{00000000-0008-0000-0500-0000DF000000}"/>
            </a:ext>
          </a:extLst>
        </xdr:cNvPr>
        <xdr:cNvPicPr preferRelativeResize="0">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64019288" y="182098950"/>
          <a:ext cx="2198512" cy="1714500"/>
        </a:xfrm>
        <a:prstGeom prst="rect">
          <a:avLst/>
        </a:prstGeom>
      </xdr:spPr>
    </xdr:pic>
    <xdr:clientData/>
  </xdr:twoCellAnchor>
  <xdr:twoCellAnchor>
    <xdr:from>
      <xdr:col>54</xdr:col>
      <xdr:colOff>0</xdr:colOff>
      <xdr:row>63</xdr:row>
      <xdr:rowOff>0</xdr:rowOff>
    </xdr:from>
    <xdr:to>
      <xdr:col>55</xdr:col>
      <xdr:colOff>0</xdr:colOff>
      <xdr:row>64</xdr:row>
      <xdr:rowOff>0</xdr:rowOff>
    </xdr:to>
    <xdr:pic>
      <xdr:nvPicPr>
        <xdr:cNvPr id="224" name="Image 223">
          <a:extLst>
            <a:ext uri="{FF2B5EF4-FFF2-40B4-BE49-F238E27FC236}">
              <a16:creationId xmlns:a16="http://schemas.microsoft.com/office/drawing/2014/main" id="{00000000-0008-0000-0500-0000E0000000}"/>
            </a:ext>
          </a:extLst>
        </xdr:cNvPr>
        <xdr:cNvPicPr preferRelativeResize="0">
          <a:picLocks/>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r="23988" b="18487"/>
        <a:stretch/>
      </xdr:blipFill>
      <xdr:spPr>
        <a:xfrm>
          <a:off x="59074050" y="157638750"/>
          <a:ext cx="2200275" cy="1143000"/>
        </a:xfrm>
        <a:prstGeom prst="rect">
          <a:avLst/>
        </a:prstGeom>
      </xdr:spPr>
    </xdr:pic>
    <xdr:clientData/>
  </xdr:twoCellAnchor>
  <xdr:twoCellAnchor>
    <xdr:from>
      <xdr:col>55</xdr:col>
      <xdr:colOff>0</xdr:colOff>
      <xdr:row>63</xdr:row>
      <xdr:rowOff>0</xdr:rowOff>
    </xdr:from>
    <xdr:to>
      <xdr:col>56</xdr:col>
      <xdr:colOff>0</xdr:colOff>
      <xdr:row>64</xdr:row>
      <xdr:rowOff>0</xdr:rowOff>
    </xdr:to>
    <xdr:pic>
      <xdr:nvPicPr>
        <xdr:cNvPr id="225" name="Image 224">
          <a:extLst>
            <a:ext uri="{FF2B5EF4-FFF2-40B4-BE49-F238E27FC236}">
              <a16:creationId xmlns:a16="http://schemas.microsoft.com/office/drawing/2014/main" id="{00000000-0008-0000-0500-0000E1000000}"/>
            </a:ext>
          </a:extLst>
        </xdr:cNvPr>
        <xdr:cNvPicPr preferRelativeResize="0">
          <a:picLocks/>
        </xdr:cNvPicPr>
      </xdr:nvPicPr>
      <xdr:blipFill rotWithShape="1">
        <a:blip xmlns:r="http://schemas.openxmlformats.org/officeDocument/2006/relationships" r:embed="rId79" cstate="print">
          <a:extLst>
            <a:ext uri="{28A0092B-C50C-407E-A947-70E740481C1C}">
              <a14:useLocalDpi xmlns:a14="http://schemas.microsoft.com/office/drawing/2010/main" val="0"/>
            </a:ext>
          </a:extLst>
        </a:blip>
        <a:srcRect r="48747" b="40567"/>
        <a:stretch/>
      </xdr:blipFill>
      <xdr:spPr>
        <a:xfrm>
          <a:off x="61274325" y="157638750"/>
          <a:ext cx="2200275" cy="1143000"/>
        </a:xfrm>
        <a:prstGeom prst="rect">
          <a:avLst/>
        </a:prstGeom>
      </xdr:spPr>
    </xdr:pic>
    <xdr:clientData/>
  </xdr:twoCellAnchor>
  <xdr:twoCellAnchor>
    <xdr:from>
      <xdr:col>56</xdr:col>
      <xdr:colOff>0</xdr:colOff>
      <xdr:row>109</xdr:row>
      <xdr:rowOff>0</xdr:rowOff>
    </xdr:from>
    <xdr:to>
      <xdr:col>57</xdr:col>
      <xdr:colOff>0</xdr:colOff>
      <xdr:row>110</xdr:row>
      <xdr:rowOff>0</xdr:rowOff>
    </xdr:to>
    <xdr:pic>
      <xdr:nvPicPr>
        <xdr:cNvPr id="226" name="Image 225">
          <a:extLst>
            <a:ext uri="{FF2B5EF4-FFF2-40B4-BE49-F238E27FC236}">
              <a16:creationId xmlns:a16="http://schemas.microsoft.com/office/drawing/2014/main" id="{00000000-0008-0000-0500-0000E2000000}"/>
            </a:ext>
          </a:extLst>
        </xdr:cNvPr>
        <xdr:cNvPicPr preferRelativeResize="0">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xdr:blipFill>
      <xdr:spPr>
        <a:xfrm>
          <a:off x="63474600" y="158781750"/>
          <a:ext cx="2200275" cy="1714500"/>
        </a:xfrm>
        <a:prstGeom prst="rect">
          <a:avLst/>
        </a:prstGeom>
      </xdr:spPr>
    </xdr:pic>
    <xdr:clientData/>
  </xdr:twoCellAnchor>
  <xdr:twoCellAnchor>
    <xdr:from>
      <xdr:col>57</xdr:col>
      <xdr:colOff>0</xdr:colOff>
      <xdr:row>109</xdr:row>
      <xdr:rowOff>1</xdr:rowOff>
    </xdr:from>
    <xdr:to>
      <xdr:col>58</xdr:col>
      <xdr:colOff>0</xdr:colOff>
      <xdr:row>110</xdr:row>
      <xdr:rowOff>1</xdr:rowOff>
    </xdr:to>
    <xdr:pic>
      <xdr:nvPicPr>
        <xdr:cNvPr id="227" name="Image 226">
          <a:extLst>
            <a:ext uri="{FF2B5EF4-FFF2-40B4-BE49-F238E27FC236}">
              <a16:creationId xmlns:a16="http://schemas.microsoft.com/office/drawing/2014/main" id="{00000000-0008-0000-0500-0000E3000000}"/>
            </a:ext>
          </a:extLst>
        </xdr:cNvPr>
        <xdr:cNvPicPr preferRelativeResize="0">
          <a:picLocks/>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xdr:blipFill>
      <xdr:spPr>
        <a:xfrm>
          <a:off x="65674875" y="158781751"/>
          <a:ext cx="2200275" cy="1714500"/>
        </a:xfrm>
        <a:prstGeom prst="rect">
          <a:avLst/>
        </a:prstGeom>
      </xdr:spPr>
    </xdr:pic>
    <xdr:clientData/>
  </xdr:twoCellAnchor>
  <xdr:twoCellAnchor>
    <xdr:from>
      <xdr:col>54</xdr:col>
      <xdr:colOff>0</xdr:colOff>
      <xdr:row>34</xdr:row>
      <xdr:rowOff>0</xdr:rowOff>
    </xdr:from>
    <xdr:to>
      <xdr:col>55</xdr:col>
      <xdr:colOff>0</xdr:colOff>
      <xdr:row>35</xdr:row>
      <xdr:rowOff>0</xdr:rowOff>
    </xdr:to>
    <xdr:pic>
      <xdr:nvPicPr>
        <xdr:cNvPr id="232" name="Image 231">
          <a:extLst>
            <a:ext uri="{FF2B5EF4-FFF2-40B4-BE49-F238E27FC236}">
              <a16:creationId xmlns:a16="http://schemas.microsoft.com/office/drawing/2014/main" id="{00000000-0008-0000-0500-0000E8000000}"/>
            </a:ext>
          </a:extLst>
        </xdr:cNvPr>
        <xdr:cNvPicPr preferRelativeResize="0">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59836050" y="180336825"/>
          <a:ext cx="2200275" cy="4857750"/>
        </a:xfrm>
        <a:prstGeom prst="rect">
          <a:avLst/>
        </a:prstGeom>
      </xdr:spPr>
    </xdr:pic>
    <xdr:clientData/>
  </xdr:twoCellAnchor>
  <xdr:twoCellAnchor>
    <xdr:from>
      <xdr:col>55</xdr:col>
      <xdr:colOff>0</xdr:colOff>
      <xdr:row>34</xdr:row>
      <xdr:rowOff>0</xdr:rowOff>
    </xdr:from>
    <xdr:to>
      <xdr:col>56</xdr:col>
      <xdr:colOff>0</xdr:colOff>
      <xdr:row>35</xdr:row>
      <xdr:rowOff>0</xdr:rowOff>
    </xdr:to>
    <xdr:pic>
      <xdr:nvPicPr>
        <xdr:cNvPr id="233" name="Image 232">
          <a:extLst>
            <a:ext uri="{FF2B5EF4-FFF2-40B4-BE49-F238E27FC236}">
              <a16:creationId xmlns:a16="http://schemas.microsoft.com/office/drawing/2014/main" id="{00000000-0008-0000-0500-0000E9000000}"/>
            </a:ext>
          </a:extLst>
        </xdr:cNvPr>
        <xdr:cNvPicPr preferRelativeResize="0">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62036325" y="180336825"/>
          <a:ext cx="2200275" cy="4857750"/>
        </a:xfrm>
        <a:prstGeom prst="rect">
          <a:avLst/>
        </a:prstGeom>
      </xdr:spPr>
    </xdr:pic>
    <xdr:clientData/>
  </xdr:twoCellAnchor>
  <xdr:twoCellAnchor>
    <xdr:from>
      <xdr:col>54</xdr:col>
      <xdr:colOff>0</xdr:colOff>
      <xdr:row>65</xdr:row>
      <xdr:rowOff>0</xdr:rowOff>
    </xdr:from>
    <xdr:to>
      <xdr:col>55</xdr:col>
      <xdr:colOff>0</xdr:colOff>
      <xdr:row>66</xdr:row>
      <xdr:rowOff>0</xdr:rowOff>
    </xdr:to>
    <xdr:pic>
      <xdr:nvPicPr>
        <xdr:cNvPr id="234" name="Image 233" descr="D:\Dossier TLA\Etreprise FANOMEZANA\photo fanomezana\Nouveau dossier\IMG_8813.JPG">
          <a:extLst>
            <a:ext uri="{FF2B5EF4-FFF2-40B4-BE49-F238E27FC236}">
              <a16:creationId xmlns:a16="http://schemas.microsoft.com/office/drawing/2014/main" id="{00000000-0008-0000-0500-0000EA000000}"/>
            </a:ext>
          </a:extLst>
        </xdr:cNvPr>
        <xdr:cNvPicPr preferRelativeResize="0">
          <a:picLocks/>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59074050" y="170211750"/>
          <a:ext cx="2200275" cy="571500"/>
        </a:xfrm>
        <a:prstGeom prst="rect">
          <a:avLst/>
        </a:prstGeom>
        <a:noFill/>
        <a:ln>
          <a:noFill/>
        </a:ln>
      </xdr:spPr>
    </xdr:pic>
    <xdr:clientData/>
  </xdr:twoCellAnchor>
  <xdr:twoCellAnchor>
    <xdr:from>
      <xdr:col>55</xdr:col>
      <xdr:colOff>-1</xdr:colOff>
      <xdr:row>65</xdr:row>
      <xdr:rowOff>0</xdr:rowOff>
    </xdr:from>
    <xdr:to>
      <xdr:col>56</xdr:col>
      <xdr:colOff>0</xdr:colOff>
      <xdr:row>66</xdr:row>
      <xdr:rowOff>0</xdr:rowOff>
    </xdr:to>
    <xdr:pic>
      <xdr:nvPicPr>
        <xdr:cNvPr id="235" name="Image 234" descr="D:\Dossier TLA\Etreprise FANOMEZANA\photo fanomezana\118___09\IMG_8644.JPG">
          <a:extLst>
            <a:ext uri="{FF2B5EF4-FFF2-40B4-BE49-F238E27FC236}">
              <a16:creationId xmlns:a16="http://schemas.microsoft.com/office/drawing/2014/main" id="{00000000-0008-0000-0500-0000EB000000}"/>
            </a:ext>
          </a:extLst>
        </xdr:cNvPr>
        <xdr:cNvPicPr preferRelativeResize="0">
          <a:picLocks/>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61274324" y="170211750"/>
          <a:ext cx="2200276" cy="571500"/>
        </a:xfrm>
        <a:prstGeom prst="rect">
          <a:avLst/>
        </a:prstGeom>
        <a:noFill/>
        <a:ln>
          <a:noFill/>
        </a:ln>
      </xdr:spPr>
    </xdr:pic>
    <xdr:clientData/>
  </xdr:twoCellAnchor>
  <xdr:twoCellAnchor>
    <xdr:from>
      <xdr:col>54</xdr:col>
      <xdr:colOff>0</xdr:colOff>
      <xdr:row>33</xdr:row>
      <xdr:rowOff>0</xdr:rowOff>
    </xdr:from>
    <xdr:to>
      <xdr:col>55</xdr:col>
      <xdr:colOff>0</xdr:colOff>
      <xdr:row>34</xdr:row>
      <xdr:rowOff>0</xdr:rowOff>
    </xdr:to>
    <xdr:pic>
      <xdr:nvPicPr>
        <xdr:cNvPr id="236" name="Image 235" descr="D:\Dossier TLA\Entreprise ECH BTP\photo ech btp\Nouveau dossier\IMG_8749.JPG">
          <a:extLst>
            <a:ext uri="{FF2B5EF4-FFF2-40B4-BE49-F238E27FC236}">
              <a16:creationId xmlns:a16="http://schemas.microsoft.com/office/drawing/2014/main" id="{00000000-0008-0000-0500-0000EC000000}"/>
            </a:ext>
          </a:extLst>
        </xdr:cNvPr>
        <xdr:cNvPicPr preferRelativeResize="0">
          <a:picLocks/>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59074050" y="169640250"/>
          <a:ext cx="2200275" cy="571500"/>
        </a:xfrm>
        <a:prstGeom prst="rect">
          <a:avLst/>
        </a:prstGeom>
        <a:noFill/>
        <a:ln>
          <a:noFill/>
        </a:ln>
      </xdr:spPr>
    </xdr:pic>
    <xdr:clientData/>
  </xdr:twoCellAnchor>
  <xdr:twoCellAnchor>
    <xdr:from>
      <xdr:col>55</xdr:col>
      <xdr:colOff>0</xdr:colOff>
      <xdr:row>33</xdr:row>
      <xdr:rowOff>0</xdr:rowOff>
    </xdr:from>
    <xdr:to>
      <xdr:col>56</xdr:col>
      <xdr:colOff>0</xdr:colOff>
      <xdr:row>34</xdr:row>
      <xdr:rowOff>0</xdr:rowOff>
    </xdr:to>
    <xdr:pic>
      <xdr:nvPicPr>
        <xdr:cNvPr id="237" name="Image 236" descr="D:\Dossier TLA\Entreprise ECH BTP\photo ech btp\IMG_8606.JPG">
          <a:extLst>
            <a:ext uri="{FF2B5EF4-FFF2-40B4-BE49-F238E27FC236}">
              <a16:creationId xmlns:a16="http://schemas.microsoft.com/office/drawing/2014/main" id="{00000000-0008-0000-0500-0000ED000000}"/>
            </a:ext>
          </a:extLst>
        </xdr:cNvPr>
        <xdr:cNvPicPr preferRelativeResize="0">
          <a:picLocks/>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61274325" y="169640250"/>
          <a:ext cx="2200275" cy="571500"/>
        </a:xfrm>
        <a:prstGeom prst="rect">
          <a:avLst/>
        </a:prstGeom>
        <a:noFill/>
        <a:ln>
          <a:noFill/>
        </a:ln>
      </xdr:spPr>
    </xdr:pic>
    <xdr:clientData/>
  </xdr:twoCellAnchor>
  <xdr:twoCellAnchor>
    <xdr:from>
      <xdr:col>54</xdr:col>
      <xdr:colOff>0</xdr:colOff>
      <xdr:row>114</xdr:row>
      <xdr:rowOff>0</xdr:rowOff>
    </xdr:from>
    <xdr:to>
      <xdr:col>55</xdr:col>
      <xdr:colOff>0</xdr:colOff>
      <xdr:row>115</xdr:row>
      <xdr:rowOff>0</xdr:rowOff>
    </xdr:to>
    <xdr:pic>
      <xdr:nvPicPr>
        <xdr:cNvPr id="238" name="Image 237" descr="D:\Dossier TLA\Entreprise CGC\PHOTO\IMG_8782.JPG">
          <a:extLst>
            <a:ext uri="{FF2B5EF4-FFF2-40B4-BE49-F238E27FC236}">
              <a16:creationId xmlns:a16="http://schemas.microsoft.com/office/drawing/2014/main" id="{00000000-0008-0000-0500-0000EE000000}"/>
            </a:ext>
          </a:extLst>
        </xdr:cNvPr>
        <xdr:cNvPicPr preferRelativeResize="0">
          <a:picLocks/>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59074050" y="168830625"/>
          <a:ext cx="2200275" cy="809625"/>
        </a:xfrm>
        <a:prstGeom prst="rect">
          <a:avLst/>
        </a:prstGeom>
        <a:noFill/>
        <a:ln>
          <a:noFill/>
        </a:ln>
      </xdr:spPr>
    </xdr:pic>
    <xdr:clientData/>
  </xdr:twoCellAnchor>
  <xdr:twoCellAnchor>
    <xdr:from>
      <xdr:col>55</xdr:col>
      <xdr:colOff>0</xdr:colOff>
      <xdr:row>114</xdr:row>
      <xdr:rowOff>0</xdr:rowOff>
    </xdr:from>
    <xdr:to>
      <xdr:col>56</xdr:col>
      <xdr:colOff>0</xdr:colOff>
      <xdr:row>115</xdr:row>
      <xdr:rowOff>0</xdr:rowOff>
    </xdr:to>
    <xdr:pic>
      <xdr:nvPicPr>
        <xdr:cNvPr id="239" name="Image 238" descr="D:\Dossier TLA\Entreprise CGC\PHOTO\IMG_8773.JPG">
          <a:extLst>
            <a:ext uri="{FF2B5EF4-FFF2-40B4-BE49-F238E27FC236}">
              <a16:creationId xmlns:a16="http://schemas.microsoft.com/office/drawing/2014/main" id="{00000000-0008-0000-0500-0000EF000000}"/>
            </a:ext>
          </a:extLst>
        </xdr:cNvPr>
        <xdr:cNvPicPr preferRelativeResize="0">
          <a:picLocks/>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61274325" y="168830625"/>
          <a:ext cx="2200275" cy="809625"/>
        </a:xfrm>
        <a:prstGeom prst="rect">
          <a:avLst/>
        </a:prstGeom>
        <a:noFill/>
        <a:ln>
          <a:noFill/>
        </a:ln>
      </xdr:spPr>
    </xdr:pic>
    <xdr:clientData/>
  </xdr:twoCellAnchor>
  <xdr:twoCellAnchor>
    <xdr:from>
      <xdr:col>54</xdr:col>
      <xdr:colOff>0</xdr:colOff>
      <xdr:row>113</xdr:row>
      <xdr:rowOff>0</xdr:rowOff>
    </xdr:from>
    <xdr:to>
      <xdr:col>55</xdr:col>
      <xdr:colOff>4264</xdr:colOff>
      <xdr:row>114</xdr:row>
      <xdr:rowOff>0</xdr:rowOff>
    </xdr:to>
    <xdr:pic>
      <xdr:nvPicPr>
        <xdr:cNvPr id="240" name="Image 239">
          <a:extLst>
            <a:ext uri="{FF2B5EF4-FFF2-40B4-BE49-F238E27FC236}">
              <a16:creationId xmlns:a16="http://schemas.microsoft.com/office/drawing/2014/main" id="{00000000-0008-0000-0500-0000F0000000}"/>
            </a:ext>
          </a:extLst>
        </xdr:cNvPr>
        <xdr:cNvPicPr preferRelativeResize="0">
          <a:picLocks/>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59074050" y="167801925"/>
          <a:ext cx="2204539" cy="1028700"/>
        </a:xfrm>
        <a:prstGeom prst="rect">
          <a:avLst/>
        </a:prstGeom>
      </xdr:spPr>
    </xdr:pic>
    <xdr:clientData/>
  </xdr:twoCellAnchor>
  <xdr:twoCellAnchor>
    <xdr:from>
      <xdr:col>55</xdr:col>
      <xdr:colOff>0</xdr:colOff>
      <xdr:row>113</xdr:row>
      <xdr:rowOff>0</xdr:rowOff>
    </xdr:from>
    <xdr:to>
      <xdr:col>56</xdr:col>
      <xdr:colOff>0</xdr:colOff>
      <xdr:row>114</xdr:row>
      <xdr:rowOff>0</xdr:rowOff>
    </xdr:to>
    <xdr:pic>
      <xdr:nvPicPr>
        <xdr:cNvPr id="241" name="Image 240">
          <a:extLst>
            <a:ext uri="{FF2B5EF4-FFF2-40B4-BE49-F238E27FC236}">
              <a16:creationId xmlns:a16="http://schemas.microsoft.com/office/drawing/2014/main" id="{00000000-0008-0000-0500-0000F1000000}"/>
            </a:ext>
          </a:extLst>
        </xdr:cNvPr>
        <xdr:cNvPicPr preferRelativeResize="0">
          <a:picLocks/>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61274325" y="167801925"/>
          <a:ext cx="2200275" cy="1028700"/>
        </a:xfrm>
        <a:prstGeom prst="rect">
          <a:avLst/>
        </a:prstGeom>
      </xdr:spPr>
    </xdr:pic>
    <xdr:clientData/>
  </xdr:twoCellAnchor>
  <xdr:twoCellAnchor>
    <xdr:from>
      <xdr:col>56</xdr:col>
      <xdr:colOff>0</xdr:colOff>
      <xdr:row>113</xdr:row>
      <xdr:rowOff>0</xdr:rowOff>
    </xdr:from>
    <xdr:to>
      <xdr:col>57</xdr:col>
      <xdr:colOff>0</xdr:colOff>
      <xdr:row>114</xdr:row>
      <xdr:rowOff>0</xdr:rowOff>
    </xdr:to>
    <xdr:pic>
      <xdr:nvPicPr>
        <xdr:cNvPr id="242" name="Image 241">
          <a:extLst>
            <a:ext uri="{FF2B5EF4-FFF2-40B4-BE49-F238E27FC236}">
              <a16:creationId xmlns:a16="http://schemas.microsoft.com/office/drawing/2014/main" id="{00000000-0008-0000-0500-0000F2000000}"/>
            </a:ext>
          </a:extLst>
        </xdr:cNvPr>
        <xdr:cNvPicPr preferRelativeResize="0">
          <a:picLocks/>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63474600" y="167801925"/>
          <a:ext cx="2200275" cy="1028700"/>
        </a:xfrm>
        <a:prstGeom prst="rect">
          <a:avLst/>
        </a:prstGeom>
      </xdr:spPr>
    </xdr:pic>
    <xdr:clientData/>
  </xdr:twoCellAnchor>
  <xdr:twoCellAnchor>
    <xdr:from>
      <xdr:col>57</xdr:col>
      <xdr:colOff>0</xdr:colOff>
      <xdr:row>113</xdr:row>
      <xdr:rowOff>0</xdr:rowOff>
    </xdr:from>
    <xdr:to>
      <xdr:col>58</xdr:col>
      <xdr:colOff>0</xdr:colOff>
      <xdr:row>114</xdr:row>
      <xdr:rowOff>0</xdr:rowOff>
    </xdr:to>
    <xdr:pic>
      <xdr:nvPicPr>
        <xdr:cNvPr id="243" name="Image 242">
          <a:extLst>
            <a:ext uri="{FF2B5EF4-FFF2-40B4-BE49-F238E27FC236}">
              <a16:creationId xmlns:a16="http://schemas.microsoft.com/office/drawing/2014/main" id="{00000000-0008-0000-0500-0000F3000000}"/>
            </a:ext>
          </a:extLst>
        </xdr:cNvPr>
        <xdr:cNvPicPr preferRelativeResize="0">
          <a:picLocks/>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65674875" y="167801925"/>
          <a:ext cx="2200275" cy="1028700"/>
        </a:xfrm>
        <a:prstGeom prst="rect">
          <a:avLst/>
        </a:prstGeom>
      </xdr:spPr>
    </xdr:pic>
    <xdr:clientData/>
  </xdr:twoCellAnchor>
  <xdr:twoCellAnchor>
    <xdr:from>
      <xdr:col>57</xdr:col>
      <xdr:colOff>0</xdr:colOff>
      <xdr:row>68</xdr:row>
      <xdr:rowOff>0</xdr:rowOff>
    </xdr:from>
    <xdr:to>
      <xdr:col>58</xdr:col>
      <xdr:colOff>0</xdr:colOff>
      <xdr:row>69</xdr:row>
      <xdr:rowOff>0</xdr:rowOff>
    </xdr:to>
    <xdr:pic>
      <xdr:nvPicPr>
        <xdr:cNvPr id="244" name="Image 243">
          <a:extLst>
            <a:ext uri="{FF2B5EF4-FFF2-40B4-BE49-F238E27FC236}">
              <a16:creationId xmlns:a16="http://schemas.microsoft.com/office/drawing/2014/main" id="{00000000-0008-0000-0500-0000F4000000}"/>
            </a:ext>
          </a:extLst>
        </xdr:cNvPr>
        <xdr:cNvPicPr preferRelativeResize="0">
          <a:picLocks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bwMode="auto">
        <a:xfrm>
          <a:off x="65674875" y="175564800"/>
          <a:ext cx="2200275"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0</xdr:colOff>
      <xdr:row>68</xdr:row>
      <xdr:rowOff>0</xdr:rowOff>
    </xdr:from>
    <xdr:to>
      <xdr:col>57</xdr:col>
      <xdr:colOff>0</xdr:colOff>
      <xdr:row>69</xdr:row>
      <xdr:rowOff>0</xdr:rowOff>
    </xdr:to>
    <xdr:pic>
      <xdr:nvPicPr>
        <xdr:cNvPr id="245" name="Image 244">
          <a:extLst>
            <a:ext uri="{FF2B5EF4-FFF2-40B4-BE49-F238E27FC236}">
              <a16:creationId xmlns:a16="http://schemas.microsoft.com/office/drawing/2014/main" id="{00000000-0008-0000-0500-0000F5000000}"/>
            </a:ext>
          </a:extLst>
        </xdr:cNvPr>
        <xdr:cNvPicPr preferRelativeResize="0">
          <a:picLocks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bwMode="auto">
        <a:xfrm>
          <a:off x="63474600" y="175564800"/>
          <a:ext cx="2200275"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0</xdr:colOff>
      <xdr:row>67</xdr:row>
      <xdr:rowOff>13609</xdr:rowOff>
    </xdr:from>
    <xdr:to>
      <xdr:col>57</xdr:col>
      <xdr:colOff>0</xdr:colOff>
      <xdr:row>68</xdr:row>
      <xdr:rowOff>0</xdr:rowOff>
    </xdr:to>
    <xdr:pic>
      <xdr:nvPicPr>
        <xdr:cNvPr id="246" name="Image 245">
          <a:extLst>
            <a:ext uri="{FF2B5EF4-FFF2-40B4-BE49-F238E27FC236}">
              <a16:creationId xmlns:a16="http://schemas.microsoft.com/office/drawing/2014/main" id="{00000000-0008-0000-0500-0000F6000000}"/>
            </a:ext>
          </a:extLst>
        </xdr:cNvPr>
        <xdr:cNvPicPr preferRelativeResize="0">
          <a:picLocks noChangeArrowheads="1"/>
        </xdr:cNvPicPr>
      </xdr:nvPicPr>
      <xdr:blipFill>
        <a:blip xmlns:r="http://schemas.openxmlformats.org/officeDocument/2006/relationships" r:embed="rId96" cstate="email">
          <a:extLst>
            <a:ext uri="{28A0092B-C50C-407E-A947-70E740481C1C}">
              <a14:useLocalDpi xmlns:a14="http://schemas.microsoft.com/office/drawing/2010/main"/>
            </a:ext>
          </a:extLst>
        </a:blip>
        <a:srcRect/>
        <a:stretch>
          <a:fillRect/>
        </a:stretch>
      </xdr:blipFill>
      <xdr:spPr bwMode="auto">
        <a:xfrm>
          <a:off x="63474600" y="174311584"/>
          <a:ext cx="2200275" cy="1253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57</xdr:col>
      <xdr:colOff>0</xdr:colOff>
      <xdr:row>67</xdr:row>
      <xdr:rowOff>0</xdr:rowOff>
    </xdr:from>
    <xdr:to>
      <xdr:col>58</xdr:col>
      <xdr:colOff>0</xdr:colOff>
      <xdr:row>68</xdr:row>
      <xdr:rowOff>0</xdr:rowOff>
    </xdr:to>
    <xdr:pic>
      <xdr:nvPicPr>
        <xdr:cNvPr id="247" name="Image 246">
          <a:extLst>
            <a:ext uri="{FF2B5EF4-FFF2-40B4-BE49-F238E27FC236}">
              <a16:creationId xmlns:a16="http://schemas.microsoft.com/office/drawing/2014/main" id="{00000000-0008-0000-0500-0000F7000000}"/>
            </a:ext>
          </a:extLst>
        </xdr:cNvPr>
        <xdr:cNvPicPr preferRelativeResize="0">
          <a:picLocks noChangeArrowheads="1"/>
        </xdr:cNvPicPr>
      </xdr:nvPicPr>
      <xdr:blipFill>
        <a:blip xmlns:r="http://schemas.openxmlformats.org/officeDocument/2006/relationships" r:embed="rId97">
          <a:extLst>
            <a:ext uri="{28A0092B-C50C-407E-A947-70E740481C1C}">
              <a14:useLocalDpi xmlns:a14="http://schemas.microsoft.com/office/drawing/2010/main"/>
            </a:ext>
          </a:extLst>
        </a:blip>
        <a:srcRect/>
        <a:stretch>
          <a:fillRect/>
        </a:stretch>
      </xdr:blipFill>
      <xdr:spPr bwMode="auto">
        <a:xfrm>
          <a:off x="65674875" y="174297975"/>
          <a:ext cx="22002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55</xdr:col>
      <xdr:colOff>0</xdr:colOff>
      <xdr:row>68</xdr:row>
      <xdr:rowOff>0</xdr:rowOff>
    </xdr:from>
    <xdr:to>
      <xdr:col>56</xdr:col>
      <xdr:colOff>0</xdr:colOff>
      <xdr:row>69</xdr:row>
      <xdr:rowOff>0</xdr:rowOff>
    </xdr:to>
    <xdr:pic>
      <xdr:nvPicPr>
        <xdr:cNvPr id="248" name="Image 247">
          <a:extLst>
            <a:ext uri="{FF2B5EF4-FFF2-40B4-BE49-F238E27FC236}">
              <a16:creationId xmlns:a16="http://schemas.microsoft.com/office/drawing/2014/main" id="{00000000-0008-0000-0500-0000F8000000}"/>
            </a:ext>
          </a:extLst>
        </xdr:cNvPr>
        <xdr:cNvPicPr preferRelativeResize="0">
          <a:picLocks noChangeArrowheads="1"/>
        </xdr:cNvPicPr>
      </xdr:nvPicPr>
      <xdr:blipFill rotWithShape="1">
        <a:blip xmlns:r="http://schemas.openxmlformats.org/officeDocument/2006/relationships" r:embed="rId98" cstate="email">
          <a:extLst>
            <a:ext uri="{28A0092B-C50C-407E-A947-70E740481C1C}">
              <a14:useLocalDpi xmlns:a14="http://schemas.microsoft.com/office/drawing/2010/main"/>
            </a:ext>
          </a:extLst>
        </a:blip>
        <a:srcRect/>
        <a:stretch/>
      </xdr:blipFill>
      <xdr:spPr bwMode="auto">
        <a:xfrm>
          <a:off x="61274325" y="175564800"/>
          <a:ext cx="2200275"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0</xdr:colOff>
      <xdr:row>34</xdr:row>
      <xdr:rowOff>0</xdr:rowOff>
    </xdr:from>
    <xdr:to>
      <xdr:col>57</xdr:col>
      <xdr:colOff>0</xdr:colOff>
      <xdr:row>35</xdr:row>
      <xdr:rowOff>0</xdr:rowOff>
    </xdr:to>
    <xdr:pic>
      <xdr:nvPicPr>
        <xdr:cNvPr id="249" name="Image 248">
          <a:extLst>
            <a:ext uri="{FF2B5EF4-FFF2-40B4-BE49-F238E27FC236}">
              <a16:creationId xmlns:a16="http://schemas.microsoft.com/office/drawing/2014/main" id="{00000000-0008-0000-0500-0000F9000000}"/>
            </a:ext>
          </a:extLst>
        </xdr:cNvPr>
        <xdr:cNvPicPr preferRelativeResize="0">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64236600" y="180336825"/>
          <a:ext cx="2200275"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67</xdr:row>
      <xdr:rowOff>0</xdr:rowOff>
    </xdr:from>
    <xdr:to>
      <xdr:col>55</xdr:col>
      <xdr:colOff>0</xdr:colOff>
      <xdr:row>68</xdr:row>
      <xdr:rowOff>0</xdr:rowOff>
    </xdr:to>
    <xdr:pic>
      <xdr:nvPicPr>
        <xdr:cNvPr id="250" name="Image 249">
          <a:extLst>
            <a:ext uri="{FF2B5EF4-FFF2-40B4-BE49-F238E27FC236}">
              <a16:creationId xmlns:a16="http://schemas.microsoft.com/office/drawing/2014/main" id="{00000000-0008-0000-0500-0000FA000000}"/>
            </a:ext>
          </a:extLst>
        </xdr:cNvPr>
        <xdr:cNvPicPr preferRelativeResize="0">
          <a:picLocks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59074050" y="174297975"/>
          <a:ext cx="22002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68</xdr:row>
      <xdr:rowOff>0</xdr:rowOff>
    </xdr:from>
    <xdr:to>
      <xdr:col>55</xdr:col>
      <xdr:colOff>0</xdr:colOff>
      <xdr:row>69</xdr:row>
      <xdr:rowOff>0</xdr:rowOff>
    </xdr:to>
    <xdr:pic>
      <xdr:nvPicPr>
        <xdr:cNvPr id="251" name="Image 250">
          <a:extLst>
            <a:ext uri="{FF2B5EF4-FFF2-40B4-BE49-F238E27FC236}">
              <a16:creationId xmlns:a16="http://schemas.microsoft.com/office/drawing/2014/main" id="{00000000-0008-0000-0500-0000FB000000}"/>
            </a:ext>
          </a:extLst>
        </xdr:cNvPr>
        <xdr:cNvPicPr preferRelativeResize="0">
          <a:picLocks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59074050" y="175564800"/>
          <a:ext cx="2200275"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2196138</xdr:colOff>
      <xdr:row>34</xdr:row>
      <xdr:rowOff>0</xdr:rowOff>
    </xdr:from>
    <xdr:to>
      <xdr:col>58</xdr:col>
      <xdr:colOff>0</xdr:colOff>
      <xdr:row>35</xdr:row>
      <xdr:rowOff>0</xdr:rowOff>
    </xdr:to>
    <xdr:pic>
      <xdr:nvPicPr>
        <xdr:cNvPr id="252" name="Image 251">
          <a:extLst>
            <a:ext uri="{FF2B5EF4-FFF2-40B4-BE49-F238E27FC236}">
              <a16:creationId xmlns:a16="http://schemas.microsoft.com/office/drawing/2014/main" id="{00000000-0008-0000-0500-0000FC000000}"/>
            </a:ext>
          </a:extLst>
        </xdr:cNvPr>
        <xdr:cNvPicPr preferRelativeResize="0">
          <a:picLocks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66432738" y="180336825"/>
          <a:ext cx="2204412"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2200274</xdr:colOff>
      <xdr:row>67</xdr:row>
      <xdr:rowOff>0</xdr:rowOff>
    </xdr:from>
    <xdr:to>
      <xdr:col>55</xdr:col>
      <xdr:colOff>2200274</xdr:colOff>
      <xdr:row>68</xdr:row>
      <xdr:rowOff>0</xdr:rowOff>
    </xdr:to>
    <xdr:pic>
      <xdr:nvPicPr>
        <xdr:cNvPr id="253" name="Image 252">
          <a:extLst>
            <a:ext uri="{FF2B5EF4-FFF2-40B4-BE49-F238E27FC236}">
              <a16:creationId xmlns:a16="http://schemas.microsoft.com/office/drawing/2014/main" id="{00000000-0008-0000-0500-0000FD000000}"/>
            </a:ext>
          </a:extLst>
        </xdr:cNvPr>
        <xdr:cNvPicPr preferRelativeResize="0">
          <a:picLocks noChangeArrowheads="1"/>
        </xdr:cNvPicPr>
      </xdr:nvPicPr>
      <xdr:blipFill rotWithShape="1">
        <a:blip xmlns:r="http://schemas.openxmlformats.org/officeDocument/2006/relationships" r:embed="rId103">
          <a:extLst>
            <a:ext uri="{28A0092B-C50C-407E-A947-70E740481C1C}">
              <a14:useLocalDpi xmlns:a14="http://schemas.microsoft.com/office/drawing/2010/main" val="0"/>
            </a:ext>
          </a:extLst>
        </a:blip>
        <a:srcRect t="5777" b="11499"/>
        <a:stretch/>
      </xdr:blipFill>
      <xdr:spPr bwMode="auto">
        <a:xfrm>
          <a:off x="61274324" y="174297975"/>
          <a:ext cx="22002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119</xdr:row>
      <xdr:rowOff>0</xdr:rowOff>
    </xdr:from>
    <xdr:to>
      <xdr:col>55</xdr:col>
      <xdr:colOff>0</xdr:colOff>
      <xdr:row>120</xdr:row>
      <xdr:rowOff>0</xdr:rowOff>
    </xdr:to>
    <xdr:pic>
      <xdr:nvPicPr>
        <xdr:cNvPr id="254" name="Image 253">
          <a:extLst>
            <a:ext uri="{FF2B5EF4-FFF2-40B4-BE49-F238E27FC236}">
              <a16:creationId xmlns:a16="http://schemas.microsoft.com/office/drawing/2014/main" id="{00000000-0008-0000-0500-0000FE000000}"/>
            </a:ext>
          </a:extLst>
        </xdr:cNvPr>
        <xdr:cNvPicPr preferRelativeResize="0">
          <a:picLocks/>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59074050" y="178155600"/>
          <a:ext cx="2200275" cy="2857500"/>
        </a:xfrm>
        <a:prstGeom prst="rect">
          <a:avLst/>
        </a:prstGeom>
      </xdr:spPr>
    </xdr:pic>
    <xdr:clientData/>
  </xdr:twoCellAnchor>
  <xdr:twoCellAnchor>
    <xdr:from>
      <xdr:col>55</xdr:col>
      <xdr:colOff>0</xdr:colOff>
      <xdr:row>119</xdr:row>
      <xdr:rowOff>0</xdr:rowOff>
    </xdr:from>
    <xdr:to>
      <xdr:col>56</xdr:col>
      <xdr:colOff>0</xdr:colOff>
      <xdr:row>120</xdr:row>
      <xdr:rowOff>0</xdr:rowOff>
    </xdr:to>
    <xdr:pic>
      <xdr:nvPicPr>
        <xdr:cNvPr id="255" name="Image 254">
          <a:extLst>
            <a:ext uri="{FF2B5EF4-FFF2-40B4-BE49-F238E27FC236}">
              <a16:creationId xmlns:a16="http://schemas.microsoft.com/office/drawing/2014/main" id="{00000000-0008-0000-0500-0000FF000000}"/>
            </a:ext>
          </a:extLst>
        </xdr:cNvPr>
        <xdr:cNvPicPr preferRelativeResize="0">
          <a:picLocks/>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61274325" y="178155600"/>
          <a:ext cx="2200275" cy="2857500"/>
        </a:xfrm>
        <a:prstGeom prst="rect">
          <a:avLst/>
        </a:prstGeom>
      </xdr:spPr>
    </xdr:pic>
    <xdr:clientData/>
  </xdr:twoCellAnchor>
  <xdr:twoCellAnchor>
    <xdr:from>
      <xdr:col>56</xdr:col>
      <xdr:colOff>-1</xdr:colOff>
      <xdr:row>119</xdr:row>
      <xdr:rowOff>0</xdr:rowOff>
    </xdr:from>
    <xdr:to>
      <xdr:col>56</xdr:col>
      <xdr:colOff>1988342</xdr:colOff>
      <xdr:row>120</xdr:row>
      <xdr:rowOff>0</xdr:rowOff>
    </xdr:to>
    <xdr:pic>
      <xdr:nvPicPr>
        <xdr:cNvPr id="256" name="Image 255">
          <a:extLst>
            <a:ext uri="{FF2B5EF4-FFF2-40B4-BE49-F238E27FC236}">
              <a16:creationId xmlns:a16="http://schemas.microsoft.com/office/drawing/2014/main" id="{00000000-0008-0000-0500-000000010000}"/>
            </a:ext>
          </a:extLst>
        </xdr:cNvPr>
        <xdr:cNvPicPr preferRelativeResize="0">
          <a:picLocks/>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63474599" y="178155600"/>
          <a:ext cx="1988343" cy="2857500"/>
        </a:xfrm>
        <a:prstGeom prst="rect">
          <a:avLst/>
        </a:prstGeom>
      </xdr:spPr>
    </xdr:pic>
    <xdr:clientData/>
  </xdr:twoCellAnchor>
  <xdr:twoCellAnchor>
    <xdr:from>
      <xdr:col>57</xdr:col>
      <xdr:colOff>0</xdr:colOff>
      <xdr:row>119</xdr:row>
      <xdr:rowOff>0</xdr:rowOff>
    </xdr:from>
    <xdr:to>
      <xdr:col>58</xdr:col>
      <xdr:colOff>0</xdr:colOff>
      <xdr:row>120</xdr:row>
      <xdr:rowOff>0</xdr:rowOff>
    </xdr:to>
    <xdr:pic>
      <xdr:nvPicPr>
        <xdr:cNvPr id="257" name="Image 256">
          <a:extLst>
            <a:ext uri="{FF2B5EF4-FFF2-40B4-BE49-F238E27FC236}">
              <a16:creationId xmlns:a16="http://schemas.microsoft.com/office/drawing/2014/main" id="{00000000-0008-0000-0500-000001010000}"/>
            </a:ext>
          </a:extLst>
        </xdr:cNvPr>
        <xdr:cNvPicPr preferRelativeResize="0">
          <a:picLocks/>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65674875" y="178155600"/>
          <a:ext cx="2200275" cy="2857500"/>
        </a:xfrm>
        <a:prstGeom prst="rect">
          <a:avLst/>
        </a:prstGeom>
      </xdr:spPr>
    </xdr:pic>
    <xdr:clientData/>
  </xdr:twoCellAnchor>
  <xdr:twoCellAnchor>
    <xdr:from>
      <xdr:col>54</xdr:col>
      <xdr:colOff>0</xdr:colOff>
      <xdr:row>121</xdr:row>
      <xdr:rowOff>1</xdr:rowOff>
    </xdr:from>
    <xdr:to>
      <xdr:col>55</xdr:col>
      <xdr:colOff>0</xdr:colOff>
      <xdr:row>121</xdr:row>
      <xdr:rowOff>647700</xdr:rowOff>
    </xdr:to>
    <xdr:pic>
      <xdr:nvPicPr>
        <xdr:cNvPr id="258" name="Image 257">
          <a:extLst>
            <a:ext uri="{FF2B5EF4-FFF2-40B4-BE49-F238E27FC236}">
              <a16:creationId xmlns:a16="http://schemas.microsoft.com/office/drawing/2014/main" id="{00000000-0008-0000-0500-000002010000}"/>
            </a:ext>
          </a:extLst>
        </xdr:cNvPr>
        <xdr:cNvPicPr preferRelativeResize="0">
          <a:picLocks/>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64017525" y="197072251"/>
          <a:ext cx="2200275" cy="647699"/>
        </a:xfrm>
        <a:prstGeom prst="rect">
          <a:avLst/>
        </a:prstGeom>
      </xdr:spPr>
    </xdr:pic>
    <xdr:clientData/>
  </xdr:twoCellAnchor>
  <xdr:twoCellAnchor>
    <xdr:from>
      <xdr:col>53</xdr:col>
      <xdr:colOff>1647824</xdr:colOff>
      <xdr:row>70</xdr:row>
      <xdr:rowOff>1</xdr:rowOff>
    </xdr:from>
    <xdr:to>
      <xdr:col>54</xdr:col>
      <xdr:colOff>2200274</xdr:colOff>
      <xdr:row>71</xdr:row>
      <xdr:rowOff>1</xdr:rowOff>
    </xdr:to>
    <xdr:pic>
      <xdr:nvPicPr>
        <xdr:cNvPr id="259" name="Image 258">
          <a:extLst>
            <a:ext uri="{FF2B5EF4-FFF2-40B4-BE49-F238E27FC236}">
              <a16:creationId xmlns:a16="http://schemas.microsoft.com/office/drawing/2014/main" id="{00000000-0008-0000-0500-000003010000}"/>
            </a:ext>
          </a:extLst>
        </xdr:cNvPr>
        <xdr:cNvPicPr preferRelativeResize="0">
          <a:picLocks/>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59074049" y="182308501"/>
          <a:ext cx="2200275" cy="485775"/>
        </a:xfrm>
        <a:prstGeom prst="rect">
          <a:avLst/>
        </a:prstGeom>
      </xdr:spPr>
    </xdr:pic>
    <xdr:clientData/>
  </xdr:twoCellAnchor>
  <xdr:twoCellAnchor>
    <xdr:from>
      <xdr:col>54</xdr:col>
      <xdr:colOff>0</xdr:colOff>
      <xdr:row>122</xdr:row>
      <xdr:rowOff>0</xdr:rowOff>
    </xdr:from>
    <xdr:to>
      <xdr:col>55</xdr:col>
      <xdr:colOff>0</xdr:colOff>
      <xdr:row>123</xdr:row>
      <xdr:rowOff>0</xdr:rowOff>
    </xdr:to>
    <xdr:pic>
      <xdr:nvPicPr>
        <xdr:cNvPr id="260" name="Image 259">
          <a:extLst>
            <a:ext uri="{FF2B5EF4-FFF2-40B4-BE49-F238E27FC236}">
              <a16:creationId xmlns:a16="http://schemas.microsoft.com/office/drawing/2014/main" id="{00000000-0008-0000-0500-000004010000}"/>
            </a:ext>
          </a:extLst>
        </xdr:cNvPr>
        <xdr:cNvPicPr preferRelativeResize="0">
          <a:picLocks/>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73230441" y="121908794"/>
          <a:ext cx="2196353" cy="974912"/>
        </a:xfrm>
        <a:prstGeom prst="rect">
          <a:avLst/>
        </a:prstGeom>
      </xdr:spPr>
    </xdr:pic>
    <xdr:clientData/>
  </xdr:twoCellAnchor>
  <xdr:twoCellAnchor>
    <xdr:from>
      <xdr:col>54</xdr:col>
      <xdr:colOff>559</xdr:colOff>
      <xdr:row>123</xdr:row>
      <xdr:rowOff>0</xdr:rowOff>
    </xdr:from>
    <xdr:to>
      <xdr:col>55</xdr:col>
      <xdr:colOff>3921</xdr:colOff>
      <xdr:row>124</xdr:row>
      <xdr:rowOff>0</xdr:rowOff>
    </xdr:to>
    <xdr:pic>
      <xdr:nvPicPr>
        <xdr:cNvPr id="261" name="Image 260">
          <a:extLst>
            <a:ext uri="{FF2B5EF4-FFF2-40B4-BE49-F238E27FC236}">
              <a16:creationId xmlns:a16="http://schemas.microsoft.com/office/drawing/2014/main" id="{00000000-0008-0000-0500-000005010000}"/>
            </a:ext>
          </a:extLst>
        </xdr:cNvPr>
        <xdr:cNvPicPr preferRelativeResize="0">
          <a:picLocks/>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73231000" y="122883706"/>
          <a:ext cx="2199715" cy="1299882"/>
        </a:xfrm>
        <a:prstGeom prst="rect">
          <a:avLst/>
        </a:prstGeom>
      </xdr:spPr>
    </xdr:pic>
    <xdr:clientData/>
  </xdr:twoCellAnchor>
  <xdr:twoCellAnchor>
    <xdr:from>
      <xdr:col>54</xdr:col>
      <xdr:colOff>0</xdr:colOff>
      <xdr:row>124</xdr:row>
      <xdr:rowOff>0</xdr:rowOff>
    </xdr:from>
    <xdr:to>
      <xdr:col>55</xdr:col>
      <xdr:colOff>0</xdr:colOff>
      <xdr:row>125</xdr:row>
      <xdr:rowOff>0</xdr:rowOff>
    </xdr:to>
    <xdr:pic>
      <xdr:nvPicPr>
        <xdr:cNvPr id="262" name="Image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59074050" y="183927750"/>
          <a:ext cx="2200275" cy="485775"/>
        </a:xfrm>
        <a:prstGeom prst="rect">
          <a:avLst/>
        </a:prstGeom>
      </xdr:spPr>
    </xdr:pic>
    <xdr:clientData/>
  </xdr:twoCellAnchor>
  <xdr:twoCellAnchor>
    <xdr:from>
      <xdr:col>53</xdr:col>
      <xdr:colOff>1647824</xdr:colOff>
      <xdr:row>125</xdr:row>
      <xdr:rowOff>0</xdr:rowOff>
    </xdr:from>
    <xdr:to>
      <xdr:col>54</xdr:col>
      <xdr:colOff>2200274</xdr:colOff>
      <xdr:row>126</xdr:row>
      <xdr:rowOff>0</xdr:rowOff>
    </xdr:to>
    <xdr:pic>
      <xdr:nvPicPr>
        <xdr:cNvPr id="263" name="Image 262">
          <a:extLst>
            <a:ext uri="{FF2B5EF4-FFF2-40B4-BE49-F238E27FC236}">
              <a16:creationId xmlns:a16="http://schemas.microsoft.com/office/drawing/2014/main" id="{00000000-0008-0000-0500-000007010000}"/>
            </a:ext>
          </a:extLst>
        </xdr:cNvPr>
        <xdr:cNvPicPr preferRelativeResize="0">
          <a:picLocks/>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59074049" y="184413525"/>
          <a:ext cx="2200275" cy="485775"/>
        </a:xfrm>
        <a:prstGeom prst="rect">
          <a:avLst/>
        </a:prstGeom>
      </xdr:spPr>
    </xdr:pic>
    <xdr:clientData/>
  </xdr:twoCellAnchor>
  <xdr:twoCellAnchor>
    <xdr:from>
      <xdr:col>54</xdr:col>
      <xdr:colOff>0</xdr:colOff>
      <xdr:row>126</xdr:row>
      <xdr:rowOff>0</xdr:rowOff>
    </xdr:from>
    <xdr:to>
      <xdr:col>55</xdr:col>
      <xdr:colOff>0</xdr:colOff>
      <xdr:row>127</xdr:row>
      <xdr:rowOff>0</xdr:rowOff>
    </xdr:to>
    <xdr:pic>
      <xdr:nvPicPr>
        <xdr:cNvPr id="264" name="Image 263">
          <a:extLst>
            <a:ext uri="{FF2B5EF4-FFF2-40B4-BE49-F238E27FC236}">
              <a16:creationId xmlns:a16="http://schemas.microsoft.com/office/drawing/2014/main" id="{00000000-0008-0000-0500-000008010000}"/>
            </a:ext>
          </a:extLst>
        </xdr:cNvPr>
        <xdr:cNvPicPr preferRelativeResize="0">
          <a:picLocks/>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59074050" y="184899300"/>
          <a:ext cx="2200275" cy="485775"/>
        </a:xfrm>
        <a:prstGeom prst="rect">
          <a:avLst/>
        </a:prstGeom>
      </xdr:spPr>
    </xdr:pic>
    <xdr:clientData/>
  </xdr:twoCellAnchor>
  <xdr:twoCellAnchor>
    <xdr:from>
      <xdr:col>54</xdr:col>
      <xdr:colOff>0</xdr:colOff>
      <xdr:row>127</xdr:row>
      <xdr:rowOff>0</xdr:rowOff>
    </xdr:from>
    <xdr:to>
      <xdr:col>55</xdr:col>
      <xdr:colOff>0</xdr:colOff>
      <xdr:row>128</xdr:row>
      <xdr:rowOff>0</xdr:rowOff>
    </xdr:to>
    <xdr:pic>
      <xdr:nvPicPr>
        <xdr:cNvPr id="265" name="Image 264">
          <a:extLst>
            <a:ext uri="{FF2B5EF4-FFF2-40B4-BE49-F238E27FC236}">
              <a16:creationId xmlns:a16="http://schemas.microsoft.com/office/drawing/2014/main" id="{00000000-0008-0000-0500-000009010000}"/>
            </a:ext>
          </a:extLst>
        </xdr:cNvPr>
        <xdr:cNvPicPr preferRelativeResize="0">
          <a:picLocks/>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59074050" y="185385075"/>
          <a:ext cx="2200275" cy="485775"/>
        </a:xfrm>
        <a:prstGeom prst="rect">
          <a:avLst/>
        </a:prstGeom>
      </xdr:spPr>
    </xdr:pic>
    <xdr:clientData/>
  </xdr:twoCellAnchor>
  <xdr:twoCellAnchor>
    <xdr:from>
      <xdr:col>54</xdr:col>
      <xdr:colOff>0</xdr:colOff>
      <xdr:row>128</xdr:row>
      <xdr:rowOff>1</xdr:rowOff>
    </xdr:from>
    <xdr:to>
      <xdr:col>55</xdr:col>
      <xdr:colOff>0</xdr:colOff>
      <xdr:row>129</xdr:row>
      <xdr:rowOff>0</xdr:rowOff>
    </xdr:to>
    <xdr:pic>
      <xdr:nvPicPr>
        <xdr:cNvPr id="266" name="Image 265">
          <a:extLst>
            <a:ext uri="{FF2B5EF4-FFF2-40B4-BE49-F238E27FC236}">
              <a16:creationId xmlns:a16="http://schemas.microsoft.com/office/drawing/2014/main" id="{00000000-0008-0000-0500-00000A010000}"/>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64017525" y="206140051"/>
          <a:ext cx="2200275" cy="323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70</xdr:row>
      <xdr:rowOff>1298521</xdr:rowOff>
    </xdr:from>
    <xdr:to>
      <xdr:col>55</xdr:col>
      <xdr:colOff>0</xdr:colOff>
      <xdr:row>72</xdr:row>
      <xdr:rowOff>0</xdr:rowOff>
    </xdr:to>
    <xdr:pic>
      <xdr:nvPicPr>
        <xdr:cNvPr id="267" name="Image 266">
          <a:extLst>
            <a:ext uri="{FF2B5EF4-FFF2-40B4-BE49-F238E27FC236}">
              <a16:creationId xmlns:a16="http://schemas.microsoft.com/office/drawing/2014/main" id="{00000000-0008-0000-0500-00000B010000}"/>
            </a:ext>
          </a:extLst>
        </xdr:cNvPr>
        <xdr:cNvPicPr/>
      </xdr:nvPicPr>
      <xdr:blipFill>
        <a:blip xmlns:r="http://schemas.openxmlformats.org/officeDocument/2006/relationships" r:embed="rId54"/>
        <a:srcRect/>
        <a:stretch>
          <a:fillRect/>
        </a:stretch>
      </xdr:blipFill>
      <xdr:spPr bwMode="auto">
        <a:xfrm>
          <a:off x="49552412" y="167436933"/>
          <a:ext cx="2196353" cy="2433038"/>
        </a:xfrm>
        <a:prstGeom prst="rect">
          <a:avLst/>
        </a:prstGeom>
        <a:noFill/>
      </xdr:spPr>
    </xdr:pic>
    <xdr:clientData/>
  </xdr:twoCellAnchor>
  <xdr:twoCellAnchor>
    <xdr:from>
      <xdr:col>55</xdr:col>
      <xdr:colOff>0</xdr:colOff>
      <xdr:row>71</xdr:row>
      <xdr:rowOff>0</xdr:rowOff>
    </xdr:from>
    <xdr:to>
      <xdr:col>56</xdr:col>
      <xdr:colOff>0</xdr:colOff>
      <xdr:row>72</xdr:row>
      <xdr:rowOff>1361</xdr:rowOff>
    </xdr:to>
    <xdr:pic>
      <xdr:nvPicPr>
        <xdr:cNvPr id="268" name="Image 267">
          <a:extLst>
            <a:ext uri="{FF2B5EF4-FFF2-40B4-BE49-F238E27FC236}">
              <a16:creationId xmlns:a16="http://schemas.microsoft.com/office/drawing/2014/main" id="{00000000-0008-0000-0500-00000C010000}"/>
            </a:ext>
          </a:extLst>
        </xdr:cNvPr>
        <xdr:cNvPicPr/>
      </xdr:nvPicPr>
      <xdr:blipFill>
        <a:blip xmlns:r="http://schemas.openxmlformats.org/officeDocument/2006/relationships" r:embed="rId55"/>
        <a:srcRect/>
        <a:stretch>
          <a:fillRect/>
        </a:stretch>
      </xdr:blipFill>
      <xdr:spPr bwMode="auto">
        <a:xfrm>
          <a:off x="51748765" y="167438294"/>
          <a:ext cx="2196353" cy="2433038"/>
        </a:xfrm>
        <a:prstGeom prst="rect">
          <a:avLst/>
        </a:prstGeom>
        <a:noFill/>
      </xdr:spPr>
    </xdr:pic>
    <xdr:clientData/>
  </xdr:twoCellAnchor>
  <xdr:twoCellAnchor>
    <xdr:from>
      <xdr:col>54</xdr:col>
      <xdr:colOff>0</xdr:colOff>
      <xdr:row>73</xdr:row>
      <xdr:rowOff>0</xdr:rowOff>
    </xdr:from>
    <xdr:to>
      <xdr:col>55</xdr:col>
      <xdr:colOff>0</xdr:colOff>
      <xdr:row>74</xdr:row>
      <xdr:rowOff>0</xdr:rowOff>
    </xdr:to>
    <xdr:pic>
      <xdr:nvPicPr>
        <xdr:cNvPr id="269" name="Picture 4">
          <a:extLst>
            <a:ext uri="{FF2B5EF4-FFF2-40B4-BE49-F238E27FC236}">
              <a16:creationId xmlns:a16="http://schemas.microsoft.com/office/drawing/2014/main" id="{00000000-0008-0000-0500-00000D010000}"/>
            </a:ext>
          </a:extLst>
        </xdr:cNvPr>
        <xdr:cNvPicPr preferRelativeResize="0">
          <a:picLocks/>
        </xdr:cNvPicPr>
      </xdr:nvPicPr>
      <xdr:blipFill>
        <a:blip xmlns:r="http://schemas.openxmlformats.org/officeDocument/2006/relationships" r:embed="rId117" cstate="print"/>
        <a:stretch>
          <a:fillRect/>
        </a:stretch>
      </xdr:blipFill>
      <xdr:spPr>
        <a:xfrm>
          <a:off x="59074050" y="189918975"/>
          <a:ext cx="2200275" cy="1781175"/>
        </a:xfrm>
        <a:prstGeom prst="rect">
          <a:avLst/>
        </a:prstGeom>
      </xdr:spPr>
    </xdr:pic>
    <xdr:clientData/>
  </xdr:twoCellAnchor>
  <xdr:twoCellAnchor>
    <xdr:from>
      <xdr:col>54</xdr:col>
      <xdr:colOff>0</xdr:colOff>
      <xdr:row>75</xdr:row>
      <xdr:rowOff>0</xdr:rowOff>
    </xdr:from>
    <xdr:to>
      <xdr:col>55</xdr:col>
      <xdr:colOff>0</xdr:colOff>
      <xdr:row>76</xdr:row>
      <xdr:rowOff>0</xdr:rowOff>
    </xdr:to>
    <xdr:pic>
      <xdr:nvPicPr>
        <xdr:cNvPr id="270" name="Image 269" descr="C:\Users\DAVIDSON\Desktop\WhatsApp Images\IMG-20201128-WA0000.jpg">
          <a:extLst>
            <a:ext uri="{FF2B5EF4-FFF2-40B4-BE49-F238E27FC236}">
              <a16:creationId xmlns:a16="http://schemas.microsoft.com/office/drawing/2014/main" id="{00000000-0008-0000-0500-00000E010000}"/>
            </a:ext>
          </a:extLst>
        </xdr:cNvPr>
        <xdr:cNvPicPr preferRelativeResize="0">
          <a:picLocks/>
        </xdr:cNvPicPr>
      </xdr:nvPicPr>
      <xdr:blipFill>
        <a:blip xmlns:r="http://schemas.openxmlformats.org/officeDocument/2006/relationships" r:embed="rId118" cstate="print"/>
        <a:srcRect/>
        <a:stretch>
          <a:fillRect/>
        </a:stretch>
      </xdr:blipFill>
      <xdr:spPr bwMode="auto">
        <a:xfrm>
          <a:off x="59074050" y="192347850"/>
          <a:ext cx="2200275" cy="1133475"/>
        </a:xfrm>
        <a:prstGeom prst="rect">
          <a:avLst/>
        </a:prstGeom>
        <a:noFill/>
        <a:ln w="9525">
          <a:noFill/>
          <a:miter lim="800000"/>
          <a:headEnd/>
          <a:tailEnd/>
        </a:ln>
      </xdr:spPr>
    </xdr:pic>
    <xdr:clientData/>
  </xdr:twoCellAnchor>
  <xdr:twoCellAnchor>
    <xdr:from>
      <xdr:col>54</xdr:col>
      <xdr:colOff>0</xdr:colOff>
      <xdr:row>82</xdr:row>
      <xdr:rowOff>0</xdr:rowOff>
    </xdr:from>
    <xdr:to>
      <xdr:col>55</xdr:col>
      <xdr:colOff>0</xdr:colOff>
      <xdr:row>82</xdr:row>
      <xdr:rowOff>0</xdr:rowOff>
    </xdr:to>
    <xdr:pic>
      <xdr:nvPicPr>
        <xdr:cNvPr id="271" name="Image 270">
          <a:extLst>
            <a:ext uri="{FF2B5EF4-FFF2-40B4-BE49-F238E27FC236}">
              <a16:creationId xmlns:a16="http://schemas.microsoft.com/office/drawing/2014/main" id="{00000000-0008-0000-0500-00000F010000}"/>
            </a:ext>
          </a:extLst>
        </xdr:cNvPr>
        <xdr:cNvPicPr>
          <a:picLocks/>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59074050" y="200463150"/>
          <a:ext cx="2200275" cy="0"/>
        </a:xfrm>
        <a:prstGeom prst="rect">
          <a:avLst/>
        </a:prstGeom>
      </xdr:spPr>
    </xdr:pic>
    <xdr:clientData/>
  </xdr:twoCellAnchor>
  <xdr:twoCellAnchor>
    <xdr:from>
      <xdr:col>54</xdr:col>
      <xdr:colOff>0</xdr:colOff>
      <xdr:row>82</xdr:row>
      <xdr:rowOff>0</xdr:rowOff>
    </xdr:from>
    <xdr:to>
      <xdr:col>55</xdr:col>
      <xdr:colOff>0</xdr:colOff>
      <xdr:row>82</xdr:row>
      <xdr:rowOff>0</xdr:rowOff>
    </xdr:to>
    <xdr:pic>
      <xdr:nvPicPr>
        <xdr:cNvPr id="272" name="Image 271">
          <a:extLst>
            <a:ext uri="{FF2B5EF4-FFF2-40B4-BE49-F238E27FC236}">
              <a16:creationId xmlns:a16="http://schemas.microsoft.com/office/drawing/2014/main" id="{00000000-0008-0000-0500-000010010000}"/>
            </a:ext>
          </a:extLst>
        </xdr:cNvPr>
        <xdr:cNvPicPr>
          <a:picLocks/>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59074050" y="200463150"/>
          <a:ext cx="2200275" cy="0"/>
        </a:xfrm>
        <a:prstGeom prst="rect">
          <a:avLst/>
        </a:prstGeom>
      </xdr:spPr>
    </xdr:pic>
    <xdr:clientData/>
  </xdr:twoCellAnchor>
  <xdr:twoCellAnchor>
    <xdr:from>
      <xdr:col>53</xdr:col>
      <xdr:colOff>1647824</xdr:colOff>
      <xdr:row>85</xdr:row>
      <xdr:rowOff>0</xdr:rowOff>
    </xdr:from>
    <xdr:to>
      <xdr:col>54</xdr:col>
      <xdr:colOff>2200274</xdr:colOff>
      <xdr:row>86</xdr:row>
      <xdr:rowOff>0</xdr:rowOff>
    </xdr:to>
    <xdr:pic>
      <xdr:nvPicPr>
        <xdr:cNvPr id="273" name="Image 272">
          <a:extLst>
            <a:ext uri="{FF2B5EF4-FFF2-40B4-BE49-F238E27FC236}">
              <a16:creationId xmlns:a16="http://schemas.microsoft.com/office/drawing/2014/main" id="{00000000-0008-0000-0500-000011010000}"/>
            </a:ext>
          </a:extLst>
        </xdr:cNvPr>
        <xdr:cNvPicPr>
          <a:picLocks/>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59074049" y="204539850"/>
          <a:ext cx="2200275" cy="1257300"/>
        </a:xfrm>
        <a:prstGeom prst="rect">
          <a:avLst/>
        </a:prstGeom>
      </xdr:spPr>
    </xdr:pic>
    <xdr:clientData/>
  </xdr:twoCellAnchor>
  <xdr:twoCellAnchor>
    <xdr:from>
      <xdr:col>55</xdr:col>
      <xdr:colOff>0</xdr:colOff>
      <xdr:row>85</xdr:row>
      <xdr:rowOff>0</xdr:rowOff>
    </xdr:from>
    <xdr:to>
      <xdr:col>56</xdr:col>
      <xdr:colOff>0</xdr:colOff>
      <xdr:row>86</xdr:row>
      <xdr:rowOff>0</xdr:rowOff>
    </xdr:to>
    <xdr:pic>
      <xdr:nvPicPr>
        <xdr:cNvPr id="274" name="Image 273">
          <a:extLst>
            <a:ext uri="{FF2B5EF4-FFF2-40B4-BE49-F238E27FC236}">
              <a16:creationId xmlns:a16="http://schemas.microsoft.com/office/drawing/2014/main" id="{00000000-0008-0000-0500-000012010000}"/>
            </a:ext>
          </a:extLst>
        </xdr:cNvPr>
        <xdr:cNvPicPr>
          <a:picLocks/>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61274325" y="204539850"/>
          <a:ext cx="2200275" cy="1257300"/>
        </a:xfrm>
        <a:prstGeom prst="rect">
          <a:avLst/>
        </a:prstGeom>
      </xdr:spPr>
    </xdr:pic>
    <xdr:clientData/>
  </xdr:twoCellAnchor>
  <xdr:twoCellAnchor>
    <xdr:from>
      <xdr:col>54</xdr:col>
      <xdr:colOff>0</xdr:colOff>
      <xdr:row>83</xdr:row>
      <xdr:rowOff>0</xdr:rowOff>
    </xdr:from>
    <xdr:to>
      <xdr:col>55</xdr:col>
      <xdr:colOff>0</xdr:colOff>
      <xdr:row>84</xdr:row>
      <xdr:rowOff>0</xdr:rowOff>
    </xdr:to>
    <xdr:pic>
      <xdr:nvPicPr>
        <xdr:cNvPr id="275" name="Image 274">
          <a:extLst>
            <a:ext uri="{FF2B5EF4-FFF2-40B4-BE49-F238E27FC236}">
              <a16:creationId xmlns:a16="http://schemas.microsoft.com/office/drawing/2014/main" id="{00000000-0008-0000-0500-000013010000}"/>
            </a:ext>
          </a:extLst>
        </xdr:cNvPr>
        <xdr:cNvPicPr preferRelativeResize="0"/>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bwMode="auto">
        <a:xfrm>
          <a:off x="59074050" y="200787000"/>
          <a:ext cx="2200275" cy="1714500"/>
        </a:xfrm>
        <a:prstGeom prst="rect">
          <a:avLst/>
        </a:prstGeom>
        <a:noFill/>
        <a:ln>
          <a:noFill/>
        </a:ln>
      </xdr:spPr>
    </xdr:pic>
    <xdr:clientData/>
  </xdr:twoCellAnchor>
  <xdr:twoCellAnchor>
    <xdr:from>
      <xdr:col>53</xdr:col>
      <xdr:colOff>1647824</xdr:colOff>
      <xdr:row>84</xdr:row>
      <xdr:rowOff>0</xdr:rowOff>
    </xdr:from>
    <xdr:to>
      <xdr:col>54</xdr:col>
      <xdr:colOff>2200274</xdr:colOff>
      <xdr:row>85</xdr:row>
      <xdr:rowOff>0</xdr:rowOff>
    </xdr:to>
    <xdr:pic>
      <xdr:nvPicPr>
        <xdr:cNvPr id="276" name="Image 275">
          <a:extLst>
            <a:ext uri="{FF2B5EF4-FFF2-40B4-BE49-F238E27FC236}">
              <a16:creationId xmlns:a16="http://schemas.microsoft.com/office/drawing/2014/main" id="{00000000-0008-0000-0500-000014010000}"/>
            </a:ext>
          </a:extLst>
        </xdr:cNvPr>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bwMode="auto">
        <a:xfrm>
          <a:off x="59074049" y="202501500"/>
          <a:ext cx="2200275" cy="1714500"/>
        </a:xfrm>
        <a:prstGeom prst="rect">
          <a:avLst/>
        </a:prstGeom>
        <a:noFill/>
        <a:ln>
          <a:noFill/>
        </a:ln>
      </xdr:spPr>
    </xdr:pic>
    <xdr:clientData/>
  </xdr:twoCellAnchor>
  <xdr:twoCellAnchor>
    <xdr:from>
      <xdr:col>55</xdr:col>
      <xdr:colOff>0</xdr:colOff>
      <xdr:row>84</xdr:row>
      <xdr:rowOff>0</xdr:rowOff>
    </xdr:from>
    <xdr:to>
      <xdr:col>56</xdr:col>
      <xdr:colOff>0</xdr:colOff>
      <xdr:row>85</xdr:row>
      <xdr:rowOff>0</xdr:rowOff>
    </xdr:to>
    <xdr:pic>
      <xdr:nvPicPr>
        <xdr:cNvPr id="277" name="Image 276">
          <a:extLst>
            <a:ext uri="{FF2B5EF4-FFF2-40B4-BE49-F238E27FC236}">
              <a16:creationId xmlns:a16="http://schemas.microsoft.com/office/drawing/2014/main" id="{00000000-0008-0000-0500-000015010000}"/>
            </a:ext>
          </a:extLst>
        </xdr:cNvPr>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bwMode="auto">
        <a:xfrm>
          <a:off x="61274325" y="202501500"/>
          <a:ext cx="2200275" cy="1714500"/>
        </a:xfrm>
        <a:prstGeom prst="rect">
          <a:avLst/>
        </a:prstGeom>
        <a:noFill/>
      </xdr:spPr>
    </xdr:pic>
    <xdr:clientData/>
  </xdr:twoCellAnchor>
  <xdr:twoCellAnchor>
    <xdr:from>
      <xdr:col>54</xdr:col>
      <xdr:colOff>1812075</xdr:colOff>
      <xdr:row>82</xdr:row>
      <xdr:rowOff>0</xdr:rowOff>
    </xdr:from>
    <xdr:to>
      <xdr:col>55</xdr:col>
      <xdr:colOff>0</xdr:colOff>
      <xdr:row>82</xdr:row>
      <xdr:rowOff>0</xdr:rowOff>
    </xdr:to>
    <xdr:pic>
      <xdr:nvPicPr>
        <xdr:cNvPr id="278" name="Image 15" descr="D:\TU CU Maevatanana\Photo Iso 21 avril 2021\IMG_20210421_103218_506.jpg">
          <a:extLst>
            <a:ext uri="{FF2B5EF4-FFF2-40B4-BE49-F238E27FC236}">
              <a16:creationId xmlns:a16="http://schemas.microsoft.com/office/drawing/2014/main" id="{00000000-0008-0000-0500-000016010000}"/>
            </a:ext>
          </a:extLst>
        </xdr:cNvPr>
        <xdr:cNvPicPr>
          <a:picLocks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60886125" y="200463150"/>
          <a:ext cx="388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82</xdr:row>
      <xdr:rowOff>0</xdr:rowOff>
    </xdr:from>
    <xdr:to>
      <xdr:col>54</xdr:col>
      <xdr:colOff>1836000</xdr:colOff>
      <xdr:row>82</xdr:row>
      <xdr:rowOff>0</xdr:rowOff>
    </xdr:to>
    <xdr:pic>
      <xdr:nvPicPr>
        <xdr:cNvPr id="279" name="Image 14" descr="D:\TU CU Maevatanana\Photo Iso 21 avril 2021\IMG_20210421_071039_679.jpg">
          <a:extLst>
            <a:ext uri="{FF2B5EF4-FFF2-40B4-BE49-F238E27FC236}">
              <a16:creationId xmlns:a16="http://schemas.microsoft.com/office/drawing/2014/main" id="{00000000-0008-0000-0500-000017010000}"/>
            </a:ext>
          </a:extLst>
        </xdr:cNvPr>
        <xdr:cNvPicPr>
          <a:picLocks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b="-2"/>
        <a:stretch>
          <a:fillRect/>
        </a:stretch>
      </xdr:blipFill>
      <xdr:spPr bwMode="auto">
        <a:xfrm>
          <a:off x="59074050" y="200463150"/>
          <a:ext cx="18360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82</xdr:row>
      <xdr:rowOff>0</xdr:rowOff>
    </xdr:from>
    <xdr:to>
      <xdr:col>54</xdr:col>
      <xdr:colOff>1836000</xdr:colOff>
      <xdr:row>82</xdr:row>
      <xdr:rowOff>0</xdr:rowOff>
    </xdr:to>
    <xdr:pic>
      <xdr:nvPicPr>
        <xdr:cNvPr id="280" name="Image 7" descr="D:\TU CU Maevatanana\Photo Iso 21 avril 2021\IMG_20210421_065805_377.jpg">
          <a:extLst>
            <a:ext uri="{FF2B5EF4-FFF2-40B4-BE49-F238E27FC236}">
              <a16:creationId xmlns:a16="http://schemas.microsoft.com/office/drawing/2014/main" id="{00000000-0008-0000-0500-000018010000}"/>
            </a:ext>
          </a:extLst>
        </xdr:cNvPr>
        <xdr:cNvPicPr>
          <a:picLocks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59074050" y="200463150"/>
          <a:ext cx="18360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53</xdr:col>
      <xdr:colOff>1647824</xdr:colOff>
      <xdr:row>79</xdr:row>
      <xdr:rowOff>0</xdr:rowOff>
    </xdr:from>
    <xdr:to>
      <xdr:col>54</xdr:col>
      <xdr:colOff>2200274</xdr:colOff>
      <xdr:row>80</xdr:row>
      <xdr:rowOff>0</xdr:rowOff>
    </xdr:to>
    <xdr:pic>
      <xdr:nvPicPr>
        <xdr:cNvPr id="281" name="Image 280">
          <a:extLst>
            <a:ext uri="{FF2B5EF4-FFF2-40B4-BE49-F238E27FC236}">
              <a16:creationId xmlns:a16="http://schemas.microsoft.com/office/drawing/2014/main" id="{00000000-0008-0000-0500-000019010000}"/>
            </a:ext>
          </a:extLst>
        </xdr:cNvPr>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59074049" y="197881875"/>
          <a:ext cx="2200275" cy="962025"/>
        </a:xfrm>
        <a:prstGeom prst="rect">
          <a:avLst/>
        </a:prstGeom>
        <a:noFill/>
        <a:ln>
          <a:noFill/>
        </a:ln>
      </xdr:spPr>
    </xdr:pic>
    <xdr:clientData/>
  </xdr:twoCellAnchor>
  <xdr:twoCellAnchor>
    <xdr:from>
      <xdr:col>55</xdr:col>
      <xdr:colOff>0</xdr:colOff>
      <xdr:row>79</xdr:row>
      <xdr:rowOff>0</xdr:rowOff>
    </xdr:from>
    <xdr:to>
      <xdr:col>56</xdr:col>
      <xdr:colOff>0</xdr:colOff>
      <xdr:row>80</xdr:row>
      <xdr:rowOff>0</xdr:rowOff>
    </xdr:to>
    <xdr:pic>
      <xdr:nvPicPr>
        <xdr:cNvPr id="282" name="Image 281">
          <a:extLst>
            <a:ext uri="{FF2B5EF4-FFF2-40B4-BE49-F238E27FC236}">
              <a16:creationId xmlns:a16="http://schemas.microsoft.com/office/drawing/2014/main" id="{00000000-0008-0000-0500-00001A010000}"/>
            </a:ext>
          </a:extLst>
        </xdr:cNvPr>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61274325" y="197881875"/>
          <a:ext cx="2200275" cy="962025"/>
        </a:xfrm>
        <a:prstGeom prst="rect">
          <a:avLst/>
        </a:prstGeom>
        <a:noFill/>
        <a:ln>
          <a:noFill/>
        </a:ln>
      </xdr:spPr>
    </xdr:pic>
    <xdr:clientData/>
  </xdr:twoCellAnchor>
  <xdr:twoCellAnchor>
    <xdr:from>
      <xdr:col>56</xdr:col>
      <xdr:colOff>0</xdr:colOff>
      <xdr:row>79</xdr:row>
      <xdr:rowOff>0</xdr:rowOff>
    </xdr:from>
    <xdr:to>
      <xdr:col>57</xdr:col>
      <xdr:colOff>0</xdr:colOff>
      <xdr:row>80</xdr:row>
      <xdr:rowOff>0</xdr:rowOff>
    </xdr:to>
    <xdr:pic>
      <xdr:nvPicPr>
        <xdr:cNvPr id="283" name="Image 282">
          <a:extLst>
            <a:ext uri="{FF2B5EF4-FFF2-40B4-BE49-F238E27FC236}">
              <a16:creationId xmlns:a16="http://schemas.microsoft.com/office/drawing/2014/main" id="{00000000-0008-0000-0500-00001B010000}"/>
            </a:ext>
          </a:extLst>
        </xdr:cNvPr>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63474600" y="197881875"/>
          <a:ext cx="2200275" cy="962025"/>
        </a:xfrm>
        <a:prstGeom prst="rect">
          <a:avLst/>
        </a:prstGeom>
        <a:noFill/>
        <a:ln>
          <a:noFill/>
        </a:ln>
      </xdr:spPr>
    </xdr:pic>
    <xdr:clientData/>
  </xdr:twoCellAnchor>
  <xdr:twoCellAnchor>
    <xdr:from>
      <xdr:col>54</xdr:col>
      <xdr:colOff>0</xdr:colOff>
      <xdr:row>76</xdr:row>
      <xdr:rowOff>12849</xdr:rowOff>
    </xdr:from>
    <xdr:to>
      <xdr:col>54</xdr:col>
      <xdr:colOff>2198512</xdr:colOff>
      <xdr:row>77</xdr:row>
      <xdr:rowOff>0</xdr:rowOff>
    </xdr:to>
    <xdr:pic>
      <xdr:nvPicPr>
        <xdr:cNvPr id="284" name="Image 283">
          <a:extLst>
            <a:ext uri="{FF2B5EF4-FFF2-40B4-BE49-F238E27FC236}">
              <a16:creationId xmlns:a16="http://schemas.microsoft.com/office/drawing/2014/main" id="{00000000-0008-0000-0500-00001C010000}"/>
            </a:ext>
          </a:extLst>
        </xdr:cNvPr>
        <xdr:cNvPicPr preferRelativeResize="0">
          <a:picLocks/>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64017525" y="219783174"/>
          <a:ext cx="2198512" cy="958701"/>
        </a:xfrm>
        <a:prstGeom prst="rect">
          <a:avLst/>
        </a:prstGeom>
      </xdr:spPr>
    </xdr:pic>
    <xdr:clientData/>
  </xdr:twoCellAnchor>
  <xdr:twoCellAnchor>
    <xdr:from>
      <xdr:col>54</xdr:col>
      <xdr:colOff>0</xdr:colOff>
      <xdr:row>77</xdr:row>
      <xdr:rowOff>0</xdr:rowOff>
    </xdr:from>
    <xdr:to>
      <xdr:col>55</xdr:col>
      <xdr:colOff>0</xdr:colOff>
      <xdr:row>78</xdr:row>
      <xdr:rowOff>0</xdr:rowOff>
    </xdr:to>
    <xdr:pic>
      <xdr:nvPicPr>
        <xdr:cNvPr id="285" name="Image 284" descr="C:\Users\USER\Desktop\MAKA\IMG_8761.JPG">
          <a:extLst>
            <a:ext uri="{FF2B5EF4-FFF2-40B4-BE49-F238E27FC236}">
              <a16:creationId xmlns:a16="http://schemas.microsoft.com/office/drawing/2014/main" id="{00000000-0008-0000-0500-00001D010000}"/>
            </a:ext>
          </a:extLst>
        </xdr:cNvPr>
        <xdr:cNvPicPr preferRelativeResize="0">
          <a:picLocks/>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59074050" y="195204498"/>
          <a:ext cx="2200275" cy="896202"/>
        </a:xfrm>
        <a:prstGeom prst="rect">
          <a:avLst/>
        </a:prstGeom>
        <a:noFill/>
        <a:ln>
          <a:noFill/>
        </a:ln>
      </xdr:spPr>
    </xdr:pic>
    <xdr:clientData/>
  </xdr:twoCellAnchor>
  <xdr:twoCellAnchor>
    <xdr:from>
      <xdr:col>54</xdr:col>
      <xdr:colOff>0</xdr:colOff>
      <xdr:row>130</xdr:row>
      <xdr:rowOff>0</xdr:rowOff>
    </xdr:from>
    <xdr:to>
      <xdr:col>55</xdr:col>
      <xdr:colOff>0</xdr:colOff>
      <xdr:row>131</xdr:row>
      <xdr:rowOff>0</xdr:rowOff>
    </xdr:to>
    <xdr:pic>
      <xdr:nvPicPr>
        <xdr:cNvPr id="286" name="Image 285">
          <a:extLst>
            <a:ext uri="{FF2B5EF4-FFF2-40B4-BE49-F238E27FC236}">
              <a16:creationId xmlns:a16="http://schemas.microsoft.com/office/drawing/2014/main" id="{00000000-0008-0000-0500-00001E010000}"/>
            </a:ext>
          </a:extLst>
        </xdr:cNvPr>
        <xdr:cNvPicPr preferRelativeResize="0">
          <a:picLocks/>
        </xdr:cNvPicPr>
      </xdr:nvPicPr>
      <xdr:blipFill>
        <a:blip xmlns:r="http://schemas.openxmlformats.org/officeDocument/2006/relationships" r:embed="rId134"/>
        <a:stretch>
          <a:fillRect/>
        </a:stretch>
      </xdr:blipFill>
      <xdr:spPr>
        <a:xfrm>
          <a:off x="59074050" y="194290950"/>
          <a:ext cx="2200275" cy="1162050"/>
        </a:xfrm>
        <a:prstGeom prst="rect">
          <a:avLst/>
        </a:prstGeom>
      </xdr:spPr>
    </xdr:pic>
    <xdr:clientData/>
  </xdr:twoCellAnchor>
  <xdr:twoCellAnchor>
    <xdr:from>
      <xdr:col>55</xdr:col>
      <xdr:colOff>0</xdr:colOff>
      <xdr:row>130</xdr:row>
      <xdr:rowOff>0</xdr:rowOff>
    </xdr:from>
    <xdr:to>
      <xdr:col>56</xdr:col>
      <xdr:colOff>1</xdr:colOff>
      <xdr:row>131</xdr:row>
      <xdr:rowOff>0</xdr:rowOff>
    </xdr:to>
    <xdr:pic>
      <xdr:nvPicPr>
        <xdr:cNvPr id="287" name="Image 286" descr="D:\Dossier TLA\Photo SMATP\IMG_8652.JPG">
          <a:extLst>
            <a:ext uri="{FF2B5EF4-FFF2-40B4-BE49-F238E27FC236}">
              <a16:creationId xmlns:a16="http://schemas.microsoft.com/office/drawing/2014/main" id="{00000000-0008-0000-0500-00001F010000}"/>
            </a:ext>
          </a:extLst>
        </xdr:cNvPr>
        <xdr:cNvPicPr preferRelativeResize="0">
          <a:picLocks/>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61274325" y="194290950"/>
          <a:ext cx="2200276" cy="1162050"/>
        </a:xfrm>
        <a:prstGeom prst="rect">
          <a:avLst/>
        </a:prstGeom>
        <a:noFill/>
        <a:ln>
          <a:noFill/>
        </a:ln>
      </xdr:spPr>
    </xdr:pic>
    <xdr:clientData/>
  </xdr:twoCellAnchor>
  <xdr:twoCellAnchor>
    <xdr:from>
      <xdr:col>54</xdr:col>
      <xdr:colOff>0</xdr:colOff>
      <xdr:row>133</xdr:row>
      <xdr:rowOff>0</xdr:rowOff>
    </xdr:from>
    <xdr:to>
      <xdr:col>55</xdr:col>
      <xdr:colOff>0</xdr:colOff>
      <xdr:row>134</xdr:row>
      <xdr:rowOff>0</xdr:rowOff>
    </xdr:to>
    <xdr:pic>
      <xdr:nvPicPr>
        <xdr:cNvPr id="288" name="Image 287" descr="IMG_20200817_105656_5.jpg">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136" cstate="print"/>
        <a:stretch>
          <a:fillRect/>
        </a:stretch>
      </xdr:blipFill>
      <xdr:spPr>
        <a:xfrm>
          <a:off x="59074050" y="197234175"/>
          <a:ext cx="2200275" cy="647700"/>
        </a:xfrm>
        <a:prstGeom prst="rect">
          <a:avLst/>
        </a:prstGeom>
      </xdr:spPr>
    </xdr:pic>
    <xdr:clientData/>
  </xdr:twoCellAnchor>
  <xdr:twoCellAnchor>
    <xdr:from>
      <xdr:col>57</xdr:col>
      <xdr:colOff>0</xdr:colOff>
      <xdr:row>133</xdr:row>
      <xdr:rowOff>1</xdr:rowOff>
    </xdr:from>
    <xdr:to>
      <xdr:col>58</xdr:col>
      <xdr:colOff>0</xdr:colOff>
      <xdr:row>134</xdr:row>
      <xdr:rowOff>1</xdr:rowOff>
    </xdr:to>
    <xdr:pic>
      <xdr:nvPicPr>
        <xdr:cNvPr id="289" name="Image 288" descr="IMG_20200817_105656_5.jpg">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137" cstate="print"/>
        <a:stretch>
          <a:fillRect/>
        </a:stretch>
      </xdr:blipFill>
      <xdr:spPr>
        <a:xfrm>
          <a:off x="70618350" y="228409501"/>
          <a:ext cx="2200275" cy="647700"/>
        </a:xfrm>
        <a:prstGeom prst="rect">
          <a:avLst/>
        </a:prstGeom>
      </xdr:spPr>
    </xdr:pic>
    <xdr:clientData/>
  </xdr:twoCellAnchor>
  <xdr:twoCellAnchor>
    <xdr:from>
      <xdr:col>55</xdr:col>
      <xdr:colOff>0</xdr:colOff>
      <xdr:row>133</xdr:row>
      <xdr:rowOff>0</xdr:rowOff>
    </xdr:from>
    <xdr:to>
      <xdr:col>56</xdr:col>
      <xdr:colOff>1</xdr:colOff>
      <xdr:row>134</xdr:row>
      <xdr:rowOff>0</xdr:rowOff>
    </xdr:to>
    <xdr:pic>
      <xdr:nvPicPr>
        <xdr:cNvPr id="290" name="Image 289" descr="IMG_20200817_105656_5.jpg">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138" cstate="print"/>
        <a:stretch>
          <a:fillRect/>
        </a:stretch>
      </xdr:blipFill>
      <xdr:spPr>
        <a:xfrm>
          <a:off x="61274325" y="197234175"/>
          <a:ext cx="2200276" cy="647700"/>
        </a:xfrm>
        <a:prstGeom prst="rect">
          <a:avLst/>
        </a:prstGeom>
      </xdr:spPr>
    </xdr:pic>
    <xdr:clientData/>
  </xdr:twoCellAnchor>
  <xdr:twoCellAnchor>
    <xdr:from>
      <xdr:col>56</xdr:col>
      <xdr:colOff>0</xdr:colOff>
      <xdr:row>133</xdr:row>
      <xdr:rowOff>0</xdr:rowOff>
    </xdr:from>
    <xdr:to>
      <xdr:col>57</xdr:col>
      <xdr:colOff>0</xdr:colOff>
      <xdr:row>134</xdr:row>
      <xdr:rowOff>0</xdr:rowOff>
    </xdr:to>
    <xdr:pic>
      <xdr:nvPicPr>
        <xdr:cNvPr id="291" name="Image 290" descr="IMG_20200817_105656_5.jpg">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139" cstate="print"/>
        <a:stretch>
          <a:fillRect/>
        </a:stretch>
      </xdr:blipFill>
      <xdr:spPr>
        <a:xfrm>
          <a:off x="63474600" y="197234175"/>
          <a:ext cx="2200275" cy="647700"/>
        </a:xfrm>
        <a:prstGeom prst="rect">
          <a:avLst/>
        </a:prstGeom>
      </xdr:spPr>
    </xdr:pic>
    <xdr:clientData/>
  </xdr:twoCellAnchor>
  <xdr:twoCellAnchor>
    <xdr:from>
      <xdr:col>55</xdr:col>
      <xdr:colOff>0</xdr:colOff>
      <xdr:row>83</xdr:row>
      <xdr:rowOff>0</xdr:rowOff>
    </xdr:from>
    <xdr:to>
      <xdr:col>56</xdr:col>
      <xdr:colOff>0</xdr:colOff>
      <xdr:row>84</xdr:row>
      <xdr:rowOff>0</xdr:rowOff>
    </xdr:to>
    <xdr:pic>
      <xdr:nvPicPr>
        <xdr:cNvPr id="292" name="Image 291" descr="4.jpg">
          <a:extLst>
            <a:ext uri="{FF2B5EF4-FFF2-40B4-BE49-F238E27FC236}">
              <a16:creationId xmlns:a16="http://schemas.microsoft.com/office/drawing/2014/main" id="{00000000-0008-0000-0500-000024010000}"/>
            </a:ext>
          </a:extLst>
        </xdr:cNvPr>
        <xdr:cNvPicPr preferRelativeResize="0">
          <a:picLocks/>
        </xdr:cNvPicPr>
      </xdr:nvPicPr>
      <xdr:blipFill>
        <a:blip xmlns:r="http://schemas.openxmlformats.org/officeDocument/2006/relationships" r:embed="rId140" cstate="print"/>
        <a:stretch>
          <a:fillRect/>
        </a:stretch>
      </xdr:blipFill>
      <xdr:spPr>
        <a:xfrm>
          <a:off x="61274325" y="200787000"/>
          <a:ext cx="2200275" cy="1714500"/>
        </a:xfrm>
        <a:prstGeom prst="rect">
          <a:avLst/>
        </a:prstGeom>
      </xdr:spPr>
    </xdr:pic>
    <xdr:clientData/>
  </xdr:twoCellAnchor>
  <xdr:twoCellAnchor>
    <xdr:from>
      <xdr:col>53</xdr:col>
      <xdr:colOff>1647824</xdr:colOff>
      <xdr:row>45</xdr:row>
      <xdr:rowOff>0</xdr:rowOff>
    </xdr:from>
    <xdr:to>
      <xdr:col>54</xdr:col>
      <xdr:colOff>2200274</xdr:colOff>
      <xdr:row>46</xdr:row>
      <xdr:rowOff>0</xdr:rowOff>
    </xdr:to>
    <xdr:pic>
      <xdr:nvPicPr>
        <xdr:cNvPr id="293" name="Image 292">
          <a:extLst>
            <a:ext uri="{FF2B5EF4-FFF2-40B4-BE49-F238E27FC236}">
              <a16:creationId xmlns:a16="http://schemas.microsoft.com/office/drawing/2014/main" id="{00000000-0008-0000-0500-000025010000}"/>
            </a:ext>
          </a:extLst>
        </xdr:cNvPr>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59074049" y="212759925"/>
          <a:ext cx="2200275" cy="323850"/>
        </a:xfrm>
        <a:prstGeom prst="rect">
          <a:avLst/>
        </a:prstGeom>
        <a:noFill/>
        <a:ln>
          <a:noFill/>
        </a:ln>
      </xdr:spPr>
    </xdr:pic>
    <xdr:clientData/>
  </xdr:twoCellAnchor>
  <xdr:twoCellAnchor>
    <xdr:from>
      <xdr:col>55</xdr:col>
      <xdr:colOff>0</xdr:colOff>
      <xdr:row>45</xdr:row>
      <xdr:rowOff>0</xdr:rowOff>
    </xdr:from>
    <xdr:to>
      <xdr:col>56</xdr:col>
      <xdr:colOff>0</xdr:colOff>
      <xdr:row>46</xdr:row>
      <xdr:rowOff>0</xdr:rowOff>
    </xdr:to>
    <xdr:pic>
      <xdr:nvPicPr>
        <xdr:cNvPr id="294" name="Image 293">
          <a:extLst>
            <a:ext uri="{FF2B5EF4-FFF2-40B4-BE49-F238E27FC236}">
              <a16:creationId xmlns:a16="http://schemas.microsoft.com/office/drawing/2014/main" id="{00000000-0008-0000-0500-000026010000}"/>
            </a:ext>
          </a:extLst>
        </xdr:cNvPr>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61274325" y="212759925"/>
          <a:ext cx="2200275" cy="323850"/>
        </a:xfrm>
        <a:prstGeom prst="rect">
          <a:avLst/>
        </a:prstGeom>
        <a:noFill/>
        <a:ln>
          <a:noFill/>
        </a:ln>
      </xdr:spPr>
    </xdr:pic>
    <xdr:clientData/>
  </xdr:twoCellAnchor>
  <xdr:twoCellAnchor>
    <xdr:from>
      <xdr:col>54</xdr:col>
      <xdr:colOff>0</xdr:colOff>
      <xdr:row>90</xdr:row>
      <xdr:rowOff>0</xdr:rowOff>
    </xdr:from>
    <xdr:to>
      <xdr:col>55</xdr:col>
      <xdr:colOff>0</xdr:colOff>
      <xdr:row>91</xdr:row>
      <xdr:rowOff>0</xdr:rowOff>
    </xdr:to>
    <xdr:pic>
      <xdr:nvPicPr>
        <xdr:cNvPr id="296" name="Image 295" descr="C:\Users\toshibq\Desktop\SARYBLAZA\IMG_20201214_081722.jpg">
          <a:extLst>
            <a:ext uri="{FF2B5EF4-FFF2-40B4-BE49-F238E27FC236}">
              <a16:creationId xmlns:a16="http://schemas.microsoft.com/office/drawing/2014/main" id="{00000000-0008-0000-0500-000028010000}"/>
            </a:ext>
          </a:extLst>
        </xdr:cNvPr>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59074050" y="213083775"/>
          <a:ext cx="2200275" cy="647700"/>
        </a:xfrm>
        <a:prstGeom prst="rect">
          <a:avLst/>
        </a:prstGeom>
        <a:noFill/>
        <a:ln>
          <a:noFill/>
        </a:ln>
      </xdr:spPr>
    </xdr:pic>
    <xdr:clientData/>
  </xdr:twoCellAnchor>
  <xdr:twoCellAnchor>
    <xdr:from>
      <xdr:col>55</xdr:col>
      <xdr:colOff>0</xdr:colOff>
      <xdr:row>90</xdr:row>
      <xdr:rowOff>0</xdr:rowOff>
    </xdr:from>
    <xdr:to>
      <xdr:col>56</xdr:col>
      <xdr:colOff>0</xdr:colOff>
      <xdr:row>91</xdr:row>
      <xdr:rowOff>0</xdr:rowOff>
    </xdr:to>
    <xdr:pic>
      <xdr:nvPicPr>
        <xdr:cNvPr id="297" name="Image 296" descr="C:\Users\toshibq\Desktop\SARYBLAZA\IMG_20201214_081909.jpg">
          <a:extLst>
            <a:ext uri="{FF2B5EF4-FFF2-40B4-BE49-F238E27FC236}">
              <a16:creationId xmlns:a16="http://schemas.microsoft.com/office/drawing/2014/main" id="{00000000-0008-0000-0500-000029010000}"/>
            </a:ext>
          </a:extLst>
        </xdr:cNvPr>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61274325" y="213083775"/>
          <a:ext cx="2200275" cy="647700"/>
        </a:xfrm>
        <a:prstGeom prst="rect">
          <a:avLst/>
        </a:prstGeom>
        <a:noFill/>
        <a:ln>
          <a:noFill/>
        </a:ln>
      </xdr:spPr>
    </xdr:pic>
    <xdr:clientData/>
  </xdr:twoCellAnchor>
  <xdr:twoCellAnchor>
    <xdr:from>
      <xdr:col>54</xdr:col>
      <xdr:colOff>0</xdr:colOff>
      <xdr:row>94</xdr:row>
      <xdr:rowOff>1</xdr:rowOff>
    </xdr:from>
    <xdr:to>
      <xdr:col>55</xdr:col>
      <xdr:colOff>0</xdr:colOff>
      <xdr:row>95</xdr:row>
      <xdr:rowOff>0</xdr:rowOff>
    </xdr:to>
    <xdr:pic>
      <xdr:nvPicPr>
        <xdr:cNvPr id="298" name="Image 297" descr="IMG_20210329_165116">
          <a:extLst>
            <a:ext uri="{FF2B5EF4-FFF2-40B4-BE49-F238E27FC236}">
              <a16:creationId xmlns:a16="http://schemas.microsoft.com/office/drawing/2014/main" id="{00000000-0008-0000-0500-00002A01000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64017525" y="195338701"/>
          <a:ext cx="2200275"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55</xdr:col>
      <xdr:colOff>2200274</xdr:colOff>
      <xdr:row>138</xdr:row>
      <xdr:rowOff>0</xdr:rowOff>
    </xdr:from>
    <xdr:to>
      <xdr:col>56</xdr:col>
      <xdr:colOff>2200274</xdr:colOff>
      <xdr:row>139</xdr:row>
      <xdr:rowOff>0</xdr:rowOff>
    </xdr:to>
    <xdr:pic>
      <xdr:nvPicPr>
        <xdr:cNvPr id="299" name="Image 298" descr="IMG_20201231_070750.jpg">
          <a:extLst>
            <a:ext uri="{FF2B5EF4-FFF2-40B4-BE49-F238E27FC236}">
              <a16:creationId xmlns:a16="http://schemas.microsoft.com/office/drawing/2014/main" id="{00000000-0008-0000-0500-00002B010000}"/>
            </a:ext>
          </a:extLst>
        </xdr:cNvPr>
        <xdr:cNvPicPr>
          <a:picLocks/>
        </xdr:cNvPicPr>
      </xdr:nvPicPr>
      <xdr:blipFill>
        <a:blip xmlns:r="http://schemas.openxmlformats.org/officeDocument/2006/relationships" r:embed="rId145" cstate="print"/>
        <a:stretch>
          <a:fillRect/>
        </a:stretch>
      </xdr:blipFill>
      <xdr:spPr>
        <a:xfrm>
          <a:off x="63474599" y="213731475"/>
          <a:ext cx="2200275" cy="647700"/>
        </a:xfrm>
        <a:prstGeom prst="rect">
          <a:avLst/>
        </a:prstGeom>
      </xdr:spPr>
    </xdr:pic>
    <xdr:clientData/>
  </xdr:twoCellAnchor>
  <xdr:twoCellAnchor>
    <xdr:from>
      <xdr:col>53</xdr:col>
      <xdr:colOff>1647824</xdr:colOff>
      <xdr:row>138</xdr:row>
      <xdr:rowOff>0</xdr:rowOff>
    </xdr:from>
    <xdr:to>
      <xdr:col>54</xdr:col>
      <xdr:colOff>2200274</xdr:colOff>
      <xdr:row>139</xdr:row>
      <xdr:rowOff>0</xdr:rowOff>
    </xdr:to>
    <xdr:pic>
      <xdr:nvPicPr>
        <xdr:cNvPr id="300" name="Image 299" descr="IMG_20210204_160711.jpg">
          <a:extLst>
            <a:ext uri="{FF2B5EF4-FFF2-40B4-BE49-F238E27FC236}">
              <a16:creationId xmlns:a16="http://schemas.microsoft.com/office/drawing/2014/main" id="{00000000-0008-0000-0500-00002C010000}"/>
            </a:ext>
          </a:extLst>
        </xdr:cNvPr>
        <xdr:cNvPicPr>
          <a:picLocks/>
        </xdr:cNvPicPr>
      </xdr:nvPicPr>
      <xdr:blipFill>
        <a:blip xmlns:r="http://schemas.openxmlformats.org/officeDocument/2006/relationships" r:embed="rId146" cstate="print"/>
        <a:stretch>
          <a:fillRect/>
        </a:stretch>
      </xdr:blipFill>
      <xdr:spPr>
        <a:xfrm>
          <a:off x="59074049" y="213731475"/>
          <a:ext cx="2200275" cy="647700"/>
        </a:xfrm>
        <a:prstGeom prst="rect">
          <a:avLst/>
        </a:prstGeom>
      </xdr:spPr>
    </xdr:pic>
    <xdr:clientData/>
  </xdr:twoCellAnchor>
  <xdr:twoCellAnchor>
    <xdr:from>
      <xdr:col>57</xdr:col>
      <xdr:colOff>0</xdr:colOff>
      <xdr:row>138</xdr:row>
      <xdr:rowOff>0</xdr:rowOff>
    </xdr:from>
    <xdr:to>
      <xdr:col>58</xdr:col>
      <xdr:colOff>0</xdr:colOff>
      <xdr:row>139</xdr:row>
      <xdr:rowOff>0</xdr:rowOff>
    </xdr:to>
    <xdr:pic>
      <xdr:nvPicPr>
        <xdr:cNvPr id="301" name="Image 300" descr="IMG_20210204_160748.jpg">
          <a:extLst>
            <a:ext uri="{FF2B5EF4-FFF2-40B4-BE49-F238E27FC236}">
              <a16:creationId xmlns:a16="http://schemas.microsoft.com/office/drawing/2014/main" id="{00000000-0008-0000-0500-00002D010000}"/>
            </a:ext>
          </a:extLst>
        </xdr:cNvPr>
        <xdr:cNvPicPr>
          <a:picLocks/>
        </xdr:cNvPicPr>
      </xdr:nvPicPr>
      <xdr:blipFill>
        <a:blip xmlns:r="http://schemas.openxmlformats.org/officeDocument/2006/relationships" r:embed="rId147" cstate="print"/>
        <a:stretch>
          <a:fillRect/>
        </a:stretch>
      </xdr:blipFill>
      <xdr:spPr>
        <a:xfrm>
          <a:off x="65674875" y="213731475"/>
          <a:ext cx="2200275" cy="647700"/>
        </a:xfrm>
        <a:prstGeom prst="rect">
          <a:avLst/>
        </a:prstGeom>
      </xdr:spPr>
    </xdr:pic>
    <xdr:clientData/>
  </xdr:twoCellAnchor>
  <xdr:twoCellAnchor>
    <xdr:from>
      <xdr:col>46</xdr:col>
      <xdr:colOff>2543174</xdr:colOff>
      <xdr:row>139</xdr:row>
      <xdr:rowOff>0</xdr:rowOff>
    </xdr:from>
    <xdr:to>
      <xdr:col>54</xdr:col>
      <xdr:colOff>3648074</xdr:colOff>
      <xdr:row>139</xdr:row>
      <xdr:rowOff>0</xdr:rowOff>
    </xdr:to>
    <xdr:pic>
      <xdr:nvPicPr>
        <xdr:cNvPr id="302" name="Image 301" descr="IMG_20201209_124607.jpg">
          <a:extLst>
            <a:ext uri="{FF2B5EF4-FFF2-40B4-BE49-F238E27FC236}">
              <a16:creationId xmlns:a16="http://schemas.microsoft.com/office/drawing/2014/main" id="{00000000-0008-0000-0500-00002E010000}"/>
            </a:ext>
          </a:extLst>
        </xdr:cNvPr>
        <xdr:cNvPicPr>
          <a:picLocks/>
        </xdr:cNvPicPr>
      </xdr:nvPicPr>
      <xdr:blipFill>
        <a:blip xmlns:r="http://schemas.openxmlformats.org/officeDocument/2006/relationships" r:embed="rId148" cstate="print"/>
        <a:stretch>
          <a:fillRect/>
        </a:stretch>
      </xdr:blipFill>
      <xdr:spPr>
        <a:xfrm>
          <a:off x="51949349" y="214379175"/>
          <a:ext cx="9324975" cy="0"/>
        </a:xfrm>
        <a:prstGeom prst="rect">
          <a:avLst/>
        </a:prstGeom>
      </xdr:spPr>
    </xdr:pic>
    <xdr:clientData/>
  </xdr:twoCellAnchor>
  <xdr:twoCellAnchor>
    <xdr:from>
      <xdr:col>55</xdr:col>
      <xdr:colOff>0</xdr:colOff>
      <xdr:row>143</xdr:row>
      <xdr:rowOff>0</xdr:rowOff>
    </xdr:from>
    <xdr:to>
      <xdr:col>56</xdr:col>
      <xdr:colOff>0</xdr:colOff>
      <xdr:row>144</xdr:row>
      <xdr:rowOff>0</xdr:rowOff>
    </xdr:to>
    <xdr:pic>
      <xdr:nvPicPr>
        <xdr:cNvPr id="303" name="Image 302">
          <a:extLst>
            <a:ext uri="{FF2B5EF4-FFF2-40B4-BE49-F238E27FC236}">
              <a16:creationId xmlns:a16="http://schemas.microsoft.com/office/drawing/2014/main" id="{00000000-0008-0000-0500-00002F010000}"/>
            </a:ext>
          </a:extLst>
        </xdr:cNvPr>
        <xdr:cNvPicPr preferRelativeResize="0">
          <a:picLocks/>
        </xdr:cNvPicPr>
      </xdr:nvPicPr>
      <xdr:blipFill>
        <a:blip xmlns:r="http://schemas.openxmlformats.org/officeDocument/2006/relationships" r:embed="rId149"/>
        <a:stretch>
          <a:fillRect/>
        </a:stretch>
      </xdr:blipFill>
      <xdr:spPr>
        <a:xfrm>
          <a:off x="61274325" y="216865200"/>
          <a:ext cx="2200275" cy="762000"/>
        </a:xfrm>
        <a:prstGeom prst="rect">
          <a:avLst/>
        </a:prstGeom>
      </xdr:spPr>
    </xdr:pic>
    <xdr:clientData/>
  </xdr:twoCellAnchor>
  <xdr:twoCellAnchor>
    <xdr:from>
      <xdr:col>54</xdr:col>
      <xdr:colOff>0</xdr:colOff>
      <xdr:row>143</xdr:row>
      <xdr:rowOff>0</xdr:rowOff>
    </xdr:from>
    <xdr:to>
      <xdr:col>55</xdr:col>
      <xdr:colOff>0</xdr:colOff>
      <xdr:row>144</xdr:row>
      <xdr:rowOff>1</xdr:rowOff>
    </xdr:to>
    <xdr:pic>
      <xdr:nvPicPr>
        <xdr:cNvPr id="304" name="Image 303" descr="Une image contenant ciel, extérieur&#10;&#10;Description générée automatiquement">
          <a:extLst>
            <a:ext uri="{FF2B5EF4-FFF2-40B4-BE49-F238E27FC236}">
              <a16:creationId xmlns:a16="http://schemas.microsoft.com/office/drawing/2014/main" id="{00000000-0008-0000-0500-000030010000}"/>
            </a:ext>
          </a:extLst>
        </xdr:cNvPr>
        <xdr:cNvPicPr preferRelativeResize="0">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59074050" y="216865200"/>
          <a:ext cx="2200275" cy="762001"/>
        </a:xfrm>
        <a:prstGeom prst="rect">
          <a:avLst/>
        </a:prstGeom>
        <a:noFill/>
        <a:ln>
          <a:noFill/>
        </a:ln>
      </xdr:spPr>
    </xdr:pic>
    <xdr:clientData/>
  </xdr:twoCellAnchor>
  <xdr:twoCellAnchor editAs="oneCell">
    <xdr:from>
      <xdr:col>54</xdr:col>
      <xdr:colOff>0</xdr:colOff>
      <xdr:row>142</xdr:row>
      <xdr:rowOff>0</xdr:rowOff>
    </xdr:from>
    <xdr:to>
      <xdr:col>54</xdr:col>
      <xdr:colOff>304800</xdr:colOff>
      <xdr:row>143</xdr:row>
      <xdr:rowOff>1301284</xdr:rowOff>
    </xdr:to>
    <xdr:sp macro="" textlink="">
      <xdr:nvSpPr>
        <xdr:cNvPr id="305" name="AutoShape 9">
          <a:extLst>
            <a:ext uri="{FF2B5EF4-FFF2-40B4-BE49-F238E27FC236}">
              <a16:creationId xmlns:a16="http://schemas.microsoft.com/office/drawing/2014/main" id="{00000000-0008-0000-0500-000031010000}"/>
            </a:ext>
          </a:extLst>
        </xdr:cNvPr>
        <xdr:cNvSpPr>
          <a:spLocks noChangeAspect="1" noChangeArrowheads="1"/>
        </xdr:cNvSpPr>
      </xdr:nvSpPr>
      <xdr:spPr bwMode="auto">
        <a:xfrm>
          <a:off x="59074050" y="216541350"/>
          <a:ext cx="304800" cy="6619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54</xdr:col>
      <xdr:colOff>0</xdr:colOff>
      <xdr:row>144</xdr:row>
      <xdr:rowOff>0</xdr:rowOff>
    </xdr:from>
    <xdr:to>
      <xdr:col>55</xdr:col>
      <xdr:colOff>0</xdr:colOff>
      <xdr:row>145</xdr:row>
      <xdr:rowOff>0</xdr:rowOff>
    </xdr:to>
    <xdr:pic>
      <xdr:nvPicPr>
        <xdr:cNvPr id="306" name="Image 305" descr="C:\Users\USER\Desktop\MAKA\IMG_8761.JPG">
          <a:extLst>
            <a:ext uri="{FF2B5EF4-FFF2-40B4-BE49-F238E27FC236}">
              <a16:creationId xmlns:a16="http://schemas.microsoft.com/office/drawing/2014/main" id="{00000000-0008-0000-0500-000032010000}"/>
            </a:ext>
          </a:extLst>
        </xdr:cNvPr>
        <xdr:cNvPicPr preferRelativeResize="0">
          <a:picLocks/>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59074050" y="217627200"/>
          <a:ext cx="2200275" cy="752475"/>
        </a:xfrm>
        <a:prstGeom prst="rect">
          <a:avLst/>
        </a:prstGeom>
        <a:noFill/>
        <a:ln>
          <a:noFill/>
        </a:ln>
      </xdr:spPr>
    </xdr:pic>
    <xdr:clientData/>
  </xdr:twoCellAnchor>
  <xdr:twoCellAnchor>
    <xdr:from>
      <xdr:col>55</xdr:col>
      <xdr:colOff>0</xdr:colOff>
      <xdr:row>144</xdr:row>
      <xdr:rowOff>0</xdr:rowOff>
    </xdr:from>
    <xdr:to>
      <xdr:col>56</xdr:col>
      <xdr:colOff>0</xdr:colOff>
      <xdr:row>145</xdr:row>
      <xdr:rowOff>0</xdr:rowOff>
    </xdr:to>
    <xdr:pic>
      <xdr:nvPicPr>
        <xdr:cNvPr id="307" name="Image 306" descr="C:\Users\USER\Desktop\MAKA\IMG_8764.JPG">
          <a:extLst>
            <a:ext uri="{FF2B5EF4-FFF2-40B4-BE49-F238E27FC236}">
              <a16:creationId xmlns:a16="http://schemas.microsoft.com/office/drawing/2014/main" id="{00000000-0008-0000-0500-000033010000}"/>
            </a:ext>
          </a:extLst>
        </xdr:cNvPr>
        <xdr:cNvPicPr preferRelativeResize="0">
          <a:picLocks/>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61274325" y="217627200"/>
          <a:ext cx="2200275" cy="752475"/>
        </a:xfrm>
        <a:prstGeom prst="rect">
          <a:avLst/>
        </a:prstGeom>
        <a:noFill/>
        <a:ln>
          <a:noFill/>
        </a:ln>
      </xdr:spPr>
    </xdr:pic>
    <xdr:clientData/>
  </xdr:twoCellAnchor>
  <xdr:twoCellAnchor>
    <xdr:from>
      <xdr:col>57</xdr:col>
      <xdr:colOff>0</xdr:colOff>
      <xdr:row>143</xdr:row>
      <xdr:rowOff>1</xdr:rowOff>
    </xdr:from>
    <xdr:to>
      <xdr:col>58</xdr:col>
      <xdr:colOff>0</xdr:colOff>
      <xdr:row>144</xdr:row>
      <xdr:rowOff>1</xdr:rowOff>
    </xdr:to>
    <xdr:pic>
      <xdr:nvPicPr>
        <xdr:cNvPr id="308" name="Image 307">
          <a:extLst>
            <a:ext uri="{FF2B5EF4-FFF2-40B4-BE49-F238E27FC236}">
              <a16:creationId xmlns:a16="http://schemas.microsoft.com/office/drawing/2014/main" id="{00000000-0008-0000-0500-000034010000}"/>
            </a:ext>
          </a:extLst>
        </xdr:cNvPr>
        <xdr:cNvPicPr preferRelativeResize="0">
          <a:picLocks/>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xdr:blipFill>
      <xdr:spPr>
        <a:xfrm>
          <a:off x="65674875" y="216865201"/>
          <a:ext cx="2200275" cy="762000"/>
        </a:xfrm>
        <a:prstGeom prst="rect">
          <a:avLst/>
        </a:prstGeom>
      </xdr:spPr>
    </xdr:pic>
    <xdr:clientData/>
  </xdr:twoCellAnchor>
  <xdr:twoCellAnchor>
    <xdr:from>
      <xdr:col>56</xdr:col>
      <xdr:colOff>0</xdr:colOff>
      <xdr:row>45</xdr:row>
      <xdr:rowOff>0</xdr:rowOff>
    </xdr:from>
    <xdr:to>
      <xdr:col>57</xdr:col>
      <xdr:colOff>0</xdr:colOff>
      <xdr:row>46</xdr:row>
      <xdr:rowOff>1</xdr:rowOff>
    </xdr:to>
    <xdr:pic>
      <xdr:nvPicPr>
        <xdr:cNvPr id="309" name="Image 308" descr="IMG_20200817_105656_5.jpg">
          <a:extLst>
            <a:ext uri="{FF2B5EF4-FFF2-40B4-BE49-F238E27FC236}">
              <a16:creationId xmlns:a16="http://schemas.microsoft.com/office/drawing/2014/main" id="{00000000-0008-0000-0500-000035010000}"/>
            </a:ext>
          </a:extLst>
        </xdr:cNvPr>
        <xdr:cNvPicPr>
          <a:picLocks noChangeAspect="1"/>
        </xdr:cNvPicPr>
      </xdr:nvPicPr>
      <xdr:blipFill>
        <a:blip xmlns:r="http://schemas.openxmlformats.org/officeDocument/2006/relationships" r:embed="rId153" cstate="print"/>
        <a:stretch>
          <a:fillRect/>
        </a:stretch>
      </xdr:blipFill>
      <xdr:spPr>
        <a:xfrm>
          <a:off x="63474600" y="217627200"/>
          <a:ext cx="2200275" cy="752476"/>
        </a:xfrm>
        <a:prstGeom prst="rect">
          <a:avLst/>
        </a:prstGeom>
      </xdr:spPr>
    </xdr:pic>
    <xdr:clientData/>
  </xdr:twoCellAnchor>
  <xdr:twoCellAnchor>
    <xdr:from>
      <xdr:col>54</xdr:col>
      <xdr:colOff>0</xdr:colOff>
      <xdr:row>46</xdr:row>
      <xdr:rowOff>0</xdr:rowOff>
    </xdr:from>
    <xdr:to>
      <xdr:col>55</xdr:col>
      <xdr:colOff>0</xdr:colOff>
      <xdr:row>47</xdr:row>
      <xdr:rowOff>0</xdr:rowOff>
    </xdr:to>
    <xdr:pic>
      <xdr:nvPicPr>
        <xdr:cNvPr id="310" name="Image 309" descr="IMG_20200817_105656_5.jpg">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154" cstate="print"/>
        <a:stretch>
          <a:fillRect/>
        </a:stretch>
      </xdr:blipFill>
      <xdr:spPr>
        <a:xfrm>
          <a:off x="59074050" y="218379675"/>
          <a:ext cx="2200275" cy="809625"/>
        </a:xfrm>
        <a:prstGeom prst="rect">
          <a:avLst/>
        </a:prstGeom>
      </xdr:spPr>
    </xdr:pic>
    <xdr:clientData/>
  </xdr:twoCellAnchor>
  <xdr:twoCellAnchor>
    <xdr:from>
      <xdr:col>56</xdr:col>
      <xdr:colOff>0</xdr:colOff>
      <xdr:row>46</xdr:row>
      <xdr:rowOff>0</xdr:rowOff>
    </xdr:from>
    <xdr:to>
      <xdr:col>57</xdr:col>
      <xdr:colOff>0</xdr:colOff>
      <xdr:row>47</xdr:row>
      <xdr:rowOff>0</xdr:rowOff>
    </xdr:to>
    <xdr:pic>
      <xdr:nvPicPr>
        <xdr:cNvPr id="311" name="Image 310" descr="IMG_20200817_105656_5.jpg">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155" cstate="print"/>
        <a:stretch>
          <a:fillRect/>
        </a:stretch>
      </xdr:blipFill>
      <xdr:spPr>
        <a:xfrm>
          <a:off x="63474600" y="218379675"/>
          <a:ext cx="2200275" cy="809625"/>
        </a:xfrm>
        <a:prstGeom prst="rect">
          <a:avLst/>
        </a:prstGeom>
      </xdr:spPr>
    </xdr:pic>
    <xdr:clientData/>
  </xdr:twoCellAnchor>
  <xdr:twoCellAnchor>
    <xdr:from>
      <xdr:col>55</xdr:col>
      <xdr:colOff>1</xdr:colOff>
      <xdr:row>46</xdr:row>
      <xdr:rowOff>0</xdr:rowOff>
    </xdr:from>
    <xdr:to>
      <xdr:col>56</xdr:col>
      <xdr:colOff>0</xdr:colOff>
      <xdr:row>47</xdr:row>
      <xdr:rowOff>0</xdr:rowOff>
    </xdr:to>
    <xdr:pic>
      <xdr:nvPicPr>
        <xdr:cNvPr id="312" name="Image 311" descr="IMG_20200817_105656_5.jpg">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156" cstate="print"/>
        <a:stretch>
          <a:fillRect/>
        </a:stretch>
      </xdr:blipFill>
      <xdr:spPr>
        <a:xfrm>
          <a:off x="61274326" y="218379675"/>
          <a:ext cx="2200274" cy="809625"/>
        </a:xfrm>
        <a:prstGeom prst="rect">
          <a:avLst/>
        </a:prstGeom>
      </xdr:spPr>
    </xdr:pic>
    <xdr:clientData/>
  </xdr:twoCellAnchor>
  <xdr:twoCellAnchor>
    <xdr:from>
      <xdr:col>57</xdr:col>
      <xdr:colOff>0</xdr:colOff>
      <xdr:row>46</xdr:row>
      <xdr:rowOff>0</xdr:rowOff>
    </xdr:from>
    <xdr:to>
      <xdr:col>58</xdr:col>
      <xdr:colOff>0</xdr:colOff>
      <xdr:row>47</xdr:row>
      <xdr:rowOff>0</xdr:rowOff>
    </xdr:to>
    <xdr:pic>
      <xdr:nvPicPr>
        <xdr:cNvPr id="313" name="Picture 9" descr="IMG_20210510_161342_0">
          <a:extLst>
            <a:ext uri="{FF2B5EF4-FFF2-40B4-BE49-F238E27FC236}">
              <a16:creationId xmlns:a16="http://schemas.microsoft.com/office/drawing/2014/main" id="{00000000-0008-0000-0500-000039010000}"/>
            </a:ext>
          </a:extLst>
        </xdr:cNvPr>
        <xdr:cNvPicPr>
          <a:picLocks noChangeAspect="1" noChangeArrowheads="1"/>
        </xdr:cNvPicPr>
      </xdr:nvPicPr>
      <xdr:blipFill>
        <a:blip xmlns:r="http://schemas.openxmlformats.org/officeDocument/2006/relationships" r:embed="rId157" cstate="print"/>
        <a:srcRect/>
        <a:stretch>
          <a:fillRect/>
        </a:stretch>
      </xdr:blipFill>
      <xdr:spPr bwMode="auto">
        <a:xfrm>
          <a:off x="65674875" y="218379675"/>
          <a:ext cx="2200275" cy="809625"/>
        </a:xfrm>
        <a:prstGeom prst="rect">
          <a:avLst/>
        </a:prstGeom>
        <a:noFill/>
        <a:ln w="9525" algn="in">
          <a:noFill/>
          <a:miter lim="800000"/>
          <a:headEnd/>
          <a:tailEnd/>
        </a:ln>
        <a:effectLst/>
      </xdr:spPr>
    </xdr:pic>
    <xdr:clientData/>
  </xdr:twoCellAnchor>
  <xdr:twoCellAnchor>
    <xdr:from>
      <xdr:col>54</xdr:col>
      <xdr:colOff>0</xdr:colOff>
      <xdr:row>46</xdr:row>
      <xdr:rowOff>0</xdr:rowOff>
    </xdr:from>
    <xdr:to>
      <xdr:col>55</xdr:col>
      <xdr:colOff>4264</xdr:colOff>
      <xdr:row>47</xdr:row>
      <xdr:rowOff>0</xdr:rowOff>
    </xdr:to>
    <xdr:pic>
      <xdr:nvPicPr>
        <xdr:cNvPr id="314" name="Image 313" descr="IMG_20200817_105656_5.jpg">
          <a:extLst>
            <a:ext uri="{FF2B5EF4-FFF2-40B4-BE49-F238E27FC236}">
              <a16:creationId xmlns:a16="http://schemas.microsoft.com/office/drawing/2014/main" id="{00000000-0008-0000-0500-00003A010000}"/>
            </a:ext>
          </a:extLst>
        </xdr:cNvPr>
        <xdr:cNvPicPr preferRelativeResize="0">
          <a:picLocks/>
        </xdr:cNvPicPr>
      </xdr:nvPicPr>
      <xdr:blipFill>
        <a:blip xmlns:r="http://schemas.openxmlformats.org/officeDocument/2006/relationships" r:embed="rId19" cstate="print"/>
        <a:stretch>
          <a:fillRect/>
        </a:stretch>
      </xdr:blipFill>
      <xdr:spPr>
        <a:xfrm>
          <a:off x="64017525" y="146742150"/>
          <a:ext cx="2204539" cy="971550"/>
        </a:xfrm>
        <a:prstGeom prst="rect">
          <a:avLst/>
        </a:prstGeom>
      </xdr:spPr>
    </xdr:pic>
    <xdr:clientData/>
  </xdr:twoCellAnchor>
  <xdr:twoCellAnchor>
    <xdr:from>
      <xdr:col>55</xdr:col>
      <xdr:colOff>0</xdr:colOff>
      <xdr:row>46</xdr:row>
      <xdr:rowOff>0</xdr:rowOff>
    </xdr:from>
    <xdr:to>
      <xdr:col>56</xdr:col>
      <xdr:colOff>0</xdr:colOff>
      <xdr:row>47</xdr:row>
      <xdr:rowOff>0</xdr:rowOff>
    </xdr:to>
    <xdr:pic>
      <xdr:nvPicPr>
        <xdr:cNvPr id="318" name="Image 317" descr="IMG_20200817_105656_5.jpg">
          <a:extLst>
            <a:ext uri="{FF2B5EF4-FFF2-40B4-BE49-F238E27FC236}">
              <a16:creationId xmlns:a16="http://schemas.microsoft.com/office/drawing/2014/main" id="{00000000-0008-0000-0500-00003E010000}"/>
            </a:ext>
          </a:extLst>
        </xdr:cNvPr>
        <xdr:cNvPicPr preferRelativeResize="0">
          <a:picLocks/>
        </xdr:cNvPicPr>
      </xdr:nvPicPr>
      <xdr:blipFill>
        <a:blip xmlns:r="http://schemas.openxmlformats.org/officeDocument/2006/relationships" r:embed="rId21" cstate="print"/>
        <a:stretch>
          <a:fillRect/>
        </a:stretch>
      </xdr:blipFill>
      <xdr:spPr>
        <a:xfrm>
          <a:off x="66217800" y="146742150"/>
          <a:ext cx="2200275" cy="971550"/>
        </a:xfrm>
        <a:prstGeom prst="rect">
          <a:avLst/>
        </a:prstGeom>
      </xdr:spPr>
    </xdr:pic>
    <xdr:clientData/>
  </xdr:twoCellAnchor>
  <xdr:twoCellAnchor>
    <xdr:from>
      <xdr:col>54</xdr:col>
      <xdr:colOff>0</xdr:colOff>
      <xdr:row>35</xdr:row>
      <xdr:rowOff>0</xdr:rowOff>
    </xdr:from>
    <xdr:to>
      <xdr:col>55</xdr:col>
      <xdr:colOff>0</xdr:colOff>
      <xdr:row>36</xdr:row>
      <xdr:rowOff>0</xdr:rowOff>
    </xdr:to>
    <xdr:pic>
      <xdr:nvPicPr>
        <xdr:cNvPr id="321" name="Picture 9" descr="IMG_20210215_153258_9">
          <a:extLst>
            <a:ext uri="{FF2B5EF4-FFF2-40B4-BE49-F238E27FC236}">
              <a16:creationId xmlns:a16="http://schemas.microsoft.com/office/drawing/2014/main" id="{00000000-0008-0000-0500-000041010000}"/>
            </a:ext>
          </a:extLst>
        </xdr:cNvPr>
        <xdr:cNvPicPr preferRelativeResize="0">
          <a:picLocks noChangeArrowheads="1"/>
        </xdr:cNvPicPr>
      </xdr:nvPicPr>
      <xdr:blipFill>
        <a:blip xmlns:r="http://schemas.openxmlformats.org/officeDocument/2006/relationships" r:embed="rId158" cstate="print"/>
        <a:srcRect/>
        <a:stretch>
          <a:fillRect/>
        </a:stretch>
      </xdr:blipFill>
      <xdr:spPr bwMode="auto">
        <a:xfrm>
          <a:off x="59074050" y="219998925"/>
          <a:ext cx="2200275" cy="952500"/>
        </a:xfrm>
        <a:prstGeom prst="rect">
          <a:avLst/>
        </a:prstGeom>
        <a:noFill/>
        <a:ln w="9525" algn="in">
          <a:noFill/>
          <a:miter lim="800000"/>
          <a:headEnd/>
          <a:tailEnd/>
        </a:ln>
        <a:effectLst/>
      </xdr:spPr>
    </xdr:pic>
    <xdr:clientData/>
  </xdr:twoCellAnchor>
  <xdr:twoCellAnchor>
    <xdr:from>
      <xdr:col>55</xdr:col>
      <xdr:colOff>0</xdr:colOff>
      <xdr:row>35</xdr:row>
      <xdr:rowOff>0</xdr:rowOff>
    </xdr:from>
    <xdr:to>
      <xdr:col>56</xdr:col>
      <xdr:colOff>0</xdr:colOff>
      <xdr:row>36</xdr:row>
      <xdr:rowOff>0</xdr:rowOff>
    </xdr:to>
    <xdr:pic>
      <xdr:nvPicPr>
        <xdr:cNvPr id="322" name="Picture 12" descr="IMG_20210216_142754_0">
          <a:extLst>
            <a:ext uri="{FF2B5EF4-FFF2-40B4-BE49-F238E27FC236}">
              <a16:creationId xmlns:a16="http://schemas.microsoft.com/office/drawing/2014/main" id="{00000000-0008-0000-0500-000042010000}"/>
            </a:ext>
          </a:extLst>
        </xdr:cNvPr>
        <xdr:cNvPicPr preferRelativeResize="0">
          <a:picLocks noChangeArrowheads="1"/>
        </xdr:cNvPicPr>
      </xdr:nvPicPr>
      <xdr:blipFill>
        <a:blip xmlns:r="http://schemas.openxmlformats.org/officeDocument/2006/relationships" r:embed="rId159" cstate="print"/>
        <a:srcRect/>
        <a:stretch>
          <a:fillRect/>
        </a:stretch>
      </xdr:blipFill>
      <xdr:spPr bwMode="auto">
        <a:xfrm>
          <a:off x="61274325" y="219998925"/>
          <a:ext cx="2200275" cy="952500"/>
        </a:xfrm>
        <a:prstGeom prst="rect">
          <a:avLst/>
        </a:prstGeom>
        <a:noFill/>
        <a:ln w="9525" algn="in">
          <a:noFill/>
          <a:miter lim="800000"/>
          <a:headEnd/>
          <a:tailEnd/>
        </a:ln>
        <a:effectLst/>
      </xdr:spPr>
    </xdr:pic>
    <xdr:clientData/>
  </xdr:twoCellAnchor>
  <xdr:twoCellAnchor>
    <xdr:from>
      <xdr:col>55</xdr:col>
      <xdr:colOff>0</xdr:colOff>
      <xdr:row>145</xdr:row>
      <xdr:rowOff>0</xdr:rowOff>
    </xdr:from>
    <xdr:to>
      <xdr:col>56</xdr:col>
      <xdr:colOff>0</xdr:colOff>
      <xdr:row>146</xdr:row>
      <xdr:rowOff>0</xdr:rowOff>
    </xdr:to>
    <xdr:pic>
      <xdr:nvPicPr>
        <xdr:cNvPr id="327" name="Image 326">
          <a:extLst>
            <a:ext uri="{FF2B5EF4-FFF2-40B4-BE49-F238E27FC236}">
              <a16:creationId xmlns:a16="http://schemas.microsoft.com/office/drawing/2014/main" id="{00000000-0008-0000-0500-000047010000}"/>
            </a:ext>
          </a:extLst>
        </xdr:cNvPr>
        <xdr:cNvPicPr preferRelativeResize="0">
          <a:picLocks/>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bwMode="auto">
        <a:xfrm>
          <a:off x="61274325" y="221761050"/>
          <a:ext cx="2200275" cy="809625"/>
        </a:xfrm>
        <a:prstGeom prst="rect">
          <a:avLst/>
        </a:prstGeom>
        <a:noFill/>
        <a:ln>
          <a:noFill/>
        </a:ln>
      </xdr:spPr>
    </xdr:pic>
    <xdr:clientData/>
  </xdr:twoCellAnchor>
  <xdr:twoCellAnchor>
    <xdr:from>
      <xdr:col>54</xdr:col>
      <xdr:colOff>0</xdr:colOff>
      <xdr:row>145</xdr:row>
      <xdr:rowOff>0</xdr:rowOff>
    </xdr:from>
    <xdr:to>
      <xdr:col>55</xdr:col>
      <xdr:colOff>0</xdr:colOff>
      <xdr:row>146</xdr:row>
      <xdr:rowOff>0</xdr:rowOff>
    </xdr:to>
    <xdr:pic>
      <xdr:nvPicPr>
        <xdr:cNvPr id="328" name="Image 327">
          <a:extLst>
            <a:ext uri="{FF2B5EF4-FFF2-40B4-BE49-F238E27FC236}">
              <a16:creationId xmlns:a16="http://schemas.microsoft.com/office/drawing/2014/main" id="{00000000-0008-0000-0500-000048010000}"/>
            </a:ext>
          </a:extLst>
        </xdr:cNvPr>
        <xdr:cNvPicPr preferRelativeResize="0">
          <a:picLocks/>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59074050" y="221761050"/>
          <a:ext cx="2200275" cy="809625"/>
        </a:xfrm>
        <a:prstGeom prst="rect">
          <a:avLst/>
        </a:prstGeom>
        <a:noFill/>
        <a:ln>
          <a:noFill/>
        </a:ln>
      </xdr:spPr>
    </xdr:pic>
    <xdr:clientData/>
  </xdr:twoCellAnchor>
  <xdr:twoCellAnchor>
    <xdr:from>
      <xdr:col>54</xdr:col>
      <xdr:colOff>0</xdr:colOff>
      <xdr:row>146</xdr:row>
      <xdr:rowOff>0</xdr:rowOff>
    </xdr:from>
    <xdr:to>
      <xdr:col>55</xdr:col>
      <xdr:colOff>0</xdr:colOff>
      <xdr:row>147</xdr:row>
      <xdr:rowOff>0</xdr:rowOff>
    </xdr:to>
    <xdr:pic>
      <xdr:nvPicPr>
        <xdr:cNvPr id="329" name="Image 328">
          <a:extLst>
            <a:ext uri="{FF2B5EF4-FFF2-40B4-BE49-F238E27FC236}">
              <a16:creationId xmlns:a16="http://schemas.microsoft.com/office/drawing/2014/main" id="{00000000-0008-0000-0500-000049010000}"/>
            </a:ext>
          </a:extLst>
        </xdr:cNvPr>
        <xdr:cNvPicPr preferRelativeResize="0">
          <a:picLocks/>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59074050" y="222570675"/>
          <a:ext cx="2200275" cy="2105025"/>
        </a:xfrm>
        <a:prstGeom prst="rect">
          <a:avLst/>
        </a:prstGeom>
      </xdr:spPr>
    </xdr:pic>
    <xdr:clientData/>
  </xdr:twoCellAnchor>
  <xdr:twoCellAnchor editAs="oneCell">
    <xdr:from>
      <xdr:col>54</xdr:col>
      <xdr:colOff>0</xdr:colOff>
      <xdr:row>481</xdr:row>
      <xdr:rowOff>0</xdr:rowOff>
    </xdr:from>
    <xdr:to>
      <xdr:col>54</xdr:col>
      <xdr:colOff>304800</xdr:colOff>
      <xdr:row>510</xdr:row>
      <xdr:rowOff>138112</xdr:rowOff>
    </xdr:to>
    <xdr:sp macro="" textlink="">
      <xdr:nvSpPr>
        <xdr:cNvPr id="344" name="AutoShape 9">
          <a:extLst>
            <a:ext uri="{FF2B5EF4-FFF2-40B4-BE49-F238E27FC236}">
              <a16:creationId xmlns:a16="http://schemas.microsoft.com/office/drawing/2014/main" id="{00000000-0008-0000-0500-000058010000}"/>
            </a:ext>
          </a:extLst>
        </xdr:cNvPr>
        <xdr:cNvSpPr>
          <a:spLocks noChangeAspect="1" noChangeArrowheads="1"/>
        </xdr:cNvSpPr>
      </xdr:nvSpPr>
      <xdr:spPr bwMode="auto">
        <a:xfrm>
          <a:off x="69476471" y="313865559"/>
          <a:ext cx="304800" cy="566261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56</xdr:col>
      <xdr:colOff>2200274</xdr:colOff>
      <xdr:row>35</xdr:row>
      <xdr:rowOff>0</xdr:rowOff>
    </xdr:from>
    <xdr:to>
      <xdr:col>57</xdr:col>
      <xdr:colOff>2200274</xdr:colOff>
      <xdr:row>36</xdr:row>
      <xdr:rowOff>0</xdr:rowOff>
    </xdr:to>
    <xdr:pic>
      <xdr:nvPicPr>
        <xdr:cNvPr id="333" name="Picture 10" descr="FB_IMG_16351859845518865">
          <a:extLst>
            <a:ext uri="{FF2B5EF4-FFF2-40B4-BE49-F238E27FC236}">
              <a16:creationId xmlns:a16="http://schemas.microsoft.com/office/drawing/2014/main" id="{00000000-0008-0000-0500-00004D010000}"/>
            </a:ext>
          </a:extLst>
        </xdr:cNvPr>
        <xdr:cNvPicPr preferRelativeResize="0">
          <a:picLocks noChangeArrowheads="1"/>
        </xdr:cNvPicPr>
      </xdr:nvPicPr>
      <xdr:blipFill>
        <a:blip xmlns:r="http://schemas.openxmlformats.org/officeDocument/2006/relationships" r:embed="rId163" cstate="print"/>
        <a:stretch>
          <a:fillRect/>
        </a:stretch>
      </xdr:blipFill>
      <xdr:spPr bwMode="auto">
        <a:xfrm>
          <a:off x="67427474" y="251498100"/>
          <a:ext cx="2200275" cy="971550"/>
        </a:xfrm>
        <a:prstGeom prst="rect">
          <a:avLst/>
        </a:prstGeom>
        <a:noFill/>
        <a:ln w="9525" algn="in">
          <a:noFill/>
          <a:miter lim="800000"/>
          <a:headEnd/>
          <a:tailEnd/>
        </a:ln>
        <a:effectLst/>
      </xdr:spPr>
    </xdr:pic>
    <xdr:clientData/>
  </xdr:twoCellAnchor>
  <xdr:twoCellAnchor>
    <xdr:from>
      <xdr:col>55</xdr:col>
      <xdr:colOff>2200274</xdr:colOff>
      <xdr:row>35</xdr:row>
      <xdr:rowOff>0</xdr:rowOff>
    </xdr:from>
    <xdr:to>
      <xdr:col>56</xdr:col>
      <xdr:colOff>2200274</xdr:colOff>
      <xdr:row>36</xdr:row>
      <xdr:rowOff>0</xdr:rowOff>
    </xdr:to>
    <xdr:pic>
      <xdr:nvPicPr>
        <xdr:cNvPr id="334" name="Picture 11" descr="FB_IMG_16351859947381877">
          <a:extLst>
            <a:ext uri="{FF2B5EF4-FFF2-40B4-BE49-F238E27FC236}">
              <a16:creationId xmlns:a16="http://schemas.microsoft.com/office/drawing/2014/main" id="{00000000-0008-0000-0500-00004E010000}"/>
            </a:ext>
          </a:extLst>
        </xdr:cNvPr>
        <xdr:cNvPicPr preferRelativeResize="0">
          <a:picLocks noChangeArrowheads="1"/>
        </xdr:cNvPicPr>
      </xdr:nvPicPr>
      <xdr:blipFill>
        <a:blip xmlns:r="http://schemas.openxmlformats.org/officeDocument/2006/relationships" r:embed="rId164" cstate="print"/>
        <a:stretch>
          <a:fillRect/>
        </a:stretch>
      </xdr:blipFill>
      <xdr:spPr bwMode="auto">
        <a:xfrm>
          <a:off x="65227199" y="251498100"/>
          <a:ext cx="2200275" cy="971550"/>
        </a:xfrm>
        <a:prstGeom prst="rect">
          <a:avLst/>
        </a:prstGeom>
        <a:noFill/>
        <a:ln w="9525" algn="in">
          <a:noFill/>
          <a:miter lim="800000"/>
          <a:headEnd/>
          <a:tailEnd/>
        </a:ln>
        <a:effectLst/>
      </xdr:spPr>
    </xdr:pic>
    <xdr:clientData/>
  </xdr:twoCellAnchor>
  <xdr:twoCellAnchor>
    <xdr:from>
      <xdr:col>54</xdr:col>
      <xdr:colOff>2200274</xdr:colOff>
      <xdr:row>27</xdr:row>
      <xdr:rowOff>1</xdr:rowOff>
    </xdr:from>
    <xdr:to>
      <xdr:col>55</xdr:col>
      <xdr:colOff>2200274</xdr:colOff>
      <xdr:row>28</xdr:row>
      <xdr:rowOff>0</xdr:rowOff>
    </xdr:to>
    <xdr:pic>
      <xdr:nvPicPr>
        <xdr:cNvPr id="336" name="Image 335" descr="IMG_20200308_163933">
          <a:extLst>
            <a:ext uri="{FF2B5EF4-FFF2-40B4-BE49-F238E27FC236}">
              <a16:creationId xmlns:a16="http://schemas.microsoft.com/office/drawing/2014/main" id="{00000000-0008-0000-0500-000050010000}"/>
            </a:ext>
          </a:extLst>
        </xdr:cNvPr>
        <xdr:cNvPicPr preferRelativeResize="0"/>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63636524" y="109861351"/>
          <a:ext cx="2200275" cy="971550"/>
        </a:xfrm>
        <a:prstGeom prst="rect">
          <a:avLst/>
        </a:prstGeom>
        <a:noFill/>
        <a:ln>
          <a:noFill/>
        </a:ln>
      </xdr:spPr>
    </xdr:pic>
    <xdr:clientData/>
  </xdr:twoCellAnchor>
  <xdr:twoCellAnchor>
    <xdr:from>
      <xdr:col>57</xdr:col>
      <xdr:colOff>0</xdr:colOff>
      <xdr:row>29</xdr:row>
      <xdr:rowOff>0</xdr:rowOff>
    </xdr:from>
    <xdr:to>
      <xdr:col>57</xdr:col>
      <xdr:colOff>2200274</xdr:colOff>
      <xdr:row>30</xdr:row>
      <xdr:rowOff>0</xdr:rowOff>
    </xdr:to>
    <xdr:pic>
      <xdr:nvPicPr>
        <xdr:cNvPr id="342" name="Image 341">
          <a:extLst>
            <a:ext uri="{FF2B5EF4-FFF2-40B4-BE49-F238E27FC236}">
              <a16:creationId xmlns:a16="http://schemas.microsoft.com/office/drawing/2014/main" id="{00000000-0008-0000-0500-000056010000}"/>
            </a:ext>
          </a:extLst>
        </xdr:cNvPr>
        <xdr:cNvPicPr preferRelativeResize="0">
          <a:picLocks/>
        </xdr:cNvPicPr>
      </xdr:nvPicPr>
      <xdr:blipFill>
        <a:blip xmlns:r="http://schemas.openxmlformats.org/officeDocument/2006/relationships" r:embed="rId166"/>
        <a:stretch>
          <a:fillRect/>
        </a:stretch>
      </xdr:blipFill>
      <xdr:spPr>
        <a:xfrm>
          <a:off x="64227075" y="116014500"/>
          <a:ext cx="2200274" cy="809625"/>
        </a:xfrm>
        <a:prstGeom prst="rect">
          <a:avLst/>
        </a:prstGeom>
      </xdr:spPr>
    </xdr:pic>
    <xdr:clientData/>
  </xdr:twoCellAnchor>
  <xdr:twoCellAnchor>
    <xdr:from>
      <xdr:col>47</xdr:col>
      <xdr:colOff>1392544</xdr:colOff>
      <xdr:row>36</xdr:row>
      <xdr:rowOff>196770</xdr:rowOff>
    </xdr:from>
    <xdr:to>
      <xdr:col>47</xdr:col>
      <xdr:colOff>2566144</xdr:colOff>
      <xdr:row>36</xdr:row>
      <xdr:rowOff>1103643</xdr:rowOff>
    </xdr:to>
    <xdr:pic>
      <xdr:nvPicPr>
        <xdr:cNvPr id="345" name="Image 344">
          <a:extLst>
            <a:ext uri="{FF2B5EF4-FFF2-40B4-BE49-F238E27FC236}">
              <a16:creationId xmlns:a16="http://schemas.microsoft.com/office/drawing/2014/main" id="{00000000-0008-0000-0500-000059010000}"/>
            </a:ext>
          </a:extLst>
        </xdr:cNvPr>
        <xdr:cNvPicPr>
          <a:picLocks/>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51989344" y="56003745"/>
          <a:ext cx="1173600" cy="906873"/>
        </a:xfrm>
        <a:prstGeom prst="rect">
          <a:avLst/>
        </a:prstGeom>
      </xdr:spPr>
    </xdr:pic>
    <xdr:clientData/>
  </xdr:twoCellAnchor>
  <xdr:twoCellAnchor>
    <xdr:from>
      <xdr:col>47</xdr:col>
      <xdr:colOff>1352787</xdr:colOff>
      <xdr:row>36</xdr:row>
      <xdr:rowOff>1561745</xdr:rowOff>
    </xdr:from>
    <xdr:to>
      <xdr:col>47</xdr:col>
      <xdr:colOff>2526387</xdr:colOff>
      <xdr:row>36</xdr:row>
      <xdr:rowOff>2464514</xdr:rowOff>
    </xdr:to>
    <xdr:pic>
      <xdr:nvPicPr>
        <xdr:cNvPr id="346" name="Image 345">
          <a:extLst>
            <a:ext uri="{FF2B5EF4-FFF2-40B4-BE49-F238E27FC236}">
              <a16:creationId xmlns:a16="http://schemas.microsoft.com/office/drawing/2014/main" id="{00000000-0008-0000-0500-00005A010000}"/>
            </a:ext>
          </a:extLst>
        </xdr:cNvPr>
        <xdr:cNvPicPr>
          <a:picLocks/>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51949587" y="57368720"/>
          <a:ext cx="1173600" cy="902769"/>
        </a:xfrm>
        <a:prstGeom prst="rect">
          <a:avLst/>
        </a:prstGeom>
      </xdr:spPr>
    </xdr:pic>
    <xdr:clientData/>
  </xdr:twoCellAnchor>
  <xdr:twoCellAnchor>
    <xdr:from>
      <xdr:col>47</xdr:col>
      <xdr:colOff>1433583</xdr:colOff>
      <xdr:row>37</xdr:row>
      <xdr:rowOff>1710848</xdr:rowOff>
    </xdr:from>
    <xdr:to>
      <xdr:col>47</xdr:col>
      <xdr:colOff>2607183</xdr:colOff>
      <xdr:row>37</xdr:row>
      <xdr:rowOff>2589178</xdr:rowOff>
    </xdr:to>
    <xdr:pic>
      <xdr:nvPicPr>
        <xdr:cNvPr id="348" name="Image 347">
          <a:extLst>
            <a:ext uri="{FF2B5EF4-FFF2-40B4-BE49-F238E27FC236}">
              <a16:creationId xmlns:a16="http://schemas.microsoft.com/office/drawing/2014/main" id="{00000000-0008-0000-0500-00005C010000}"/>
            </a:ext>
          </a:extLst>
        </xdr:cNvPr>
        <xdr:cNvPicPr>
          <a:picLocks/>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52030383" y="60175298"/>
          <a:ext cx="1173600" cy="878330"/>
        </a:xfrm>
        <a:prstGeom prst="rect">
          <a:avLst/>
        </a:prstGeom>
      </xdr:spPr>
    </xdr:pic>
    <xdr:clientData/>
  </xdr:twoCellAnchor>
  <xdr:twoCellAnchor>
    <xdr:from>
      <xdr:col>47</xdr:col>
      <xdr:colOff>1409379</xdr:colOff>
      <xdr:row>37</xdr:row>
      <xdr:rowOff>108856</xdr:rowOff>
    </xdr:from>
    <xdr:to>
      <xdr:col>47</xdr:col>
      <xdr:colOff>2582979</xdr:colOff>
      <xdr:row>37</xdr:row>
      <xdr:rowOff>1670331</xdr:rowOff>
    </xdr:to>
    <xdr:pic>
      <xdr:nvPicPr>
        <xdr:cNvPr id="351" name="Image 350">
          <a:extLst>
            <a:ext uri="{FF2B5EF4-FFF2-40B4-BE49-F238E27FC236}">
              <a16:creationId xmlns:a16="http://schemas.microsoft.com/office/drawing/2014/main" id="{00000000-0008-0000-0500-00005F010000}"/>
            </a:ext>
          </a:extLst>
        </xdr:cNvPr>
        <xdr:cNvPicPr>
          <a:picLocks/>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52006179" y="58573306"/>
          <a:ext cx="1173600" cy="1561475"/>
        </a:xfrm>
        <a:prstGeom prst="rect">
          <a:avLst/>
        </a:prstGeom>
      </xdr:spPr>
    </xdr:pic>
    <xdr:clientData/>
  </xdr:twoCellAnchor>
  <xdr:twoCellAnchor>
    <xdr:from>
      <xdr:col>54</xdr:col>
      <xdr:colOff>13251</xdr:colOff>
      <xdr:row>36</xdr:row>
      <xdr:rowOff>0</xdr:rowOff>
    </xdr:from>
    <xdr:to>
      <xdr:col>54</xdr:col>
      <xdr:colOff>2200274</xdr:colOff>
      <xdr:row>37</xdr:row>
      <xdr:rowOff>0</xdr:rowOff>
    </xdr:to>
    <xdr:pic>
      <xdr:nvPicPr>
        <xdr:cNvPr id="352" name="Image 351">
          <a:extLst>
            <a:ext uri="{FF2B5EF4-FFF2-40B4-BE49-F238E27FC236}">
              <a16:creationId xmlns:a16="http://schemas.microsoft.com/office/drawing/2014/main" id="{00000000-0008-0000-0500-000060010000}"/>
            </a:ext>
          </a:extLst>
        </xdr:cNvPr>
        <xdr:cNvPicPr preferRelativeResize="0">
          <a:picLocks/>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60220776" y="135969375"/>
          <a:ext cx="2187023" cy="1114425"/>
        </a:xfrm>
        <a:prstGeom prst="rect">
          <a:avLst/>
        </a:prstGeom>
      </xdr:spPr>
    </xdr:pic>
    <xdr:clientData/>
  </xdr:twoCellAnchor>
  <xdr:twoCellAnchor>
    <xdr:from>
      <xdr:col>54</xdr:col>
      <xdr:colOff>2200274</xdr:colOff>
      <xdr:row>36</xdr:row>
      <xdr:rowOff>0</xdr:rowOff>
    </xdr:from>
    <xdr:to>
      <xdr:col>55</xdr:col>
      <xdr:colOff>2200274</xdr:colOff>
      <xdr:row>37</xdr:row>
      <xdr:rowOff>0</xdr:rowOff>
    </xdr:to>
    <xdr:pic>
      <xdr:nvPicPr>
        <xdr:cNvPr id="353" name="Image 352">
          <a:extLst>
            <a:ext uri="{FF2B5EF4-FFF2-40B4-BE49-F238E27FC236}">
              <a16:creationId xmlns:a16="http://schemas.microsoft.com/office/drawing/2014/main" id="{00000000-0008-0000-0500-000061010000}"/>
            </a:ext>
          </a:extLst>
        </xdr:cNvPr>
        <xdr:cNvPicPr preferRelativeResize="0">
          <a:picLocks/>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62407799" y="135969375"/>
          <a:ext cx="2200275" cy="1114425"/>
        </a:xfrm>
        <a:prstGeom prst="rect">
          <a:avLst/>
        </a:prstGeom>
      </xdr:spPr>
    </xdr:pic>
    <xdr:clientData/>
  </xdr:twoCellAnchor>
  <xdr:twoCellAnchor>
    <xdr:from>
      <xdr:col>56</xdr:col>
      <xdr:colOff>2200274</xdr:colOff>
      <xdr:row>36</xdr:row>
      <xdr:rowOff>0</xdr:rowOff>
    </xdr:from>
    <xdr:to>
      <xdr:col>57</xdr:col>
      <xdr:colOff>2200274</xdr:colOff>
      <xdr:row>37</xdr:row>
      <xdr:rowOff>0</xdr:rowOff>
    </xdr:to>
    <xdr:pic>
      <xdr:nvPicPr>
        <xdr:cNvPr id="354" name="Image 353">
          <a:extLst>
            <a:ext uri="{FF2B5EF4-FFF2-40B4-BE49-F238E27FC236}">
              <a16:creationId xmlns:a16="http://schemas.microsoft.com/office/drawing/2014/main" id="{00000000-0008-0000-0500-000062010000}"/>
            </a:ext>
          </a:extLst>
        </xdr:cNvPr>
        <xdr:cNvPicPr preferRelativeResize="0">
          <a:picLocks/>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66808349" y="135969375"/>
          <a:ext cx="2200275" cy="1114425"/>
        </a:xfrm>
        <a:prstGeom prst="rect">
          <a:avLst/>
        </a:prstGeom>
      </xdr:spPr>
    </xdr:pic>
    <xdr:clientData/>
  </xdr:twoCellAnchor>
  <xdr:twoCellAnchor>
    <xdr:from>
      <xdr:col>55</xdr:col>
      <xdr:colOff>2200274</xdr:colOff>
      <xdr:row>36</xdr:row>
      <xdr:rowOff>0</xdr:rowOff>
    </xdr:from>
    <xdr:to>
      <xdr:col>56</xdr:col>
      <xdr:colOff>2200274</xdr:colOff>
      <xdr:row>37</xdr:row>
      <xdr:rowOff>0</xdr:rowOff>
    </xdr:to>
    <xdr:pic>
      <xdr:nvPicPr>
        <xdr:cNvPr id="355" name="Image 354">
          <a:extLst>
            <a:ext uri="{FF2B5EF4-FFF2-40B4-BE49-F238E27FC236}">
              <a16:creationId xmlns:a16="http://schemas.microsoft.com/office/drawing/2014/main" id="{00000000-0008-0000-0500-000063010000}"/>
            </a:ext>
          </a:extLst>
        </xdr:cNvPr>
        <xdr:cNvPicPr preferRelativeResize="0">
          <a:picLocks/>
        </xdr:cNvPicPr>
      </xdr:nvPicPr>
      <xdr:blipFill>
        <a:blip xmlns:r="http://schemas.openxmlformats.org/officeDocument/2006/relationships" r:embed="rId172" cstate="print">
          <a:extLst>
            <a:ext uri="{28A0092B-C50C-407E-A947-70E740481C1C}">
              <a14:useLocalDpi xmlns:a14="http://schemas.microsoft.com/office/drawing/2010/main" val="0"/>
            </a:ext>
          </a:extLst>
        </a:blip>
        <a:stretch>
          <a:fillRect/>
        </a:stretch>
      </xdr:blipFill>
      <xdr:spPr>
        <a:xfrm>
          <a:off x="64608074" y="135969375"/>
          <a:ext cx="2200275" cy="1114425"/>
        </a:xfrm>
        <a:prstGeom prst="rect">
          <a:avLst/>
        </a:prstGeom>
      </xdr:spPr>
    </xdr:pic>
    <xdr:clientData/>
  </xdr:twoCellAnchor>
  <mc:AlternateContent xmlns:mc="http://schemas.openxmlformats.org/markup-compatibility/2006">
    <mc:Choice xmlns:a14="http://schemas.microsoft.com/office/drawing/2010/main" Requires="a14">
      <xdr:twoCellAnchor>
        <xdr:from>
          <xdr:col>53</xdr:col>
          <xdr:colOff>1647825</xdr:colOff>
          <xdr:row>37</xdr:row>
          <xdr:rowOff>0</xdr:rowOff>
        </xdr:from>
        <xdr:to>
          <xdr:col>54</xdr:col>
          <xdr:colOff>2200275</xdr:colOff>
          <xdr:row>37</xdr:row>
          <xdr:rowOff>1295400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500-00000A1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56</xdr:col>
      <xdr:colOff>0</xdr:colOff>
      <xdr:row>37</xdr:row>
      <xdr:rowOff>0</xdr:rowOff>
    </xdr:from>
    <xdr:to>
      <xdr:col>56</xdr:col>
      <xdr:colOff>2200274</xdr:colOff>
      <xdr:row>38</xdr:row>
      <xdr:rowOff>0</xdr:rowOff>
    </xdr:to>
    <xdr:pic>
      <xdr:nvPicPr>
        <xdr:cNvPr id="356" name="Image 355">
          <a:extLst>
            <a:ext uri="{FF2B5EF4-FFF2-40B4-BE49-F238E27FC236}">
              <a16:creationId xmlns:a16="http://schemas.microsoft.com/office/drawing/2014/main" id="{00000000-0008-0000-0500-000064010000}"/>
            </a:ext>
          </a:extLst>
        </xdr:cNvPr>
        <xdr:cNvPicPr preferRelativeResize="0">
          <a:picLocks/>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64608075" y="137083800"/>
          <a:ext cx="2200274" cy="1295400"/>
        </a:xfrm>
        <a:prstGeom prst="rect">
          <a:avLst/>
        </a:prstGeom>
      </xdr:spPr>
    </xdr:pic>
    <xdr:clientData/>
  </xdr:twoCellAnchor>
  <xdr:twoCellAnchor>
    <xdr:from>
      <xdr:col>56</xdr:col>
      <xdr:colOff>2200274</xdr:colOff>
      <xdr:row>37</xdr:row>
      <xdr:rowOff>0</xdr:rowOff>
    </xdr:from>
    <xdr:to>
      <xdr:col>57</xdr:col>
      <xdr:colOff>1115998</xdr:colOff>
      <xdr:row>38</xdr:row>
      <xdr:rowOff>0</xdr:rowOff>
    </xdr:to>
    <xdr:pic>
      <xdr:nvPicPr>
        <xdr:cNvPr id="357" name="Image 356">
          <a:extLst>
            <a:ext uri="{FF2B5EF4-FFF2-40B4-BE49-F238E27FC236}">
              <a16:creationId xmlns:a16="http://schemas.microsoft.com/office/drawing/2014/main" id="{00000000-0008-0000-0500-000065010000}"/>
            </a:ext>
          </a:extLst>
        </xdr:cNvPr>
        <xdr:cNvPicPr>
          <a:picLocks/>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66808349" y="137083800"/>
          <a:ext cx="1115999" cy="1295400"/>
        </a:xfrm>
        <a:prstGeom prst="rect">
          <a:avLst/>
        </a:prstGeom>
      </xdr:spPr>
    </xdr:pic>
    <xdr:clientData/>
  </xdr:twoCellAnchor>
  <xdr:twoCellAnchor>
    <xdr:from>
      <xdr:col>57</xdr:col>
      <xdr:colOff>1084275</xdr:colOff>
      <xdr:row>37</xdr:row>
      <xdr:rowOff>0</xdr:rowOff>
    </xdr:from>
    <xdr:to>
      <xdr:col>58</xdr:col>
      <xdr:colOff>0</xdr:colOff>
      <xdr:row>38</xdr:row>
      <xdr:rowOff>0</xdr:rowOff>
    </xdr:to>
    <xdr:pic>
      <xdr:nvPicPr>
        <xdr:cNvPr id="358" name="Image 357">
          <a:extLst>
            <a:ext uri="{FF2B5EF4-FFF2-40B4-BE49-F238E27FC236}">
              <a16:creationId xmlns:a16="http://schemas.microsoft.com/office/drawing/2014/main" id="{00000000-0008-0000-0500-000066010000}"/>
            </a:ext>
          </a:extLst>
        </xdr:cNvPr>
        <xdr:cNvPicPr preferRelativeResize="0">
          <a:picLocks/>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67892625" y="137083800"/>
          <a:ext cx="1116000" cy="1295400"/>
        </a:xfrm>
        <a:prstGeom prst="rect">
          <a:avLst/>
        </a:prstGeom>
      </xdr:spPr>
    </xdr:pic>
    <xdr:clientData/>
  </xdr:twoCellAnchor>
  <xdr:twoCellAnchor>
    <xdr:from>
      <xdr:col>54</xdr:col>
      <xdr:colOff>2200274</xdr:colOff>
      <xdr:row>37</xdr:row>
      <xdr:rowOff>1</xdr:rowOff>
    </xdr:from>
    <xdr:to>
      <xdr:col>55</xdr:col>
      <xdr:colOff>2200274</xdr:colOff>
      <xdr:row>38</xdr:row>
      <xdr:rowOff>1</xdr:rowOff>
    </xdr:to>
    <xdr:pic>
      <xdr:nvPicPr>
        <xdr:cNvPr id="359" name="Image 358">
          <a:extLst>
            <a:ext uri="{FF2B5EF4-FFF2-40B4-BE49-F238E27FC236}">
              <a16:creationId xmlns:a16="http://schemas.microsoft.com/office/drawing/2014/main" id="{00000000-0008-0000-0500-000067010000}"/>
            </a:ext>
          </a:extLst>
        </xdr:cNvPr>
        <xdr:cNvPicPr preferRelativeResize="0">
          <a:picLocks/>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66217799" y="136845676"/>
          <a:ext cx="2200275" cy="1485900"/>
        </a:xfrm>
        <a:prstGeom prst="rect">
          <a:avLst/>
        </a:prstGeom>
      </xdr:spPr>
    </xdr:pic>
    <xdr:clientData/>
  </xdr:twoCellAnchor>
  <xdr:twoCellAnchor>
    <xdr:from>
      <xdr:col>56</xdr:col>
      <xdr:colOff>0</xdr:colOff>
      <xdr:row>149</xdr:row>
      <xdr:rowOff>0</xdr:rowOff>
    </xdr:from>
    <xdr:to>
      <xdr:col>57</xdr:col>
      <xdr:colOff>0</xdr:colOff>
      <xdr:row>150</xdr:row>
      <xdr:rowOff>0</xdr:rowOff>
    </xdr:to>
    <xdr:pic>
      <xdr:nvPicPr>
        <xdr:cNvPr id="363" name="Image 362">
          <a:extLst>
            <a:ext uri="{FF2B5EF4-FFF2-40B4-BE49-F238E27FC236}">
              <a16:creationId xmlns:a16="http://schemas.microsoft.com/office/drawing/2014/main" id="{00000000-0008-0000-0500-00006B010000}"/>
            </a:ext>
          </a:extLst>
        </xdr:cNvPr>
        <xdr:cNvPicPr preferRelativeResize="0">
          <a:picLocks/>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77623147" y="144813618"/>
          <a:ext cx="2196353" cy="1131794"/>
        </a:xfrm>
        <a:prstGeom prst="rect">
          <a:avLst/>
        </a:prstGeom>
      </xdr:spPr>
    </xdr:pic>
    <xdr:clientData/>
  </xdr:twoCellAnchor>
  <xdr:twoCellAnchor>
    <xdr:from>
      <xdr:col>54</xdr:col>
      <xdr:colOff>0</xdr:colOff>
      <xdr:row>160</xdr:row>
      <xdr:rowOff>1</xdr:rowOff>
    </xdr:from>
    <xdr:to>
      <xdr:col>55</xdr:col>
      <xdr:colOff>0</xdr:colOff>
      <xdr:row>161</xdr:row>
      <xdr:rowOff>1</xdr:rowOff>
    </xdr:to>
    <xdr:pic>
      <xdr:nvPicPr>
        <xdr:cNvPr id="367" name="Image 366">
          <a:extLst>
            <a:ext uri="{FF2B5EF4-FFF2-40B4-BE49-F238E27FC236}">
              <a16:creationId xmlns:a16="http://schemas.microsoft.com/office/drawing/2014/main" id="{00000000-0008-0000-0500-00006F010000}"/>
            </a:ext>
          </a:extLst>
        </xdr:cNvPr>
        <xdr:cNvPicPr preferRelativeResize="0">
          <a:picLocks/>
        </xdr:cNvPicPr>
      </xdr:nvPicPr>
      <xdr:blipFill>
        <a:blip xmlns:r="http://schemas.openxmlformats.org/officeDocument/2006/relationships" r:embed="rId176" cstate="print">
          <a:extLst>
            <a:ext uri="{28A0092B-C50C-407E-A947-70E740481C1C}">
              <a14:useLocalDpi xmlns:a14="http://schemas.microsoft.com/office/drawing/2010/main" val="0"/>
            </a:ext>
          </a:extLst>
        </a:blip>
        <a:stretch>
          <a:fillRect/>
        </a:stretch>
      </xdr:blipFill>
      <xdr:spPr>
        <a:xfrm>
          <a:off x="64017525" y="164258626"/>
          <a:ext cx="2200275" cy="2286000"/>
        </a:xfrm>
        <a:prstGeom prst="rect">
          <a:avLst/>
        </a:prstGeom>
      </xdr:spPr>
    </xdr:pic>
    <xdr:clientData/>
  </xdr:twoCellAnchor>
  <xdr:twoCellAnchor>
    <xdr:from>
      <xdr:col>57</xdr:col>
      <xdr:colOff>0</xdr:colOff>
      <xdr:row>48</xdr:row>
      <xdr:rowOff>1</xdr:rowOff>
    </xdr:from>
    <xdr:to>
      <xdr:col>58</xdr:col>
      <xdr:colOff>0</xdr:colOff>
      <xdr:row>49</xdr:row>
      <xdr:rowOff>0</xdr:rowOff>
    </xdr:to>
    <xdr:pic>
      <xdr:nvPicPr>
        <xdr:cNvPr id="368" name="Image 367">
          <a:extLst>
            <a:ext uri="{FF2B5EF4-FFF2-40B4-BE49-F238E27FC236}">
              <a16:creationId xmlns:a16="http://schemas.microsoft.com/office/drawing/2014/main" id="{00000000-0008-0000-0500-000070010000}"/>
            </a:ext>
          </a:extLst>
        </xdr:cNvPr>
        <xdr:cNvPicPr preferRelativeResize="0"/>
      </xdr:nvPicPr>
      <xdr:blipFill>
        <a:blip xmlns:r="http://schemas.openxmlformats.org/officeDocument/2006/relationships" r:embed="rId177" cstate="print">
          <a:extLst>
            <a:ext uri="{28A0092B-C50C-407E-A947-70E740481C1C}">
              <a14:useLocalDpi xmlns:a14="http://schemas.microsoft.com/office/drawing/2010/main" val="0"/>
            </a:ext>
          </a:extLst>
        </a:blip>
        <a:stretch>
          <a:fillRect/>
        </a:stretch>
      </xdr:blipFill>
      <xdr:spPr bwMode="auto">
        <a:xfrm>
          <a:off x="70618350" y="147123151"/>
          <a:ext cx="2200275" cy="971550"/>
        </a:xfrm>
        <a:prstGeom prst="rect">
          <a:avLst/>
        </a:prstGeom>
        <a:noFill/>
        <a:ln w="9525">
          <a:noFill/>
          <a:miter lim="800000"/>
          <a:headEnd/>
          <a:tailEnd/>
        </a:ln>
      </xdr:spPr>
    </xdr:pic>
    <xdr:clientData/>
  </xdr:twoCellAnchor>
  <xdr:twoCellAnchor>
    <xdr:from>
      <xdr:col>54</xdr:col>
      <xdr:colOff>0</xdr:colOff>
      <xdr:row>111</xdr:row>
      <xdr:rowOff>0</xdr:rowOff>
    </xdr:from>
    <xdr:to>
      <xdr:col>55</xdr:col>
      <xdr:colOff>3921</xdr:colOff>
      <xdr:row>112</xdr:row>
      <xdr:rowOff>0</xdr:rowOff>
    </xdr:to>
    <xdr:pic>
      <xdr:nvPicPr>
        <xdr:cNvPr id="362" name="Image 361">
          <a:extLst>
            <a:ext uri="{FF2B5EF4-FFF2-40B4-BE49-F238E27FC236}">
              <a16:creationId xmlns:a16="http://schemas.microsoft.com/office/drawing/2014/main" id="{00000000-0008-0000-0500-00006A010000}"/>
            </a:ext>
          </a:extLst>
        </xdr:cNvPr>
        <xdr:cNvPicPr preferRelativeResize="0"/>
      </xdr:nvPicPr>
      <xdr:blipFill rotWithShape="1">
        <a:blip xmlns:r="http://schemas.openxmlformats.org/officeDocument/2006/relationships" r:embed="rId178" cstate="print">
          <a:extLst>
            <a:ext uri="{28A0092B-C50C-407E-A947-70E740481C1C}">
              <a14:useLocalDpi xmlns:a14="http://schemas.microsoft.com/office/drawing/2010/main" val="0"/>
            </a:ext>
          </a:extLst>
        </a:blip>
        <a:srcRect t="12957" b="30207"/>
        <a:stretch/>
      </xdr:blipFill>
      <xdr:spPr>
        <a:xfrm>
          <a:off x="73140794" y="105761118"/>
          <a:ext cx="2200274" cy="4000500"/>
        </a:xfrm>
        <a:prstGeom prst="rect">
          <a:avLst/>
        </a:prstGeom>
      </xdr:spPr>
    </xdr:pic>
    <xdr:clientData/>
  </xdr:twoCellAnchor>
  <xdr:twoCellAnchor>
    <xdr:from>
      <xdr:col>55</xdr:col>
      <xdr:colOff>0</xdr:colOff>
      <xdr:row>111</xdr:row>
      <xdr:rowOff>0</xdr:rowOff>
    </xdr:from>
    <xdr:to>
      <xdr:col>56</xdr:col>
      <xdr:colOff>0</xdr:colOff>
      <xdr:row>112</xdr:row>
      <xdr:rowOff>0</xdr:rowOff>
    </xdr:to>
    <xdr:pic>
      <xdr:nvPicPr>
        <xdr:cNvPr id="366" name="Image 365">
          <a:extLst>
            <a:ext uri="{FF2B5EF4-FFF2-40B4-BE49-F238E27FC236}">
              <a16:creationId xmlns:a16="http://schemas.microsoft.com/office/drawing/2014/main" id="{00000000-0008-0000-0500-00006E010000}"/>
            </a:ext>
          </a:extLst>
        </xdr:cNvPr>
        <xdr:cNvPicPr preferRelativeResize="0"/>
      </xdr:nvPicPr>
      <xdr:blipFill rotWithShape="1">
        <a:blip xmlns:r="http://schemas.openxmlformats.org/officeDocument/2006/relationships" r:embed="rId179" cstate="print">
          <a:extLst>
            <a:ext uri="{28A0092B-C50C-407E-A947-70E740481C1C}">
              <a14:useLocalDpi xmlns:a14="http://schemas.microsoft.com/office/drawing/2010/main" val="0"/>
            </a:ext>
          </a:extLst>
        </a:blip>
        <a:srcRect t="3546" b="43618"/>
        <a:stretch/>
      </xdr:blipFill>
      <xdr:spPr>
        <a:xfrm>
          <a:off x="75337147" y="105761118"/>
          <a:ext cx="2196353" cy="4000500"/>
        </a:xfrm>
        <a:prstGeom prst="rect">
          <a:avLst/>
        </a:prstGeom>
      </xdr:spPr>
    </xdr:pic>
    <xdr:clientData/>
  </xdr:twoCellAnchor>
  <xdr:twoCellAnchor>
    <xdr:from>
      <xdr:col>55</xdr:col>
      <xdr:colOff>0</xdr:colOff>
      <xdr:row>112</xdr:row>
      <xdr:rowOff>0</xdr:rowOff>
    </xdr:from>
    <xdr:to>
      <xdr:col>56</xdr:col>
      <xdr:colOff>0</xdr:colOff>
      <xdr:row>113</xdr:row>
      <xdr:rowOff>0</xdr:rowOff>
    </xdr:to>
    <xdr:pic>
      <xdr:nvPicPr>
        <xdr:cNvPr id="369" name="Image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180" cstate="print">
          <a:extLst>
            <a:ext uri="{28A0092B-C50C-407E-A947-70E740481C1C}">
              <a14:useLocalDpi xmlns:a14="http://schemas.microsoft.com/office/drawing/2010/main" val="0"/>
            </a:ext>
          </a:extLst>
        </a:blip>
        <a:stretch>
          <a:fillRect/>
        </a:stretch>
      </xdr:blipFill>
      <xdr:spPr>
        <a:xfrm>
          <a:off x="75337147" y="109761618"/>
          <a:ext cx="2196353" cy="2857500"/>
        </a:xfrm>
        <a:prstGeom prst="rect">
          <a:avLst/>
        </a:prstGeom>
      </xdr:spPr>
    </xdr:pic>
    <xdr:clientData/>
  </xdr:twoCellAnchor>
  <xdr:twoCellAnchor>
    <xdr:from>
      <xdr:col>56</xdr:col>
      <xdr:colOff>0</xdr:colOff>
      <xdr:row>112</xdr:row>
      <xdr:rowOff>0</xdr:rowOff>
    </xdr:from>
    <xdr:to>
      <xdr:col>57</xdr:col>
      <xdr:colOff>0</xdr:colOff>
      <xdr:row>113</xdr:row>
      <xdr:rowOff>0</xdr:rowOff>
    </xdr:to>
    <xdr:pic>
      <xdr:nvPicPr>
        <xdr:cNvPr id="370" name="Image 369">
          <a:extLst>
            <a:ext uri="{FF2B5EF4-FFF2-40B4-BE49-F238E27FC236}">
              <a16:creationId xmlns:a16="http://schemas.microsoft.com/office/drawing/2014/main" id="{00000000-0008-0000-0500-000072010000}"/>
            </a:ext>
          </a:extLst>
        </xdr:cNvPr>
        <xdr:cNvPicPr preferRelativeResize="0"/>
      </xdr:nvPicPr>
      <xdr:blipFill>
        <a:blip xmlns:r="http://schemas.openxmlformats.org/officeDocument/2006/relationships" r:embed="rId181" cstate="print">
          <a:extLst>
            <a:ext uri="{28A0092B-C50C-407E-A947-70E740481C1C}">
              <a14:useLocalDpi xmlns:a14="http://schemas.microsoft.com/office/drawing/2010/main" val="0"/>
            </a:ext>
          </a:extLst>
        </a:blip>
        <a:stretch>
          <a:fillRect/>
        </a:stretch>
      </xdr:blipFill>
      <xdr:spPr>
        <a:xfrm>
          <a:off x="77533500" y="109761618"/>
          <a:ext cx="2196353" cy="2857500"/>
        </a:xfrm>
        <a:prstGeom prst="rect">
          <a:avLst/>
        </a:prstGeom>
      </xdr:spPr>
    </xdr:pic>
    <xdr:clientData/>
  </xdr:twoCellAnchor>
  <xdr:twoCellAnchor>
    <xdr:from>
      <xdr:col>54</xdr:col>
      <xdr:colOff>0</xdr:colOff>
      <xdr:row>141</xdr:row>
      <xdr:rowOff>0</xdr:rowOff>
    </xdr:from>
    <xdr:to>
      <xdr:col>55</xdr:col>
      <xdr:colOff>0</xdr:colOff>
      <xdr:row>142</xdr:row>
      <xdr:rowOff>0</xdr:rowOff>
    </xdr:to>
    <xdr:pic>
      <xdr:nvPicPr>
        <xdr:cNvPr id="375" name="Image 374">
          <a:extLst>
            <a:ext uri="{FF2B5EF4-FFF2-40B4-BE49-F238E27FC236}">
              <a16:creationId xmlns:a16="http://schemas.microsoft.com/office/drawing/2014/main" id="{00000000-0008-0000-0500-000077010000}"/>
            </a:ext>
          </a:extLst>
        </xdr:cNvPr>
        <xdr:cNvPicPr preferRelativeResize="0">
          <a:picLocks/>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bwMode="auto">
        <a:xfrm>
          <a:off x="65800941" y="251090206"/>
          <a:ext cx="2196353" cy="1938618"/>
        </a:xfrm>
        <a:prstGeom prst="rect">
          <a:avLst/>
        </a:prstGeom>
        <a:noFill/>
        <a:ln>
          <a:noFill/>
        </a:ln>
      </xdr:spPr>
    </xdr:pic>
    <xdr:clientData/>
  </xdr:twoCellAnchor>
  <xdr:twoCellAnchor>
    <xdr:from>
      <xdr:col>55</xdr:col>
      <xdr:colOff>0</xdr:colOff>
      <xdr:row>141</xdr:row>
      <xdr:rowOff>0</xdr:rowOff>
    </xdr:from>
    <xdr:to>
      <xdr:col>56</xdr:col>
      <xdr:colOff>0</xdr:colOff>
      <xdr:row>142</xdr:row>
      <xdr:rowOff>0</xdr:rowOff>
    </xdr:to>
    <xdr:pic>
      <xdr:nvPicPr>
        <xdr:cNvPr id="376" name="Image 375">
          <a:extLst>
            <a:ext uri="{FF2B5EF4-FFF2-40B4-BE49-F238E27FC236}">
              <a16:creationId xmlns:a16="http://schemas.microsoft.com/office/drawing/2014/main" id="{00000000-0008-0000-0500-000078010000}"/>
            </a:ext>
          </a:extLst>
        </xdr:cNvPr>
        <xdr:cNvPicPr preferRelativeResize="0">
          <a:picLocks/>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bwMode="auto">
        <a:xfrm>
          <a:off x="67997294" y="251090206"/>
          <a:ext cx="2196353" cy="1938618"/>
        </a:xfrm>
        <a:prstGeom prst="rect">
          <a:avLst/>
        </a:prstGeom>
        <a:noFill/>
        <a:ln>
          <a:noFill/>
        </a:ln>
      </xdr:spPr>
    </xdr:pic>
    <xdr:clientData/>
  </xdr:twoCellAnchor>
  <xdr:twoCellAnchor>
    <xdr:from>
      <xdr:col>55</xdr:col>
      <xdr:colOff>0</xdr:colOff>
      <xdr:row>47</xdr:row>
      <xdr:rowOff>1</xdr:rowOff>
    </xdr:from>
    <xdr:to>
      <xdr:col>56</xdr:col>
      <xdr:colOff>0</xdr:colOff>
      <xdr:row>48</xdr:row>
      <xdr:rowOff>0</xdr:rowOff>
    </xdr:to>
    <xdr:pic>
      <xdr:nvPicPr>
        <xdr:cNvPr id="360" name="Image 359" descr="IMG_20200817_105656_5.jpg">
          <a:extLst>
            <a:ext uri="{FF2B5EF4-FFF2-40B4-BE49-F238E27FC236}">
              <a16:creationId xmlns:a16="http://schemas.microsoft.com/office/drawing/2014/main" id="{00000000-0008-0000-0500-000068010000}"/>
            </a:ext>
          </a:extLst>
        </xdr:cNvPr>
        <xdr:cNvPicPr preferRelativeResize="0">
          <a:picLocks/>
        </xdr:cNvPicPr>
      </xdr:nvPicPr>
      <xdr:blipFill>
        <a:blip xmlns:r="http://schemas.openxmlformats.org/officeDocument/2006/relationships" r:embed="rId184" cstate="print"/>
        <a:stretch>
          <a:fillRect/>
        </a:stretch>
      </xdr:blipFill>
      <xdr:spPr>
        <a:xfrm>
          <a:off x="56141471" y="194500501"/>
          <a:ext cx="2196353" cy="974911"/>
        </a:xfrm>
        <a:prstGeom prst="rect">
          <a:avLst/>
        </a:prstGeom>
      </xdr:spPr>
    </xdr:pic>
    <xdr:clientData/>
  </xdr:twoCellAnchor>
  <xdr:twoCellAnchor>
    <xdr:from>
      <xdr:col>54</xdr:col>
      <xdr:colOff>0</xdr:colOff>
      <xdr:row>47</xdr:row>
      <xdr:rowOff>0</xdr:rowOff>
    </xdr:from>
    <xdr:to>
      <xdr:col>55</xdr:col>
      <xdr:colOff>0</xdr:colOff>
      <xdr:row>48</xdr:row>
      <xdr:rowOff>0</xdr:rowOff>
    </xdr:to>
    <xdr:pic>
      <xdr:nvPicPr>
        <xdr:cNvPr id="361" name="Image 360" descr="IMG_20200817_105656_5.jpg">
          <a:extLst>
            <a:ext uri="{FF2B5EF4-FFF2-40B4-BE49-F238E27FC236}">
              <a16:creationId xmlns:a16="http://schemas.microsoft.com/office/drawing/2014/main" id="{00000000-0008-0000-0500-000069010000}"/>
            </a:ext>
          </a:extLst>
        </xdr:cNvPr>
        <xdr:cNvPicPr preferRelativeResize="0">
          <a:picLocks/>
        </xdr:cNvPicPr>
      </xdr:nvPicPr>
      <xdr:blipFill>
        <a:blip xmlns:r="http://schemas.openxmlformats.org/officeDocument/2006/relationships" r:embed="rId185" cstate="print"/>
        <a:stretch>
          <a:fillRect/>
        </a:stretch>
      </xdr:blipFill>
      <xdr:spPr>
        <a:xfrm>
          <a:off x="53945118" y="194500500"/>
          <a:ext cx="2196353" cy="974912"/>
        </a:xfrm>
        <a:prstGeom prst="rect">
          <a:avLst/>
        </a:prstGeom>
      </xdr:spPr>
    </xdr:pic>
    <xdr:clientData/>
  </xdr:twoCellAnchor>
  <xdr:twoCellAnchor>
    <xdr:from>
      <xdr:col>54</xdr:col>
      <xdr:colOff>0</xdr:colOff>
      <xdr:row>51</xdr:row>
      <xdr:rowOff>0</xdr:rowOff>
    </xdr:from>
    <xdr:to>
      <xdr:col>55</xdr:col>
      <xdr:colOff>0</xdr:colOff>
      <xdr:row>52</xdr:row>
      <xdr:rowOff>0</xdr:rowOff>
    </xdr:to>
    <xdr:pic>
      <xdr:nvPicPr>
        <xdr:cNvPr id="372" name="Image 371">
          <a:extLst>
            <a:ext uri="{FF2B5EF4-FFF2-40B4-BE49-F238E27FC236}">
              <a16:creationId xmlns:a16="http://schemas.microsoft.com/office/drawing/2014/main" id="{00000000-0008-0000-0500-000074010000}"/>
            </a:ext>
          </a:extLst>
        </xdr:cNvPr>
        <xdr:cNvPicPr preferRelativeResize="0">
          <a:picLocks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67930059" y="127724647"/>
          <a:ext cx="2196353" cy="649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55</xdr:col>
      <xdr:colOff>0</xdr:colOff>
      <xdr:row>51</xdr:row>
      <xdr:rowOff>0</xdr:rowOff>
    </xdr:from>
    <xdr:to>
      <xdr:col>56</xdr:col>
      <xdr:colOff>0</xdr:colOff>
      <xdr:row>52</xdr:row>
      <xdr:rowOff>0</xdr:rowOff>
    </xdr:to>
    <xdr:pic>
      <xdr:nvPicPr>
        <xdr:cNvPr id="378" name="Image 377">
          <a:extLst>
            <a:ext uri="{FF2B5EF4-FFF2-40B4-BE49-F238E27FC236}">
              <a16:creationId xmlns:a16="http://schemas.microsoft.com/office/drawing/2014/main" id="{00000000-0008-0000-0500-00007A010000}"/>
            </a:ext>
          </a:extLst>
        </xdr:cNvPr>
        <xdr:cNvPicPr preferRelativeResize="0">
          <a:picLocks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70126412" y="127724647"/>
          <a:ext cx="2196353" cy="649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52</xdr:row>
      <xdr:rowOff>1</xdr:rowOff>
    </xdr:from>
    <xdr:to>
      <xdr:col>55</xdr:col>
      <xdr:colOff>0</xdr:colOff>
      <xdr:row>53</xdr:row>
      <xdr:rowOff>0</xdr:rowOff>
    </xdr:to>
    <xdr:pic>
      <xdr:nvPicPr>
        <xdr:cNvPr id="379" name="Image 378">
          <a:extLst>
            <a:ext uri="{FF2B5EF4-FFF2-40B4-BE49-F238E27FC236}">
              <a16:creationId xmlns:a16="http://schemas.microsoft.com/office/drawing/2014/main" id="{00000000-0008-0000-0500-00007B010000}"/>
            </a:ext>
          </a:extLst>
        </xdr:cNvPr>
        <xdr:cNvPicPr preferRelativeResize="0">
          <a:picLocks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73230441" y="52185795"/>
          <a:ext cx="2196353" cy="649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2196352</xdr:colOff>
      <xdr:row>52</xdr:row>
      <xdr:rowOff>0</xdr:rowOff>
    </xdr:from>
    <xdr:to>
      <xdr:col>55</xdr:col>
      <xdr:colOff>2196352</xdr:colOff>
      <xdr:row>53</xdr:row>
      <xdr:rowOff>0</xdr:rowOff>
    </xdr:to>
    <xdr:pic>
      <xdr:nvPicPr>
        <xdr:cNvPr id="380" name="Image 379">
          <a:extLst>
            <a:ext uri="{FF2B5EF4-FFF2-40B4-BE49-F238E27FC236}">
              <a16:creationId xmlns:a16="http://schemas.microsoft.com/office/drawing/2014/main" id="{00000000-0008-0000-0500-00007C010000}"/>
            </a:ext>
          </a:extLst>
        </xdr:cNvPr>
        <xdr:cNvPicPr preferRelativeResize="0">
          <a:picLocks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70126411" y="128486647"/>
          <a:ext cx="2196353"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54</xdr:row>
      <xdr:rowOff>9292</xdr:rowOff>
    </xdr:from>
    <xdr:to>
      <xdr:col>55</xdr:col>
      <xdr:colOff>0</xdr:colOff>
      <xdr:row>55</xdr:row>
      <xdr:rowOff>0</xdr:rowOff>
    </xdr:to>
    <xdr:pic>
      <xdr:nvPicPr>
        <xdr:cNvPr id="383" name="Image 382">
          <a:extLst>
            <a:ext uri="{FF2B5EF4-FFF2-40B4-BE49-F238E27FC236}">
              <a16:creationId xmlns:a16="http://schemas.microsoft.com/office/drawing/2014/main" id="{00000000-0008-0000-0500-00007F010000}"/>
            </a:ext>
          </a:extLst>
        </xdr:cNvPr>
        <xdr:cNvPicPr preferRelativeResize="0">
          <a:picLocks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63122735" y="129448439"/>
          <a:ext cx="2196353" cy="943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55</xdr:col>
      <xdr:colOff>0</xdr:colOff>
      <xdr:row>54</xdr:row>
      <xdr:rowOff>0</xdr:rowOff>
    </xdr:from>
    <xdr:to>
      <xdr:col>56</xdr:col>
      <xdr:colOff>0</xdr:colOff>
      <xdr:row>55</xdr:row>
      <xdr:rowOff>0</xdr:rowOff>
    </xdr:to>
    <xdr:pic>
      <xdr:nvPicPr>
        <xdr:cNvPr id="384" name="Image 383">
          <a:extLst>
            <a:ext uri="{FF2B5EF4-FFF2-40B4-BE49-F238E27FC236}">
              <a16:creationId xmlns:a16="http://schemas.microsoft.com/office/drawing/2014/main" id="{00000000-0008-0000-0500-000080010000}"/>
            </a:ext>
          </a:extLst>
        </xdr:cNvPr>
        <xdr:cNvPicPr preferRelativeResize="0">
          <a:picLocks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65319088" y="129439147"/>
          <a:ext cx="2196353"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-1</xdr:colOff>
      <xdr:row>175</xdr:row>
      <xdr:rowOff>1523999</xdr:rowOff>
    </xdr:from>
    <xdr:to>
      <xdr:col>55</xdr:col>
      <xdr:colOff>-1</xdr:colOff>
      <xdr:row>177</xdr:row>
      <xdr:rowOff>0</xdr:rowOff>
    </xdr:to>
    <xdr:pic>
      <xdr:nvPicPr>
        <xdr:cNvPr id="397" name="Image 2">
          <a:extLst>
            <a:ext uri="{FF2B5EF4-FFF2-40B4-BE49-F238E27FC236}">
              <a16:creationId xmlns:a16="http://schemas.microsoft.com/office/drawing/2014/main" id="{00000000-0008-0000-0500-00008D010000}"/>
            </a:ext>
          </a:extLst>
        </xdr:cNvPr>
        <xdr:cNvPicPr preferRelativeResize="0">
          <a:picLocks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69476470" y="244534764"/>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175</xdr:row>
      <xdr:rowOff>1523999</xdr:rowOff>
    </xdr:from>
    <xdr:to>
      <xdr:col>56</xdr:col>
      <xdr:colOff>0</xdr:colOff>
      <xdr:row>177</xdr:row>
      <xdr:rowOff>0</xdr:rowOff>
    </xdr:to>
    <xdr:pic>
      <xdr:nvPicPr>
        <xdr:cNvPr id="398" name="Image 16">
          <a:extLst>
            <a:ext uri="{FF2B5EF4-FFF2-40B4-BE49-F238E27FC236}">
              <a16:creationId xmlns:a16="http://schemas.microsoft.com/office/drawing/2014/main" id="{00000000-0008-0000-0500-00008E010000}"/>
            </a:ext>
          </a:extLst>
        </xdr:cNvPr>
        <xdr:cNvPicPr preferRelativeResize="0">
          <a:picLocks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71672824" y="244534764"/>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189</xdr:row>
      <xdr:rowOff>0</xdr:rowOff>
    </xdr:from>
    <xdr:to>
      <xdr:col>55</xdr:col>
      <xdr:colOff>0</xdr:colOff>
      <xdr:row>190</xdr:row>
      <xdr:rowOff>0</xdr:rowOff>
    </xdr:to>
    <xdr:pic>
      <xdr:nvPicPr>
        <xdr:cNvPr id="399" name="Image 5">
          <a:extLst>
            <a:ext uri="{FF2B5EF4-FFF2-40B4-BE49-F238E27FC236}">
              <a16:creationId xmlns:a16="http://schemas.microsoft.com/office/drawing/2014/main" id="{00000000-0008-0000-0500-00008F010000}"/>
            </a:ext>
          </a:extLst>
        </xdr:cNvPr>
        <xdr:cNvPicPr preferRelativeResize="0">
          <a:picLocks/>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69476471" y="254082176"/>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189</xdr:row>
      <xdr:rowOff>0</xdr:rowOff>
    </xdr:from>
    <xdr:to>
      <xdr:col>56</xdr:col>
      <xdr:colOff>0</xdr:colOff>
      <xdr:row>190</xdr:row>
      <xdr:rowOff>0</xdr:rowOff>
    </xdr:to>
    <xdr:pic>
      <xdr:nvPicPr>
        <xdr:cNvPr id="400" name="Image 5">
          <a:extLst>
            <a:ext uri="{FF2B5EF4-FFF2-40B4-BE49-F238E27FC236}">
              <a16:creationId xmlns:a16="http://schemas.microsoft.com/office/drawing/2014/main" id="{00000000-0008-0000-0500-000090010000}"/>
            </a:ext>
          </a:extLst>
        </xdr:cNvPr>
        <xdr:cNvPicPr preferRelativeResize="0">
          <a:picLocks/>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71672824" y="254082176"/>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180</xdr:row>
      <xdr:rowOff>0</xdr:rowOff>
    </xdr:from>
    <xdr:to>
      <xdr:col>55</xdr:col>
      <xdr:colOff>0</xdr:colOff>
      <xdr:row>181</xdr:row>
      <xdr:rowOff>0</xdr:rowOff>
    </xdr:to>
    <xdr:pic>
      <xdr:nvPicPr>
        <xdr:cNvPr id="401" name="Image 3">
          <a:extLst>
            <a:ext uri="{FF2B5EF4-FFF2-40B4-BE49-F238E27FC236}">
              <a16:creationId xmlns:a16="http://schemas.microsoft.com/office/drawing/2014/main" id="{00000000-0008-0000-0500-000091010000}"/>
            </a:ext>
          </a:extLst>
        </xdr:cNvPr>
        <xdr:cNvPicPr preferRelativeResize="0">
          <a:picLocks/>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69476471" y="246462176"/>
          <a:ext cx="2196353" cy="481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181</xdr:row>
      <xdr:rowOff>0</xdr:rowOff>
    </xdr:from>
    <xdr:to>
      <xdr:col>55</xdr:col>
      <xdr:colOff>0</xdr:colOff>
      <xdr:row>182</xdr:row>
      <xdr:rowOff>0</xdr:rowOff>
    </xdr:to>
    <xdr:pic>
      <xdr:nvPicPr>
        <xdr:cNvPr id="402" name="Image 4">
          <a:extLst>
            <a:ext uri="{FF2B5EF4-FFF2-40B4-BE49-F238E27FC236}">
              <a16:creationId xmlns:a16="http://schemas.microsoft.com/office/drawing/2014/main" id="{00000000-0008-0000-0500-000092010000}"/>
            </a:ext>
          </a:extLst>
        </xdr:cNvPr>
        <xdr:cNvPicPr preferRelativeResize="0">
          <a:picLocks/>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69476471" y="246944029"/>
          <a:ext cx="2196353" cy="481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1060450</xdr:colOff>
      <xdr:row>194</xdr:row>
      <xdr:rowOff>0</xdr:rowOff>
    </xdr:from>
    <xdr:to>
      <xdr:col>54</xdr:col>
      <xdr:colOff>1060450</xdr:colOff>
      <xdr:row>196</xdr:row>
      <xdr:rowOff>419846</xdr:rowOff>
    </xdr:to>
    <xdr:pic>
      <xdr:nvPicPr>
        <xdr:cNvPr id="403" name="Image 66">
          <a:extLst>
            <a:ext uri="{FF2B5EF4-FFF2-40B4-BE49-F238E27FC236}">
              <a16:creationId xmlns:a16="http://schemas.microsoft.com/office/drawing/2014/main" id="{00000000-0008-0000-0500-00009301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5356225" y="26831925"/>
          <a:ext cx="0" cy="13801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1225550</xdr:colOff>
      <xdr:row>194</xdr:row>
      <xdr:rowOff>0</xdr:rowOff>
    </xdr:from>
    <xdr:to>
      <xdr:col>54</xdr:col>
      <xdr:colOff>1225550</xdr:colOff>
      <xdr:row>197</xdr:row>
      <xdr:rowOff>427131</xdr:rowOff>
    </xdr:to>
    <xdr:pic>
      <xdr:nvPicPr>
        <xdr:cNvPr id="404" name="Image 2">
          <a:extLst>
            <a:ext uri="{FF2B5EF4-FFF2-40B4-BE49-F238E27FC236}">
              <a16:creationId xmlns:a16="http://schemas.microsoft.com/office/drawing/2014/main" id="{00000000-0008-0000-0500-00009401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5521325" y="26831925"/>
          <a:ext cx="0" cy="187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1117600</xdr:colOff>
      <xdr:row>194</xdr:row>
      <xdr:rowOff>0</xdr:rowOff>
    </xdr:from>
    <xdr:to>
      <xdr:col>54</xdr:col>
      <xdr:colOff>1117600</xdr:colOff>
      <xdr:row>197</xdr:row>
      <xdr:rowOff>268943</xdr:rowOff>
    </xdr:to>
    <xdr:pic>
      <xdr:nvPicPr>
        <xdr:cNvPr id="405" name="Image 4">
          <a:extLst>
            <a:ext uri="{FF2B5EF4-FFF2-40B4-BE49-F238E27FC236}">
              <a16:creationId xmlns:a16="http://schemas.microsoft.com/office/drawing/2014/main" id="{00000000-0008-0000-0500-00009501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5413375" y="26831925"/>
          <a:ext cx="0" cy="1723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192</xdr:row>
      <xdr:rowOff>0</xdr:rowOff>
    </xdr:from>
    <xdr:to>
      <xdr:col>55</xdr:col>
      <xdr:colOff>0</xdr:colOff>
      <xdr:row>193</xdr:row>
      <xdr:rowOff>0</xdr:rowOff>
    </xdr:to>
    <xdr:pic>
      <xdr:nvPicPr>
        <xdr:cNvPr id="406" name="Image 104" descr="IMG-20220128-WA0032.jpg">
          <a:extLst>
            <a:ext uri="{FF2B5EF4-FFF2-40B4-BE49-F238E27FC236}">
              <a16:creationId xmlns:a16="http://schemas.microsoft.com/office/drawing/2014/main" id="{00000000-0008-0000-0500-000096010000}"/>
            </a:ext>
          </a:extLst>
        </xdr:cNvPr>
        <xdr:cNvPicPr preferRelativeResize="0">
          <a:picLocks/>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69476471" y="256469029"/>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193</xdr:row>
      <xdr:rowOff>0</xdr:rowOff>
    </xdr:from>
    <xdr:to>
      <xdr:col>55</xdr:col>
      <xdr:colOff>0</xdr:colOff>
      <xdr:row>194</xdr:row>
      <xdr:rowOff>0</xdr:rowOff>
    </xdr:to>
    <xdr:pic>
      <xdr:nvPicPr>
        <xdr:cNvPr id="407" name="Image 103" descr="RNS 43-44+700.jpg">
          <a:extLst>
            <a:ext uri="{FF2B5EF4-FFF2-40B4-BE49-F238E27FC236}">
              <a16:creationId xmlns:a16="http://schemas.microsoft.com/office/drawing/2014/main" id="{00000000-0008-0000-0500-000097010000}"/>
            </a:ext>
          </a:extLst>
        </xdr:cNvPr>
        <xdr:cNvPicPr preferRelativeResize="0">
          <a:picLocks/>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69476471" y="257264647"/>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193</xdr:row>
      <xdr:rowOff>0</xdr:rowOff>
    </xdr:from>
    <xdr:to>
      <xdr:col>56</xdr:col>
      <xdr:colOff>0</xdr:colOff>
      <xdr:row>194</xdr:row>
      <xdr:rowOff>0</xdr:rowOff>
    </xdr:to>
    <xdr:pic>
      <xdr:nvPicPr>
        <xdr:cNvPr id="408" name="Image 104" descr="RNS43-44+700.jpg">
          <a:extLst>
            <a:ext uri="{FF2B5EF4-FFF2-40B4-BE49-F238E27FC236}">
              <a16:creationId xmlns:a16="http://schemas.microsoft.com/office/drawing/2014/main" id="{00000000-0008-0000-0500-000098010000}"/>
            </a:ext>
          </a:extLst>
        </xdr:cNvPr>
        <xdr:cNvPicPr preferRelativeResize="0">
          <a:picLocks/>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71672824" y="257264647"/>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1225550</xdr:colOff>
      <xdr:row>187</xdr:row>
      <xdr:rowOff>0</xdr:rowOff>
    </xdr:from>
    <xdr:to>
      <xdr:col>54</xdr:col>
      <xdr:colOff>1225550</xdr:colOff>
      <xdr:row>189</xdr:row>
      <xdr:rowOff>390714</xdr:rowOff>
    </xdr:to>
    <xdr:pic>
      <xdr:nvPicPr>
        <xdr:cNvPr id="409" name="Image 2">
          <a:extLst>
            <a:ext uri="{FF2B5EF4-FFF2-40B4-BE49-F238E27FC236}">
              <a16:creationId xmlns:a16="http://schemas.microsoft.com/office/drawing/2014/main" id="{00000000-0008-0000-0500-00009901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5521325" y="17030700"/>
          <a:ext cx="0" cy="1501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1117600</xdr:colOff>
      <xdr:row>187</xdr:row>
      <xdr:rowOff>0</xdr:rowOff>
    </xdr:from>
    <xdr:to>
      <xdr:col>54</xdr:col>
      <xdr:colOff>1117600</xdr:colOff>
      <xdr:row>189</xdr:row>
      <xdr:rowOff>289114</xdr:rowOff>
    </xdr:to>
    <xdr:pic>
      <xdr:nvPicPr>
        <xdr:cNvPr id="410" name="Image 4">
          <a:extLst>
            <a:ext uri="{FF2B5EF4-FFF2-40B4-BE49-F238E27FC236}">
              <a16:creationId xmlns:a16="http://schemas.microsoft.com/office/drawing/2014/main" id="{00000000-0008-0000-0500-00009A01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5413375" y="17030700"/>
          <a:ext cx="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188</xdr:row>
      <xdr:rowOff>0</xdr:rowOff>
    </xdr:from>
    <xdr:to>
      <xdr:col>55</xdr:col>
      <xdr:colOff>0</xdr:colOff>
      <xdr:row>189</xdr:row>
      <xdr:rowOff>0</xdr:rowOff>
    </xdr:to>
    <xdr:pic>
      <xdr:nvPicPr>
        <xdr:cNvPr id="411" name="Image 3">
          <a:extLst>
            <a:ext uri="{FF2B5EF4-FFF2-40B4-BE49-F238E27FC236}">
              <a16:creationId xmlns:a16="http://schemas.microsoft.com/office/drawing/2014/main" id="{00000000-0008-0000-0500-00009B010000}"/>
            </a:ext>
          </a:extLst>
        </xdr:cNvPr>
        <xdr:cNvPicPr preferRelativeResize="0">
          <a:picLocks/>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69476471" y="253286559"/>
          <a:ext cx="2196353"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188</xdr:row>
      <xdr:rowOff>0</xdr:rowOff>
    </xdr:from>
    <xdr:to>
      <xdr:col>56</xdr:col>
      <xdr:colOff>0</xdr:colOff>
      <xdr:row>189</xdr:row>
      <xdr:rowOff>0</xdr:rowOff>
    </xdr:to>
    <xdr:pic>
      <xdr:nvPicPr>
        <xdr:cNvPr id="412" name="Image 4">
          <a:extLst>
            <a:ext uri="{FF2B5EF4-FFF2-40B4-BE49-F238E27FC236}">
              <a16:creationId xmlns:a16="http://schemas.microsoft.com/office/drawing/2014/main" id="{00000000-0008-0000-0500-00009C010000}"/>
            </a:ext>
          </a:extLst>
        </xdr:cNvPr>
        <xdr:cNvPicPr preferRelativeResize="0">
          <a:picLocks/>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71672824" y="253286559"/>
          <a:ext cx="2196352"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183</xdr:row>
      <xdr:rowOff>0</xdr:rowOff>
    </xdr:from>
    <xdr:to>
      <xdr:col>55</xdr:col>
      <xdr:colOff>0</xdr:colOff>
      <xdr:row>184</xdr:row>
      <xdr:rowOff>0</xdr:rowOff>
    </xdr:to>
    <xdr:pic>
      <xdr:nvPicPr>
        <xdr:cNvPr id="413" name="Image 98" descr="F:\DEVIS BRECHE ENTRE PBA AU PK 160+290 DE LA RNS 5\SARY BRECHE RN 5 ENTREE SOANERANA\IMG_20160101_112139.jpg">
          <a:extLst>
            <a:ext uri="{FF2B5EF4-FFF2-40B4-BE49-F238E27FC236}">
              <a16:creationId xmlns:a16="http://schemas.microsoft.com/office/drawing/2014/main" id="{00000000-0008-0000-0500-00009D010000}"/>
            </a:ext>
          </a:extLst>
        </xdr:cNvPr>
        <xdr:cNvPicPr preferRelativeResize="0">
          <a:picLocks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69476471" y="247907735"/>
          <a:ext cx="2196353" cy="481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183</xdr:row>
      <xdr:rowOff>0</xdr:rowOff>
    </xdr:from>
    <xdr:to>
      <xdr:col>56</xdr:col>
      <xdr:colOff>0</xdr:colOff>
      <xdr:row>184</xdr:row>
      <xdr:rowOff>0</xdr:rowOff>
    </xdr:to>
    <xdr:pic>
      <xdr:nvPicPr>
        <xdr:cNvPr id="414" name="Image 101" descr="F:\DEVIS BRECHE ENTRE PBA AU PK 160+290 DE LA RNS 5\SARY BRECHE RN 5 ENTREE SOANERANA\IMG_20160101_113837.jpg">
          <a:extLst>
            <a:ext uri="{FF2B5EF4-FFF2-40B4-BE49-F238E27FC236}">
              <a16:creationId xmlns:a16="http://schemas.microsoft.com/office/drawing/2014/main" id="{00000000-0008-0000-0500-00009E010000}"/>
            </a:ext>
          </a:extLst>
        </xdr:cNvPr>
        <xdr:cNvPicPr preferRelativeResize="0">
          <a:picLocks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71672824" y="247907735"/>
          <a:ext cx="2196352" cy="481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178</xdr:row>
      <xdr:rowOff>0</xdr:rowOff>
    </xdr:from>
    <xdr:to>
      <xdr:col>55</xdr:col>
      <xdr:colOff>0</xdr:colOff>
      <xdr:row>179</xdr:row>
      <xdr:rowOff>0</xdr:rowOff>
    </xdr:to>
    <xdr:pic>
      <xdr:nvPicPr>
        <xdr:cNvPr id="415" name="Image 109">
          <a:extLst>
            <a:ext uri="{FF2B5EF4-FFF2-40B4-BE49-F238E27FC236}">
              <a16:creationId xmlns:a16="http://schemas.microsoft.com/office/drawing/2014/main" id="{00000000-0008-0000-0500-00009F010000}"/>
            </a:ext>
          </a:extLst>
        </xdr:cNvPr>
        <xdr:cNvPicPr preferRelativeResize="0">
          <a:picLocks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69476471" y="245498471"/>
          <a:ext cx="2196353" cy="481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178</xdr:row>
      <xdr:rowOff>0</xdr:rowOff>
    </xdr:from>
    <xdr:to>
      <xdr:col>56</xdr:col>
      <xdr:colOff>0</xdr:colOff>
      <xdr:row>179</xdr:row>
      <xdr:rowOff>0</xdr:rowOff>
    </xdr:to>
    <xdr:pic>
      <xdr:nvPicPr>
        <xdr:cNvPr id="416" name="Image 110">
          <a:extLst>
            <a:ext uri="{FF2B5EF4-FFF2-40B4-BE49-F238E27FC236}">
              <a16:creationId xmlns:a16="http://schemas.microsoft.com/office/drawing/2014/main" id="{00000000-0008-0000-0500-0000A0010000}"/>
            </a:ext>
          </a:extLst>
        </xdr:cNvPr>
        <xdr:cNvPicPr preferRelativeResize="0">
          <a:picLocks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71672824" y="245498471"/>
          <a:ext cx="2196352" cy="481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191</xdr:row>
      <xdr:rowOff>0</xdr:rowOff>
    </xdr:from>
    <xdr:to>
      <xdr:col>55</xdr:col>
      <xdr:colOff>0</xdr:colOff>
      <xdr:row>192</xdr:row>
      <xdr:rowOff>0</xdr:rowOff>
    </xdr:to>
    <xdr:pic>
      <xdr:nvPicPr>
        <xdr:cNvPr id="417" name="Image 61">
          <a:extLst>
            <a:ext uri="{FF2B5EF4-FFF2-40B4-BE49-F238E27FC236}">
              <a16:creationId xmlns:a16="http://schemas.microsoft.com/office/drawing/2014/main" id="{00000000-0008-0000-0500-0000A1010000}"/>
            </a:ext>
          </a:extLst>
        </xdr:cNvPr>
        <xdr:cNvPicPr preferRelativeResize="0">
          <a:picLocks/>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69476471" y="255673412"/>
          <a:ext cx="2196353"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176</xdr:row>
      <xdr:rowOff>795616</xdr:rowOff>
    </xdr:from>
    <xdr:to>
      <xdr:col>55</xdr:col>
      <xdr:colOff>-1</xdr:colOff>
      <xdr:row>177</xdr:row>
      <xdr:rowOff>795616</xdr:rowOff>
    </xdr:to>
    <xdr:pic>
      <xdr:nvPicPr>
        <xdr:cNvPr id="418" name="Picture 97">
          <a:extLst>
            <a:ext uri="{FF2B5EF4-FFF2-40B4-BE49-F238E27FC236}">
              <a16:creationId xmlns:a16="http://schemas.microsoft.com/office/drawing/2014/main" id="{00000000-0008-0000-0500-0000A2010000}"/>
            </a:ext>
          </a:extLst>
        </xdr:cNvPr>
        <xdr:cNvPicPr preferRelativeResize="0">
          <a:picLocks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l="50545"/>
        <a:stretch>
          <a:fillRect/>
        </a:stretch>
      </xdr:blipFill>
      <xdr:spPr bwMode="auto">
        <a:xfrm>
          <a:off x="69476470" y="245330381"/>
          <a:ext cx="2196353"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197</xdr:row>
      <xdr:rowOff>0</xdr:rowOff>
    </xdr:from>
    <xdr:to>
      <xdr:col>55</xdr:col>
      <xdr:colOff>0</xdr:colOff>
      <xdr:row>198</xdr:row>
      <xdr:rowOff>0</xdr:rowOff>
    </xdr:to>
    <xdr:pic>
      <xdr:nvPicPr>
        <xdr:cNvPr id="419" name="Image 36">
          <a:extLst>
            <a:ext uri="{FF2B5EF4-FFF2-40B4-BE49-F238E27FC236}">
              <a16:creationId xmlns:a16="http://schemas.microsoft.com/office/drawing/2014/main" id="{00000000-0008-0000-0500-0000A3010000}"/>
            </a:ext>
          </a:extLst>
        </xdr:cNvPr>
        <xdr:cNvPicPr preferRelativeResize="0">
          <a:picLocks/>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69476471" y="260447118"/>
          <a:ext cx="2196353"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186</xdr:row>
      <xdr:rowOff>0</xdr:rowOff>
    </xdr:from>
    <xdr:to>
      <xdr:col>56</xdr:col>
      <xdr:colOff>0</xdr:colOff>
      <xdr:row>187</xdr:row>
      <xdr:rowOff>0</xdr:rowOff>
    </xdr:to>
    <xdr:pic>
      <xdr:nvPicPr>
        <xdr:cNvPr id="420" name="Image 84" descr="IMG-20220126-WA0003">
          <a:extLst>
            <a:ext uri="{FF2B5EF4-FFF2-40B4-BE49-F238E27FC236}">
              <a16:creationId xmlns:a16="http://schemas.microsoft.com/office/drawing/2014/main" id="{00000000-0008-0000-0500-0000A4010000}"/>
            </a:ext>
          </a:extLst>
        </xdr:cNvPr>
        <xdr:cNvPicPr preferRelativeResize="0">
          <a:picLocks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71672824" y="249039529"/>
          <a:ext cx="2196352" cy="6499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186</xdr:row>
      <xdr:rowOff>0</xdr:rowOff>
    </xdr:from>
    <xdr:to>
      <xdr:col>55</xdr:col>
      <xdr:colOff>-1</xdr:colOff>
      <xdr:row>187</xdr:row>
      <xdr:rowOff>0</xdr:rowOff>
    </xdr:to>
    <xdr:pic>
      <xdr:nvPicPr>
        <xdr:cNvPr id="421" name="Image 85" descr="IMG-20220126-WA0002">
          <a:extLst>
            <a:ext uri="{FF2B5EF4-FFF2-40B4-BE49-F238E27FC236}">
              <a16:creationId xmlns:a16="http://schemas.microsoft.com/office/drawing/2014/main" id="{00000000-0008-0000-0500-0000A5010000}"/>
            </a:ext>
          </a:extLst>
        </xdr:cNvPr>
        <xdr:cNvPicPr preferRelativeResize="0">
          <a:picLocks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69476470" y="249039529"/>
          <a:ext cx="2196353" cy="6499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200</xdr:row>
      <xdr:rowOff>-1</xdr:rowOff>
    </xdr:from>
    <xdr:to>
      <xdr:col>55</xdr:col>
      <xdr:colOff>0</xdr:colOff>
      <xdr:row>200</xdr:row>
      <xdr:rowOff>795616</xdr:rowOff>
    </xdr:to>
    <xdr:pic>
      <xdr:nvPicPr>
        <xdr:cNvPr id="422" name="Image 5">
          <a:extLst>
            <a:ext uri="{FF2B5EF4-FFF2-40B4-BE49-F238E27FC236}">
              <a16:creationId xmlns:a16="http://schemas.microsoft.com/office/drawing/2014/main" id="{00000000-0008-0000-0500-0000A6010000}"/>
            </a:ext>
          </a:extLst>
        </xdr:cNvPr>
        <xdr:cNvPicPr preferRelativeResize="0">
          <a:picLocks/>
        </xdr:cNvPicPr>
      </xdr:nvPicPr>
      <xdr:blipFill>
        <a:blip xmlns:r="http://schemas.openxmlformats.org/officeDocument/2006/relationships" r:embed="rId215">
          <a:extLst>
            <a:ext uri="{28A0092B-C50C-407E-A947-70E740481C1C}">
              <a14:useLocalDpi xmlns:a14="http://schemas.microsoft.com/office/drawing/2010/main" val="0"/>
            </a:ext>
          </a:extLst>
        </a:blip>
        <a:srcRect l="14758"/>
        <a:stretch>
          <a:fillRect/>
        </a:stretch>
      </xdr:blipFill>
      <xdr:spPr bwMode="auto">
        <a:xfrm>
          <a:off x="69476471" y="262833970"/>
          <a:ext cx="2196353"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199</xdr:row>
      <xdr:rowOff>0</xdr:rowOff>
    </xdr:from>
    <xdr:to>
      <xdr:col>55</xdr:col>
      <xdr:colOff>0</xdr:colOff>
      <xdr:row>200</xdr:row>
      <xdr:rowOff>0</xdr:rowOff>
    </xdr:to>
    <xdr:pic>
      <xdr:nvPicPr>
        <xdr:cNvPr id="423" name="Image 6">
          <a:extLst>
            <a:ext uri="{FF2B5EF4-FFF2-40B4-BE49-F238E27FC236}">
              <a16:creationId xmlns:a16="http://schemas.microsoft.com/office/drawing/2014/main" id="{00000000-0008-0000-0500-0000A7010000}"/>
            </a:ext>
          </a:extLst>
        </xdr:cNvPr>
        <xdr:cNvPicPr preferRelativeResize="0">
          <a:picLocks/>
        </xdr:cNvPicPr>
      </xdr:nvPicPr>
      <xdr:blipFill>
        <a:blip xmlns:r="http://schemas.openxmlformats.org/officeDocument/2006/relationships" r:embed="rId216">
          <a:extLst>
            <a:ext uri="{28A0092B-C50C-407E-A947-70E740481C1C}">
              <a14:useLocalDpi xmlns:a14="http://schemas.microsoft.com/office/drawing/2010/main" val="0"/>
            </a:ext>
          </a:extLst>
        </a:blip>
        <a:srcRect l="7175" t="21732" b="11629"/>
        <a:stretch>
          <a:fillRect/>
        </a:stretch>
      </xdr:blipFill>
      <xdr:spPr bwMode="auto">
        <a:xfrm>
          <a:off x="69476471" y="262038353"/>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201</xdr:row>
      <xdr:rowOff>0</xdr:rowOff>
    </xdr:from>
    <xdr:to>
      <xdr:col>55</xdr:col>
      <xdr:colOff>0</xdr:colOff>
      <xdr:row>202</xdr:row>
      <xdr:rowOff>0</xdr:rowOff>
    </xdr:to>
    <xdr:pic>
      <xdr:nvPicPr>
        <xdr:cNvPr id="424" name="Image 7">
          <a:extLst>
            <a:ext uri="{FF2B5EF4-FFF2-40B4-BE49-F238E27FC236}">
              <a16:creationId xmlns:a16="http://schemas.microsoft.com/office/drawing/2014/main" id="{00000000-0008-0000-0500-0000A8010000}"/>
            </a:ext>
          </a:extLst>
        </xdr:cNvPr>
        <xdr:cNvPicPr preferRelativeResize="0">
          <a:picLocks/>
        </xdr:cNvPicPr>
      </xdr:nvPicPr>
      <xdr:blipFill>
        <a:blip xmlns:r="http://schemas.openxmlformats.org/officeDocument/2006/relationships" r:embed="rId217">
          <a:extLst>
            <a:ext uri="{28A0092B-C50C-407E-A947-70E740481C1C}">
              <a14:useLocalDpi xmlns:a14="http://schemas.microsoft.com/office/drawing/2010/main" val="0"/>
            </a:ext>
          </a:extLst>
        </a:blip>
        <a:srcRect t="19620"/>
        <a:stretch>
          <a:fillRect/>
        </a:stretch>
      </xdr:blipFill>
      <xdr:spPr bwMode="auto">
        <a:xfrm>
          <a:off x="69476471" y="263629588"/>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241</xdr:row>
      <xdr:rowOff>0</xdr:rowOff>
    </xdr:from>
    <xdr:to>
      <xdr:col>55</xdr:col>
      <xdr:colOff>0</xdr:colOff>
      <xdr:row>242</xdr:row>
      <xdr:rowOff>0</xdr:rowOff>
    </xdr:to>
    <xdr:pic>
      <xdr:nvPicPr>
        <xdr:cNvPr id="425" name="Image 9">
          <a:extLst>
            <a:ext uri="{FF2B5EF4-FFF2-40B4-BE49-F238E27FC236}">
              <a16:creationId xmlns:a16="http://schemas.microsoft.com/office/drawing/2014/main" id="{00000000-0008-0000-0500-0000A9010000}"/>
            </a:ext>
          </a:extLst>
        </xdr:cNvPr>
        <xdr:cNvPicPr preferRelativeResize="0">
          <a:picLocks/>
        </xdr:cNvPicPr>
      </xdr:nvPicPr>
      <xdr:blipFill>
        <a:blip xmlns:r="http://schemas.openxmlformats.org/officeDocument/2006/relationships" r:embed="rId218">
          <a:extLst>
            <a:ext uri="{28A0092B-C50C-407E-A947-70E740481C1C}">
              <a14:useLocalDpi xmlns:a14="http://schemas.microsoft.com/office/drawing/2010/main" val="0"/>
            </a:ext>
          </a:extLst>
        </a:blip>
        <a:srcRect l="9123" r="11964" b="17140"/>
        <a:stretch>
          <a:fillRect/>
        </a:stretch>
      </xdr:blipFill>
      <xdr:spPr bwMode="auto">
        <a:xfrm>
          <a:off x="69476471" y="295454294"/>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219</xdr:row>
      <xdr:rowOff>0</xdr:rowOff>
    </xdr:from>
    <xdr:to>
      <xdr:col>55</xdr:col>
      <xdr:colOff>0</xdr:colOff>
      <xdr:row>220</xdr:row>
      <xdr:rowOff>0</xdr:rowOff>
    </xdr:to>
    <xdr:pic>
      <xdr:nvPicPr>
        <xdr:cNvPr id="426" name="Image 10">
          <a:extLst>
            <a:ext uri="{FF2B5EF4-FFF2-40B4-BE49-F238E27FC236}">
              <a16:creationId xmlns:a16="http://schemas.microsoft.com/office/drawing/2014/main" id="{00000000-0008-0000-0500-0000AA010000}"/>
            </a:ext>
          </a:extLst>
        </xdr:cNvPr>
        <xdr:cNvPicPr preferRelativeResize="0">
          <a:picLocks/>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69476471" y="277950706"/>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204</xdr:row>
      <xdr:rowOff>0</xdr:rowOff>
    </xdr:from>
    <xdr:to>
      <xdr:col>55</xdr:col>
      <xdr:colOff>0</xdr:colOff>
      <xdr:row>205</xdr:row>
      <xdr:rowOff>0</xdr:rowOff>
    </xdr:to>
    <xdr:pic>
      <xdr:nvPicPr>
        <xdr:cNvPr id="427" name="Image 11">
          <a:extLst>
            <a:ext uri="{FF2B5EF4-FFF2-40B4-BE49-F238E27FC236}">
              <a16:creationId xmlns:a16="http://schemas.microsoft.com/office/drawing/2014/main" id="{00000000-0008-0000-0500-0000AB010000}"/>
            </a:ext>
          </a:extLst>
        </xdr:cNvPr>
        <xdr:cNvPicPr preferRelativeResize="0">
          <a:picLocks/>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69476471" y="266016441"/>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204</xdr:row>
      <xdr:rowOff>0</xdr:rowOff>
    </xdr:from>
    <xdr:to>
      <xdr:col>56</xdr:col>
      <xdr:colOff>0</xdr:colOff>
      <xdr:row>205</xdr:row>
      <xdr:rowOff>0</xdr:rowOff>
    </xdr:to>
    <xdr:pic>
      <xdr:nvPicPr>
        <xdr:cNvPr id="428" name="Image 12">
          <a:extLst>
            <a:ext uri="{FF2B5EF4-FFF2-40B4-BE49-F238E27FC236}">
              <a16:creationId xmlns:a16="http://schemas.microsoft.com/office/drawing/2014/main" id="{00000000-0008-0000-0500-0000AC010000}"/>
            </a:ext>
          </a:extLst>
        </xdr:cNvPr>
        <xdr:cNvPicPr preferRelativeResize="0">
          <a:picLocks/>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71672824" y="266016441"/>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238</xdr:row>
      <xdr:rowOff>795617</xdr:rowOff>
    </xdr:from>
    <xdr:to>
      <xdr:col>56</xdr:col>
      <xdr:colOff>0</xdr:colOff>
      <xdr:row>239</xdr:row>
      <xdr:rowOff>795616</xdr:rowOff>
    </xdr:to>
    <xdr:pic>
      <xdr:nvPicPr>
        <xdr:cNvPr id="429" name="Image 13">
          <a:extLst>
            <a:ext uri="{FF2B5EF4-FFF2-40B4-BE49-F238E27FC236}">
              <a16:creationId xmlns:a16="http://schemas.microsoft.com/office/drawing/2014/main" id="{00000000-0008-0000-0500-0000AD010000}"/>
            </a:ext>
          </a:extLst>
        </xdr:cNvPr>
        <xdr:cNvPicPr preferRelativeResize="0">
          <a:picLocks/>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71672824" y="293863058"/>
          <a:ext cx="2196352"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207</xdr:row>
      <xdr:rowOff>0</xdr:rowOff>
    </xdr:from>
    <xdr:to>
      <xdr:col>55</xdr:col>
      <xdr:colOff>-1</xdr:colOff>
      <xdr:row>208</xdr:row>
      <xdr:rowOff>0</xdr:rowOff>
    </xdr:to>
    <xdr:pic>
      <xdr:nvPicPr>
        <xdr:cNvPr id="430" name="Image 14">
          <a:extLst>
            <a:ext uri="{FF2B5EF4-FFF2-40B4-BE49-F238E27FC236}">
              <a16:creationId xmlns:a16="http://schemas.microsoft.com/office/drawing/2014/main" id="{00000000-0008-0000-0500-0000AE010000}"/>
            </a:ext>
          </a:extLst>
        </xdr:cNvPr>
        <xdr:cNvPicPr preferRelativeResize="0">
          <a:picLocks/>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69476470" y="268403294"/>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12700</xdr:colOff>
      <xdr:row>207</xdr:row>
      <xdr:rowOff>0</xdr:rowOff>
    </xdr:from>
    <xdr:to>
      <xdr:col>56</xdr:col>
      <xdr:colOff>0</xdr:colOff>
      <xdr:row>208</xdr:row>
      <xdr:rowOff>0</xdr:rowOff>
    </xdr:to>
    <xdr:pic>
      <xdr:nvPicPr>
        <xdr:cNvPr id="431" name="Image 15">
          <a:extLst>
            <a:ext uri="{FF2B5EF4-FFF2-40B4-BE49-F238E27FC236}">
              <a16:creationId xmlns:a16="http://schemas.microsoft.com/office/drawing/2014/main" id="{00000000-0008-0000-0500-0000AF010000}"/>
            </a:ext>
          </a:extLst>
        </xdr:cNvPr>
        <xdr:cNvPicPr preferRelativeResize="0">
          <a:picLocks/>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71685524" y="268403294"/>
          <a:ext cx="21836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209</xdr:row>
      <xdr:rowOff>17743</xdr:rowOff>
    </xdr:from>
    <xdr:to>
      <xdr:col>55</xdr:col>
      <xdr:colOff>0</xdr:colOff>
      <xdr:row>210</xdr:row>
      <xdr:rowOff>0</xdr:rowOff>
    </xdr:to>
    <xdr:pic>
      <xdr:nvPicPr>
        <xdr:cNvPr id="432" name="Image 16">
          <a:extLst>
            <a:ext uri="{FF2B5EF4-FFF2-40B4-BE49-F238E27FC236}">
              <a16:creationId xmlns:a16="http://schemas.microsoft.com/office/drawing/2014/main" id="{00000000-0008-0000-0500-0000B0010000}"/>
            </a:ext>
          </a:extLst>
        </xdr:cNvPr>
        <xdr:cNvPicPr preferRelativeResize="0">
          <a:picLocks/>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69476471" y="270012272"/>
          <a:ext cx="2196353" cy="777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209</xdr:row>
      <xdr:rowOff>0</xdr:rowOff>
    </xdr:from>
    <xdr:to>
      <xdr:col>56</xdr:col>
      <xdr:colOff>0</xdr:colOff>
      <xdr:row>210</xdr:row>
      <xdr:rowOff>0</xdr:rowOff>
    </xdr:to>
    <xdr:pic>
      <xdr:nvPicPr>
        <xdr:cNvPr id="433" name="Image 17">
          <a:extLst>
            <a:ext uri="{FF2B5EF4-FFF2-40B4-BE49-F238E27FC236}">
              <a16:creationId xmlns:a16="http://schemas.microsoft.com/office/drawing/2014/main" id="{00000000-0008-0000-0500-0000B1010000}"/>
            </a:ext>
          </a:extLst>
        </xdr:cNvPr>
        <xdr:cNvPicPr preferRelativeResize="0">
          <a:picLocks/>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71672824" y="269994529"/>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236</xdr:row>
      <xdr:rowOff>0</xdr:rowOff>
    </xdr:from>
    <xdr:to>
      <xdr:col>55</xdr:col>
      <xdr:colOff>0</xdr:colOff>
      <xdr:row>237</xdr:row>
      <xdr:rowOff>0</xdr:rowOff>
    </xdr:to>
    <xdr:pic>
      <xdr:nvPicPr>
        <xdr:cNvPr id="434" name="Image 62">
          <a:extLst>
            <a:ext uri="{FF2B5EF4-FFF2-40B4-BE49-F238E27FC236}">
              <a16:creationId xmlns:a16="http://schemas.microsoft.com/office/drawing/2014/main" id="{00000000-0008-0000-0500-0000B2010000}"/>
            </a:ext>
          </a:extLst>
        </xdr:cNvPr>
        <xdr:cNvPicPr preferRelativeResize="0">
          <a:picLocks/>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69476471" y="291476206"/>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235</xdr:row>
      <xdr:rowOff>0</xdr:rowOff>
    </xdr:from>
    <xdr:to>
      <xdr:col>56</xdr:col>
      <xdr:colOff>0</xdr:colOff>
      <xdr:row>236</xdr:row>
      <xdr:rowOff>0</xdr:rowOff>
    </xdr:to>
    <xdr:pic>
      <xdr:nvPicPr>
        <xdr:cNvPr id="435" name="Image 63">
          <a:extLst>
            <a:ext uri="{FF2B5EF4-FFF2-40B4-BE49-F238E27FC236}">
              <a16:creationId xmlns:a16="http://schemas.microsoft.com/office/drawing/2014/main" id="{00000000-0008-0000-0500-0000B3010000}"/>
            </a:ext>
          </a:extLst>
        </xdr:cNvPr>
        <xdr:cNvPicPr preferRelativeResize="0">
          <a:picLocks/>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71672824" y="290680588"/>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223</xdr:row>
      <xdr:rowOff>0</xdr:rowOff>
    </xdr:from>
    <xdr:to>
      <xdr:col>55</xdr:col>
      <xdr:colOff>0</xdr:colOff>
      <xdr:row>224</xdr:row>
      <xdr:rowOff>0</xdr:rowOff>
    </xdr:to>
    <xdr:pic>
      <xdr:nvPicPr>
        <xdr:cNvPr id="436" name="Image 57">
          <a:extLst>
            <a:ext uri="{FF2B5EF4-FFF2-40B4-BE49-F238E27FC236}">
              <a16:creationId xmlns:a16="http://schemas.microsoft.com/office/drawing/2014/main" id="{00000000-0008-0000-0500-0000B4010000}"/>
            </a:ext>
          </a:extLst>
        </xdr:cNvPr>
        <xdr:cNvPicPr preferRelativeResize="0">
          <a:picLocks/>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69476471" y="281133176"/>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223</xdr:row>
      <xdr:rowOff>0</xdr:rowOff>
    </xdr:from>
    <xdr:to>
      <xdr:col>56</xdr:col>
      <xdr:colOff>0</xdr:colOff>
      <xdr:row>224</xdr:row>
      <xdr:rowOff>0</xdr:rowOff>
    </xdr:to>
    <xdr:pic>
      <xdr:nvPicPr>
        <xdr:cNvPr id="437" name="Image 58">
          <a:extLst>
            <a:ext uri="{FF2B5EF4-FFF2-40B4-BE49-F238E27FC236}">
              <a16:creationId xmlns:a16="http://schemas.microsoft.com/office/drawing/2014/main" id="{00000000-0008-0000-0500-0000B5010000}"/>
            </a:ext>
          </a:extLst>
        </xdr:cNvPr>
        <xdr:cNvPicPr preferRelativeResize="0">
          <a:picLocks/>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71672824" y="281133176"/>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181</xdr:row>
      <xdr:rowOff>481852</xdr:rowOff>
    </xdr:from>
    <xdr:to>
      <xdr:col>55</xdr:col>
      <xdr:colOff>-1</xdr:colOff>
      <xdr:row>182</xdr:row>
      <xdr:rowOff>481852</xdr:rowOff>
    </xdr:to>
    <xdr:pic>
      <xdr:nvPicPr>
        <xdr:cNvPr id="438" name="Image 79">
          <a:extLst>
            <a:ext uri="{FF2B5EF4-FFF2-40B4-BE49-F238E27FC236}">
              <a16:creationId xmlns:a16="http://schemas.microsoft.com/office/drawing/2014/main" id="{00000000-0008-0000-0500-0000B6010000}"/>
            </a:ext>
          </a:extLst>
        </xdr:cNvPr>
        <xdr:cNvPicPr preferRelativeResize="0">
          <a:picLocks/>
        </xdr:cNvPicPr>
      </xdr:nvPicPr>
      <xdr:blipFill>
        <a:blip xmlns:r="http://schemas.openxmlformats.org/officeDocument/2006/relationships" r:embed="rId231">
          <a:extLst>
            <a:ext uri="{28A0092B-C50C-407E-A947-70E740481C1C}">
              <a14:useLocalDpi xmlns:a14="http://schemas.microsoft.com/office/drawing/2010/main" val="0"/>
            </a:ext>
          </a:extLst>
        </a:blip>
        <a:srcRect b="27718"/>
        <a:stretch>
          <a:fillRect/>
        </a:stretch>
      </xdr:blipFill>
      <xdr:spPr bwMode="auto">
        <a:xfrm>
          <a:off x="69476470" y="247425881"/>
          <a:ext cx="2196353" cy="481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212</xdr:row>
      <xdr:rowOff>0</xdr:rowOff>
    </xdr:from>
    <xdr:to>
      <xdr:col>55</xdr:col>
      <xdr:colOff>0</xdr:colOff>
      <xdr:row>213</xdr:row>
      <xdr:rowOff>0</xdr:rowOff>
    </xdr:to>
    <xdr:pic>
      <xdr:nvPicPr>
        <xdr:cNvPr id="439" name="Image 58" descr="WhatsApp Image 2022-02-07 at 21.51.52.jpeg">
          <a:extLst>
            <a:ext uri="{FF2B5EF4-FFF2-40B4-BE49-F238E27FC236}">
              <a16:creationId xmlns:a16="http://schemas.microsoft.com/office/drawing/2014/main" id="{00000000-0008-0000-0500-0000B7010000}"/>
            </a:ext>
          </a:extLst>
        </xdr:cNvPr>
        <xdr:cNvPicPr preferRelativeResize="0">
          <a:picLocks/>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69476471" y="272381382"/>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212</xdr:row>
      <xdr:rowOff>0</xdr:rowOff>
    </xdr:from>
    <xdr:to>
      <xdr:col>56</xdr:col>
      <xdr:colOff>0</xdr:colOff>
      <xdr:row>213</xdr:row>
      <xdr:rowOff>0</xdr:rowOff>
    </xdr:to>
    <xdr:pic>
      <xdr:nvPicPr>
        <xdr:cNvPr id="440" name="Image 59" descr="WhatsApp Image 2022-02-07 at 21.51.54.jpeg">
          <a:extLst>
            <a:ext uri="{FF2B5EF4-FFF2-40B4-BE49-F238E27FC236}">
              <a16:creationId xmlns:a16="http://schemas.microsoft.com/office/drawing/2014/main" id="{00000000-0008-0000-0500-0000B8010000}"/>
            </a:ext>
          </a:extLst>
        </xdr:cNvPr>
        <xdr:cNvPicPr preferRelativeResize="0">
          <a:picLocks/>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71672824" y="272381382"/>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186</xdr:row>
      <xdr:rowOff>795616</xdr:rowOff>
    </xdr:from>
    <xdr:to>
      <xdr:col>55</xdr:col>
      <xdr:colOff>-1</xdr:colOff>
      <xdr:row>188</xdr:row>
      <xdr:rowOff>0</xdr:rowOff>
    </xdr:to>
    <xdr:pic>
      <xdr:nvPicPr>
        <xdr:cNvPr id="441" name="Image 102">
          <a:extLst>
            <a:ext uri="{FF2B5EF4-FFF2-40B4-BE49-F238E27FC236}">
              <a16:creationId xmlns:a16="http://schemas.microsoft.com/office/drawing/2014/main" id="{00000000-0008-0000-0500-0000B9010000}"/>
            </a:ext>
          </a:extLst>
        </xdr:cNvPr>
        <xdr:cNvPicPr preferRelativeResize="0">
          <a:picLocks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69476470" y="252490940"/>
          <a:ext cx="2196353" cy="795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186</xdr:row>
      <xdr:rowOff>795616</xdr:rowOff>
    </xdr:from>
    <xdr:to>
      <xdr:col>56</xdr:col>
      <xdr:colOff>0</xdr:colOff>
      <xdr:row>188</xdr:row>
      <xdr:rowOff>0</xdr:rowOff>
    </xdr:to>
    <xdr:pic>
      <xdr:nvPicPr>
        <xdr:cNvPr id="442" name="Image 103">
          <a:extLst>
            <a:ext uri="{FF2B5EF4-FFF2-40B4-BE49-F238E27FC236}">
              <a16:creationId xmlns:a16="http://schemas.microsoft.com/office/drawing/2014/main" id="{00000000-0008-0000-0500-0000BA010000}"/>
            </a:ext>
          </a:extLst>
        </xdr:cNvPr>
        <xdr:cNvPicPr preferRelativeResize="0">
          <a:picLocks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71672824" y="252490940"/>
          <a:ext cx="2196352" cy="795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227</xdr:row>
      <xdr:rowOff>0</xdr:rowOff>
    </xdr:from>
    <xdr:to>
      <xdr:col>55</xdr:col>
      <xdr:colOff>0</xdr:colOff>
      <xdr:row>228</xdr:row>
      <xdr:rowOff>0</xdr:rowOff>
    </xdr:to>
    <xdr:pic>
      <xdr:nvPicPr>
        <xdr:cNvPr id="445" name="Image 444">
          <a:extLst>
            <a:ext uri="{FF2B5EF4-FFF2-40B4-BE49-F238E27FC236}">
              <a16:creationId xmlns:a16="http://schemas.microsoft.com/office/drawing/2014/main" id="{00000000-0008-0000-0500-0000BD010000}"/>
            </a:ext>
          </a:extLst>
        </xdr:cNvPr>
        <xdr:cNvPicPr preferRelativeResize="0">
          <a:picLocks/>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69476471" y="284315647"/>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227</xdr:row>
      <xdr:rowOff>0</xdr:rowOff>
    </xdr:from>
    <xdr:to>
      <xdr:col>56</xdr:col>
      <xdr:colOff>0</xdr:colOff>
      <xdr:row>228</xdr:row>
      <xdr:rowOff>0</xdr:rowOff>
    </xdr:to>
    <xdr:pic>
      <xdr:nvPicPr>
        <xdr:cNvPr id="446" name="Image 445">
          <a:extLst>
            <a:ext uri="{FF2B5EF4-FFF2-40B4-BE49-F238E27FC236}">
              <a16:creationId xmlns:a16="http://schemas.microsoft.com/office/drawing/2014/main" id="{00000000-0008-0000-0500-0000BE010000}"/>
            </a:ext>
          </a:extLst>
        </xdr:cNvPr>
        <xdr:cNvPicPr preferRelativeResize="0">
          <a:picLocks/>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71672824" y="284315647"/>
          <a:ext cx="2196352"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0</xdr:colOff>
      <xdr:row>190</xdr:row>
      <xdr:rowOff>0</xdr:rowOff>
    </xdr:from>
    <xdr:to>
      <xdr:col>55</xdr:col>
      <xdr:colOff>0</xdr:colOff>
      <xdr:row>191</xdr:row>
      <xdr:rowOff>0</xdr:rowOff>
    </xdr:to>
    <xdr:pic>
      <xdr:nvPicPr>
        <xdr:cNvPr id="447" name="Image 62">
          <a:extLst>
            <a:ext uri="{FF2B5EF4-FFF2-40B4-BE49-F238E27FC236}">
              <a16:creationId xmlns:a16="http://schemas.microsoft.com/office/drawing/2014/main" id="{00000000-0008-0000-0500-0000BF010000}"/>
            </a:ext>
          </a:extLst>
        </xdr:cNvPr>
        <xdr:cNvPicPr preferRelativeResize="0">
          <a:picLocks/>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69476471" y="254877794"/>
          <a:ext cx="2196353" cy="795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1200150</xdr:colOff>
      <xdr:row>183</xdr:row>
      <xdr:rowOff>0</xdr:rowOff>
    </xdr:from>
    <xdr:to>
      <xdr:col>54</xdr:col>
      <xdr:colOff>1200150</xdr:colOff>
      <xdr:row>185</xdr:row>
      <xdr:rowOff>757894</xdr:rowOff>
    </xdr:to>
    <xdr:pic>
      <xdr:nvPicPr>
        <xdr:cNvPr id="448" name="Image 2">
          <a:extLst>
            <a:ext uri="{FF2B5EF4-FFF2-40B4-BE49-F238E27FC236}">
              <a16:creationId xmlns:a16="http://schemas.microsoft.com/office/drawing/2014/main" id="{00000000-0008-0000-0500-0000C001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5495925" y="12830175"/>
          <a:ext cx="0" cy="188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1085850</xdr:colOff>
      <xdr:row>183</xdr:row>
      <xdr:rowOff>0</xdr:rowOff>
    </xdr:from>
    <xdr:to>
      <xdr:col>54</xdr:col>
      <xdr:colOff>1085850</xdr:colOff>
      <xdr:row>185</xdr:row>
      <xdr:rowOff>603252</xdr:rowOff>
    </xdr:to>
    <xdr:pic>
      <xdr:nvPicPr>
        <xdr:cNvPr id="449" name="Image 4">
          <a:extLst>
            <a:ext uri="{FF2B5EF4-FFF2-40B4-BE49-F238E27FC236}">
              <a16:creationId xmlns:a16="http://schemas.microsoft.com/office/drawing/2014/main" id="{00000000-0008-0000-0500-0000C101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5381625" y="12830175"/>
          <a:ext cx="0" cy="173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184</xdr:row>
      <xdr:rowOff>0</xdr:rowOff>
    </xdr:from>
    <xdr:to>
      <xdr:col>55</xdr:col>
      <xdr:colOff>-1</xdr:colOff>
      <xdr:row>185</xdr:row>
      <xdr:rowOff>0</xdr:rowOff>
    </xdr:to>
    <xdr:pic>
      <xdr:nvPicPr>
        <xdr:cNvPr id="450" name="Image 84" descr="IMG-20220126-WA0003">
          <a:extLst>
            <a:ext uri="{FF2B5EF4-FFF2-40B4-BE49-F238E27FC236}">
              <a16:creationId xmlns:a16="http://schemas.microsoft.com/office/drawing/2014/main" id="{00000000-0008-0000-0500-0000C2010000}"/>
            </a:ext>
          </a:extLst>
        </xdr:cNvPr>
        <xdr:cNvPicPr preferRelativeResize="0">
          <a:picLocks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69476470" y="248389588"/>
          <a:ext cx="2196353" cy="6499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224</xdr:row>
      <xdr:rowOff>795617</xdr:rowOff>
    </xdr:from>
    <xdr:to>
      <xdr:col>55</xdr:col>
      <xdr:colOff>-1</xdr:colOff>
      <xdr:row>225</xdr:row>
      <xdr:rowOff>795616</xdr:rowOff>
    </xdr:to>
    <xdr:pic>
      <xdr:nvPicPr>
        <xdr:cNvPr id="451" name="Picture 130" descr="275139611_465896285228148_3363464451388381918_n">
          <a:extLst>
            <a:ext uri="{FF2B5EF4-FFF2-40B4-BE49-F238E27FC236}">
              <a16:creationId xmlns:a16="http://schemas.microsoft.com/office/drawing/2014/main" id="{00000000-0008-0000-0500-0000C3010000}"/>
            </a:ext>
          </a:extLst>
        </xdr:cNvPr>
        <xdr:cNvPicPr preferRelativeResize="0">
          <a:picLocks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69476470" y="282724411"/>
          <a:ext cx="2196353"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225</xdr:row>
      <xdr:rowOff>0</xdr:rowOff>
    </xdr:from>
    <xdr:to>
      <xdr:col>56</xdr:col>
      <xdr:colOff>0</xdr:colOff>
      <xdr:row>226</xdr:row>
      <xdr:rowOff>0</xdr:rowOff>
    </xdr:to>
    <xdr:pic>
      <xdr:nvPicPr>
        <xdr:cNvPr id="452" name="Picture 131" descr="275073207_1027593668106736_7091889744431174427_n">
          <a:extLst>
            <a:ext uri="{FF2B5EF4-FFF2-40B4-BE49-F238E27FC236}">
              <a16:creationId xmlns:a16="http://schemas.microsoft.com/office/drawing/2014/main" id="{00000000-0008-0000-0500-0000C4010000}"/>
            </a:ext>
          </a:extLst>
        </xdr:cNvPr>
        <xdr:cNvPicPr preferRelativeResize="0">
          <a:picLocks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71672824" y="282724412"/>
          <a:ext cx="2196352" cy="795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234</xdr:row>
      <xdr:rowOff>-1</xdr:rowOff>
    </xdr:from>
    <xdr:to>
      <xdr:col>55</xdr:col>
      <xdr:colOff>-1</xdr:colOff>
      <xdr:row>234</xdr:row>
      <xdr:rowOff>795616</xdr:rowOff>
    </xdr:to>
    <xdr:pic>
      <xdr:nvPicPr>
        <xdr:cNvPr id="453" name="Image 452">
          <a:extLst>
            <a:ext uri="{FF2B5EF4-FFF2-40B4-BE49-F238E27FC236}">
              <a16:creationId xmlns:a16="http://schemas.microsoft.com/office/drawing/2014/main" id="{00000000-0008-0000-0500-0000C5010000}"/>
            </a:ext>
          </a:extLst>
        </xdr:cNvPr>
        <xdr:cNvPicPr preferRelativeResize="0">
          <a:picLocks/>
        </xdr:cNvPicPr>
      </xdr:nvPicPr>
      <xdr:blipFill>
        <a:blip xmlns:r="http://schemas.openxmlformats.org/officeDocument/2006/relationships" r:embed="rId241"/>
        <a:stretch>
          <a:fillRect/>
        </a:stretch>
      </xdr:blipFill>
      <xdr:spPr>
        <a:xfrm>
          <a:off x="69476470" y="289884970"/>
          <a:ext cx="2196353" cy="795617"/>
        </a:xfrm>
        <a:prstGeom prst="rect">
          <a:avLst/>
        </a:prstGeom>
      </xdr:spPr>
    </xdr:pic>
    <xdr:clientData/>
  </xdr:twoCellAnchor>
  <xdr:twoCellAnchor>
    <xdr:from>
      <xdr:col>54</xdr:col>
      <xdr:colOff>-1</xdr:colOff>
      <xdr:row>235</xdr:row>
      <xdr:rowOff>0</xdr:rowOff>
    </xdr:from>
    <xdr:to>
      <xdr:col>55</xdr:col>
      <xdr:colOff>-1</xdr:colOff>
      <xdr:row>236</xdr:row>
      <xdr:rowOff>0</xdr:rowOff>
    </xdr:to>
    <xdr:pic>
      <xdr:nvPicPr>
        <xdr:cNvPr id="454" name="Image 453">
          <a:extLst>
            <a:ext uri="{FF2B5EF4-FFF2-40B4-BE49-F238E27FC236}">
              <a16:creationId xmlns:a16="http://schemas.microsoft.com/office/drawing/2014/main" id="{00000000-0008-0000-0500-0000C6010000}"/>
            </a:ext>
          </a:extLst>
        </xdr:cNvPr>
        <xdr:cNvPicPr preferRelativeResize="0">
          <a:picLocks/>
        </xdr:cNvPicPr>
      </xdr:nvPicPr>
      <xdr:blipFill>
        <a:blip xmlns:r="http://schemas.openxmlformats.org/officeDocument/2006/relationships" r:embed="rId242"/>
        <a:stretch>
          <a:fillRect/>
        </a:stretch>
      </xdr:blipFill>
      <xdr:spPr>
        <a:xfrm>
          <a:off x="69476470" y="290680588"/>
          <a:ext cx="2196353" cy="795618"/>
        </a:xfrm>
        <a:prstGeom prst="rect">
          <a:avLst/>
        </a:prstGeom>
      </xdr:spPr>
    </xdr:pic>
    <xdr:clientData/>
  </xdr:twoCellAnchor>
  <xdr:twoCellAnchor>
    <xdr:from>
      <xdr:col>55</xdr:col>
      <xdr:colOff>0</xdr:colOff>
      <xdr:row>236</xdr:row>
      <xdr:rowOff>0</xdr:rowOff>
    </xdr:from>
    <xdr:to>
      <xdr:col>56</xdr:col>
      <xdr:colOff>0</xdr:colOff>
      <xdr:row>237</xdr:row>
      <xdr:rowOff>0</xdr:rowOff>
    </xdr:to>
    <xdr:pic>
      <xdr:nvPicPr>
        <xdr:cNvPr id="455" name="Image 454">
          <a:extLst>
            <a:ext uri="{FF2B5EF4-FFF2-40B4-BE49-F238E27FC236}">
              <a16:creationId xmlns:a16="http://schemas.microsoft.com/office/drawing/2014/main" id="{00000000-0008-0000-0500-0000C7010000}"/>
            </a:ext>
          </a:extLst>
        </xdr:cNvPr>
        <xdr:cNvPicPr preferRelativeResize="0">
          <a:picLocks/>
        </xdr:cNvPicPr>
      </xdr:nvPicPr>
      <xdr:blipFill>
        <a:blip xmlns:r="http://schemas.openxmlformats.org/officeDocument/2006/relationships" r:embed="rId243"/>
        <a:stretch>
          <a:fillRect/>
        </a:stretch>
      </xdr:blipFill>
      <xdr:spPr>
        <a:xfrm>
          <a:off x="71672824" y="291476206"/>
          <a:ext cx="2196352" cy="795618"/>
        </a:xfrm>
        <a:prstGeom prst="rect">
          <a:avLst/>
        </a:prstGeom>
      </xdr:spPr>
    </xdr:pic>
    <xdr:clientData/>
  </xdr:twoCellAnchor>
  <xdr:twoCellAnchor editAs="oneCell">
    <xdr:from>
      <xdr:col>54</xdr:col>
      <xdr:colOff>19050</xdr:colOff>
      <xdr:row>176</xdr:row>
      <xdr:rowOff>400050</xdr:rowOff>
    </xdr:from>
    <xdr:to>
      <xdr:col>55</xdr:col>
      <xdr:colOff>19050</xdr:colOff>
      <xdr:row>177</xdr:row>
      <xdr:rowOff>389961</xdr:rowOff>
    </xdr:to>
    <xdr:sp macro="" textlink="">
      <xdr:nvSpPr>
        <xdr:cNvPr id="5131" name="AutoShape 11">
          <a:extLst>
            <a:ext uri="{FF2B5EF4-FFF2-40B4-BE49-F238E27FC236}">
              <a16:creationId xmlns:a16="http://schemas.microsoft.com/office/drawing/2014/main" id="{00000000-0008-0000-0500-00000B140000}"/>
            </a:ext>
          </a:extLst>
        </xdr:cNvPr>
        <xdr:cNvSpPr>
          <a:spLocks noChangeAspect="1" noChangeArrowheads="1"/>
        </xdr:cNvSpPr>
      </xdr:nvSpPr>
      <xdr:spPr bwMode="auto">
        <a:xfrm>
          <a:off x="69475350" y="245211600"/>
          <a:ext cx="2200275" cy="47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54</xdr:col>
      <xdr:colOff>-1</xdr:colOff>
      <xdr:row>102</xdr:row>
      <xdr:rowOff>1938617</xdr:rowOff>
    </xdr:from>
    <xdr:to>
      <xdr:col>55</xdr:col>
      <xdr:colOff>-1</xdr:colOff>
      <xdr:row>103</xdr:row>
      <xdr:rowOff>1624852</xdr:rowOff>
    </xdr:to>
    <xdr:pic>
      <xdr:nvPicPr>
        <xdr:cNvPr id="456" name="Image 455">
          <a:extLst>
            <a:ext uri="{FF2B5EF4-FFF2-40B4-BE49-F238E27FC236}">
              <a16:creationId xmlns:a16="http://schemas.microsoft.com/office/drawing/2014/main" id="{00000000-0008-0000-0500-0000C8010000}"/>
            </a:ext>
          </a:extLst>
        </xdr:cNvPr>
        <xdr:cNvPicPr preferRelativeResize="0">
          <a:picLocks/>
        </xdr:cNvPicPr>
      </xdr:nvPicPr>
      <xdr:blipFill>
        <a:blip xmlns:r="http://schemas.openxmlformats.org/officeDocument/2006/relationships" r:embed="rId244" cstate="print">
          <a:extLst>
            <a:ext uri="{28A0092B-C50C-407E-A947-70E740481C1C}">
              <a14:useLocalDpi xmlns:a14="http://schemas.microsoft.com/office/drawing/2010/main" val="0"/>
            </a:ext>
          </a:extLst>
        </a:blip>
        <a:stretch>
          <a:fillRect/>
        </a:stretch>
      </xdr:blipFill>
      <xdr:spPr>
        <a:xfrm>
          <a:off x="69476470" y="174901411"/>
          <a:ext cx="2196353" cy="1624853"/>
        </a:xfrm>
        <a:prstGeom prst="rect">
          <a:avLst/>
        </a:prstGeom>
      </xdr:spPr>
    </xdr:pic>
    <xdr:clientData/>
  </xdr:twoCellAnchor>
  <xdr:twoCellAnchor>
    <xdr:from>
      <xdr:col>55</xdr:col>
      <xdr:colOff>0</xdr:colOff>
      <xdr:row>103</xdr:row>
      <xdr:rowOff>0</xdr:rowOff>
    </xdr:from>
    <xdr:to>
      <xdr:col>56</xdr:col>
      <xdr:colOff>0</xdr:colOff>
      <xdr:row>104</xdr:row>
      <xdr:rowOff>0</xdr:rowOff>
    </xdr:to>
    <xdr:pic>
      <xdr:nvPicPr>
        <xdr:cNvPr id="457" name="Image 456">
          <a:extLst>
            <a:ext uri="{FF2B5EF4-FFF2-40B4-BE49-F238E27FC236}">
              <a16:creationId xmlns:a16="http://schemas.microsoft.com/office/drawing/2014/main" id="{00000000-0008-0000-0500-0000C9010000}"/>
            </a:ext>
          </a:extLst>
        </xdr:cNvPr>
        <xdr:cNvPicPr preferRelativeResize="0">
          <a:picLocks/>
        </xdr:cNvPicPr>
      </xdr:nvPicPr>
      <xdr:blipFill>
        <a:blip xmlns:r="http://schemas.openxmlformats.org/officeDocument/2006/relationships" r:embed="rId245" cstate="print">
          <a:extLst>
            <a:ext uri="{28A0092B-C50C-407E-A947-70E740481C1C}">
              <a14:useLocalDpi xmlns:a14="http://schemas.microsoft.com/office/drawing/2010/main" val="0"/>
            </a:ext>
          </a:extLst>
        </a:blip>
        <a:stretch>
          <a:fillRect/>
        </a:stretch>
      </xdr:blipFill>
      <xdr:spPr>
        <a:xfrm>
          <a:off x="71672824" y="174901412"/>
          <a:ext cx="2196352" cy="1624853"/>
        </a:xfrm>
        <a:prstGeom prst="rect">
          <a:avLst/>
        </a:prstGeom>
      </xdr:spPr>
    </xdr:pic>
    <xdr:clientData/>
  </xdr:twoCellAnchor>
  <xdr:twoCellAnchor>
    <xdr:from>
      <xdr:col>54</xdr:col>
      <xdr:colOff>-1</xdr:colOff>
      <xdr:row>105</xdr:row>
      <xdr:rowOff>0</xdr:rowOff>
    </xdr:from>
    <xdr:to>
      <xdr:col>55</xdr:col>
      <xdr:colOff>-1</xdr:colOff>
      <xdr:row>106</xdr:row>
      <xdr:rowOff>0</xdr:rowOff>
    </xdr:to>
    <xdr:pic>
      <xdr:nvPicPr>
        <xdr:cNvPr id="458" name="Image 457">
          <a:extLst>
            <a:ext uri="{FF2B5EF4-FFF2-40B4-BE49-F238E27FC236}">
              <a16:creationId xmlns:a16="http://schemas.microsoft.com/office/drawing/2014/main" id="{00000000-0008-0000-0500-0000CA010000}"/>
            </a:ext>
          </a:extLst>
        </xdr:cNvPr>
        <xdr:cNvPicPr preferRelativeResize="0">
          <a:picLocks/>
        </xdr:cNvPicPr>
      </xdr:nvPicPr>
      <xdr:blipFill>
        <a:blip xmlns:r="http://schemas.openxmlformats.org/officeDocument/2006/relationships" r:embed="rId246" cstate="print">
          <a:extLst>
            <a:ext uri="{28A0092B-C50C-407E-A947-70E740481C1C}">
              <a14:useLocalDpi xmlns:a14="http://schemas.microsoft.com/office/drawing/2010/main" val="0"/>
            </a:ext>
          </a:extLst>
        </a:blip>
        <a:stretch>
          <a:fillRect/>
        </a:stretch>
      </xdr:blipFill>
      <xdr:spPr>
        <a:xfrm>
          <a:off x="69476470" y="177333088"/>
          <a:ext cx="2196353" cy="952500"/>
        </a:xfrm>
        <a:prstGeom prst="rect">
          <a:avLst/>
        </a:prstGeom>
      </xdr:spPr>
    </xdr:pic>
    <xdr:clientData/>
  </xdr:twoCellAnchor>
  <xdr:twoCellAnchor editAs="oneCell">
    <xdr:from>
      <xdr:col>52</xdr:col>
      <xdr:colOff>0</xdr:colOff>
      <xdr:row>248</xdr:row>
      <xdr:rowOff>0</xdr:rowOff>
    </xdr:from>
    <xdr:to>
      <xdr:col>54</xdr:col>
      <xdr:colOff>304800</xdr:colOff>
      <xdr:row>250</xdr:row>
      <xdr:rowOff>238316</xdr:rowOff>
    </xdr:to>
    <xdr:sp macro="" textlink="">
      <xdr:nvSpPr>
        <xdr:cNvPr id="463" name="AutoShape 9">
          <a:extLst>
            <a:ext uri="{FF2B5EF4-FFF2-40B4-BE49-F238E27FC236}">
              <a16:creationId xmlns:a16="http://schemas.microsoft.com/office/drawing/2014/main" id="{00000000-0008-0000-0500-0000CF010000}"/>
            </a:ext>
          </a:extLst>
        </xdr:cNvPr>
        <xdr:cNvSpPr>
          <a:spLocks noChangeAspect="1" noChangeArrowheads="1"/>
        </xdr:cNvSpPr>
      </xdr:nvSpPr>
      <xdr:spPr bwMode="auto">
        <a:xfrm>
          <a:off x="85163025" y="11706225"/>
          <a:ext cx="304800" cy="66414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57</xdr:col>
      <xdr:colOff>0</xdr:colOff>
      <xdr:row>149</xdr:row>
      <xdr:rowOff>1</xdr:rowOff>
    </xdr:from>
    <xdr:to>
      <xdr:col>58</xdr:col>
      <xdr:colOff>0</xdr:colOff>
      <xdr:row>150</xdr:row>
      <xdr:rowOff>0</xdr:rowOff>
    </xdr:to>
    <xdr:pic>
      <xdr:nvPicPr>
        <xdr:cNvPr id="315" name="Image 314">
          <a:extLst>
            <a:ext uri="{FF2B5EF4-FFF2-40B4-BE49-F238E27FC236}">
              <a16:creationId xmlns:a16="http://schemas.microsoft.com/office/drawing/2014/main" id="{00000000-0008-0000-0500-00003B010000}"/>
            </a:ext>
          </a:extLst>
        </xdr:cNvPr>
        <xdr:cNvPicPr preferRelativeResize="0">
          <a:picLocks/>
        </xdr:cNvPicPr>
      </xdr:nvPicPr>
      <xdr:blipFill>
        <a:blip xmlns:r="http://schemas.openxmlformats.org/officeDocument/2006/relationships" r:embed="rId247"/>
        <a:stretch>
          <a:fillRect/>
        </a:stretch>
      </xdr:blipFill>
      <xdr:spPr>
        <a:xfrm>
          <a:off x="79819500" y="144813619"/>
          <a:ext cx="2196353" cy="1131793"/>
        </a:xfrm>
        <a:prstGeom prst="rect">
          <a:avLst/>
        </a:prstGeom>
      </xdr:spPr>
    </xdr:pic>
    <xdr:clientData/>
  </xdr:twoCellAnchor>
  <xdr:twoCellAnchor>
    <xdr:from>
      <xdr:col>54</xdr:col>
      <xdr:colOff>0</xdr:colOff>
      <xdr:row>61</xdr:row>
      <xdr:rowOff>1</xdr:rowOff>
    </xdr:from>
    <xdr:to>
      <xdr:col>55</xdr:col>
      <xdr:colOff>0</xdr:colOff>
      <xdr:row>62</xdr:row>
      <xdr:rowOff>1</xdr:rowOff>
    </xdr:to>
    <xdr:pic>
      <xdr:nvPicPr>
        <xdr:cNvPr id="320" name="Image 319">
          <a:extLst>
            <a:ext uri="{FF2B5EF4-FFF2-40B4-BE49-F238E27FC236}">
              <a16:creationId xmlns:a16="http://schemas.microsoft.com/office/drawing/2014/main" id="{00000000-0008-0000-0500-000040010000}"/>
            </a:ext>
          </a:extLst>
        </xdr:cNvPr>
        <xdr:cNvPicPr preferRelativeResize="0">
          <a:picLocks/>
        </xdr:cNvPicPr>
      </xdr:nvPicPr>
      <xdr:blipFill>
        <a:blip xmlns:r="http://schemas.openxmlformats.org/officeDocument/2006/relationships" r:embed="rId248" cstate="print">
          <a:extLst>
            <a:ext uri="{28A0092B-C50C-407E-A947-70E740481C1C}">
              <a14:useLocalDpi xmlns:a14="http://schemas.microsoft.com/office/drawing/2010/main" val="0"/>
            </a:ext>
          </a:extLst>
        </a:blip>
        <a:stretch>
          <a:fillRect/>
        </a:stretch>
      </xdr:blipFill>
      <xdr:spPr>
        <a:xfrm>
          <a:off x="73140794" y="53799442"/>
          <a:ext cx="2196353" cy="1143000"/>
        </a:xfrm>
        <a:prstGeom prst="rect">
          <a:avLst/>
        </a:prstGeom>
      </xdr:spPr>
    </xdr:pic>
    <xdr:clientData/>
  </xdr:twoCellAnchor>
  <xdr:twoCellAnchor>
    <xdr:from>
      <xdr:col>54</xdr:col>
      <xdr:colOff>0</xdr:colOff>
      <xdr:row>112</xdr:row>
      <xdr:rowOff>0</xdr:rowOff>
    </xdr:from>
    <xdr:to>
      <xdr:col>55</xdr:col>
      <xdr:colOff>0</xdr:colOff>
      <xdr:row>113</xdr:row>
      <xdr:rowOff>0</xdr:rowOff>
    </xdr:to>
    <xdr:pic>
      <xdr:nvPicPr>
        <xdr:cNvPr id="323" name="Image 322">
          <a:extLst>
            <a:ext uri="{FF2B5EF4-FFF2-40B4-BE49-F238E27FC236}">
              <a16:creationId xmlns:a16="http://schemas.microsoft.com/office/drawing/2014/main" id="{00000000-0008-0000-0500-000043010000}"/>
            </a:ext>
          </a:extLst>
        </xdr:cNvPr>
        <xdr:cNvPicPr preferRelativeResize="0"/>
      </xdr:nvPicPr>
      <xdr:blipFill>
        <a:blip xmlns:r="http://schemas.openxmlformats.org/officeDocument/2006/relationships" r:embed="rId249" cstate="screen">
          <a:extLst>
            <a:ext uri="{28A0092B-C50C-407E-A947-70E740481C1C}">
              <a14:useLocalDpi xmlns:a14="http://schemas.microsoft.com/office/drawing/2010/main"/>
            </a:ext>
          </a:extLst>
        </a:blip>
        <a:srcRect/>
        <a:stretch>
          <a:fillRect/>
        </a:stretch>
      </xdr:blipFill>
      <xdr:spPr bwMode="auto">
        <a:xfrm>
          <a:off x="73140794" y="109761618"/>
          <a:ext cx="2196353" cy="2857500"/>
        </a:xfrm>
        <a:prstGeom prst="rect">
          <a:avLst/>
        </a:prstGeom>
        <a:noFill/>
        <a:ln>
          <a:noFill/>
        </a:ln>
      </xdr:spPr>
    </xdr:pic>
    <xdr:clientData/>
  </xdr:twoCellAnchor>
  <xdr:twoCellAnchor>
    <xdr:from>
      <xdr:col>54</xdr:col>
      <xdr:colOff>0</xdr:colOff>
      <xdr:row>172</xdr:row>
      <xdr:rowOff>0</xdr:rowOff>
    </xdr:from>
    <xdr:to>
      <xdr:col>55</xdr:col>
      <xdr:colOff>0</xdr:colOff>
      <xdr:row>173</xdr:row>
      <xdr:rowOff>0</xdr:rowOff>
    </xdr:to>
    <xdr:pic>
      <xdr:nvPicPr>
        <xdr:cNvPr id="337" name="Image 336">
          <a:extLst>
            <a:ext uri="{FF2B5EF4-FFF2-40B4-BE49-F238E27FC236}">
              <a16:creationId xmlns:a16="http://schemas.microsoft.com/office/drawing/2014/main" id="{00000000-0008-0000-0500-000051010000}"/>
            </a:ext>
          </a:extLst>
        </xdr:cNvPr>
        <xdr:cNvPicPr preferRelativeResize="0">
          <a:picLocks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73140794" y="168345971"/>
          <a:ext cx="2196353" cy="974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55</xdr:col>
      <xdr:colOff>0</xdr:colOff>
      <xdr:row>171</xdr:row>
      <xdr:rowOff>1877624</xdr:rowOff>
    </xdr:from>
    <xdr:to>
      <xdr:col>55</xdr:col>
      <xdr:colOff>2161935</xdr:colOff>
      <xdr:row>173</xdr:row>
      <xdr:rowOff>1</xdr:rowOff>
    </xdr:to>
    <xdr:pic>
      <xdr:nvPicPr>
        <xdr:cNvPr id="338" name="Image 337">
          <a:extLst>
            <a:ext uri="{FF2B5EF4-FFF2-40B4-BE49-F238E27FC236}">
              <a16:creationId xmlns:a16="http://schemas.microsoft.com/office/drawing/2014/main" id="{00000000-0008-0000-0500-000052010000}"/>
            </a:ext>
          </a:extLst>
        </xdr:cNvPr>
        <xdr:cNvPicPr preferRelativeResize="0">
          <a:picLocks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75337147" y="168318595"/>
          <a:ext cx="2161935" cy="100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53</xdr:col>
      <xdr:colOff>1647824</xdr:colOff>
      <xdr:row>19</xdr:row>
      <xdr:rowOff>0</xdr:rowOff>
    </xdr:from>
    <xdr:to>
      <xdr:col>54</xdr:col>
      <xdr:colOff>0</xdr:colOff>
      <xdr:row>20</xdr:row>
      <xdr:rowOff>0</xdr:rowOff>
    </xdr:to>
    <xdr:pic>
      <xdr:nvPicPr>
        <xdr:cNvPr id="339" name="Image 338">
          <a:extLst>
            <a:ext uri="{FF2B5EF4-FFF2-40B4-BE49-F238E27FC236}">
              <a16:creationId xmlns:a16="http://schemas.microsoft.com/office/drawing/2014/main" id="{00000000-0008-0000-0500-000053010000}"/>
            </a:ext>
          </a:extLst>
        </xdr:cNvPr>
        <xdr:cNvPicPr preferRelativeResize="0">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446524" y="13820775"/>
          <a:ext cx="1" cy="971550"/>
        </a:xfrm>
        <a:prstGeom prst="rect">
          <a:avLst/>
        </a:prstGeom>
      </xdr:spPr>
    </xdr:pic>
    <xdr:clientData/>
  </xdr:twoCellAnchor>
  <xdr:twoCellAnchor>
    <xdr:from>
      <xdr:col>53</xdr:col>
      <xdr:colOff>1647824</xdr:colOff>
      <xdr:row>24</xdr:row>
      <xdr:rowOff>0</xdr:rowOff>
    </xdr:from>
    <xdr:to>
      <xdr:col>54</xdr:col>
      <xdr:colOff>0</xdr:colOff>
      <xdr:row>25</xdr:row>
      <xdr:rowOff>0</xdr:rowOff>
    </xdr:to>
    <xdr:pic>
      <xdr:nvPicPr>
        <xdr:cNvPr id="340" name="Image 339">
          <a:extLst>
            <a:ext uri="{FF2B5EF4-FFF2-40B4-BE49-F238E27FC236}">
              <a16:creationId xmlns:a16="http://schemas.microsoft.com/office/drawing/2014/main" id="{00000000-0008-0000-0500-000054010000}"/>
            </a:ext>
          </a:extLst>
        </xdr:cNvPr>
        <xdr:cNvPicPr preferRelativeResize="0"/>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bwMode="auto">
        <a:xfrm>
          <a:off x="67446524" y="20135850"/>
          <a:ext cx="1" cy="2914650"/>
        </a:xfrm>
        <a:prstGeom prst="rect">
          <a:avLst/>
        </a:prstGeom>
        <a:noFill/>
        <a:ln>
          <a:noFill/>
        </a:ln>
      </xdr:spPr>
    </xdr:pic>
    <xdr:clientData/>
  </xdr:twoCellAnchor>
  <xdr:twoCellAnchor>
    <xdr:from>
      <xdr:col>53</xdr:col>
      <xdr:colOff>1647824</xdr:colOff>
      <xdr:row>40</xdr:row>
      <xdr:rowOff>0</xdr:rowOff>
    </xdr:from>
    <xdr:to>
      <xdr:col>54</xdr:col>
      <xdr:colOff>0</xdr:colOff>
      <xdr:row>41</xdr:row>
      <xdr:rowOff>0</xdr:rowOff>
    </xdr:to>
    <xdr:pic>
      <xdr:nvPicPr>
        <xdr:cNvPr id="341" name="Image 340">
          <a:extLst>
            <a:ext uri="{FF2B5EF4-FFF2-40B4-BE49-F238E27FC236}">
              <a16:creationId xmlns:a16="http://schemas.microsoft.com/office/drawing/2014/main" id="{00000000-0008-0000-0500-000055010000}"/>
            </a:ext>
          </a:extLst>
        </xdr:cNvPr>
        <xdr:cNvPicPr preferRelativeResize="0">
          <a:picLocks/>
        </xdr:cNvPicPr>
      </xdr:nvPicPr>
      <xdr:blipFill>
        <a:blip xmlns:r="http://schemas.openxmlformats.org/officeDocument/2006/relationships" r:embed="rId64"/>
        <a:stretch>
          <a:fillRect/>
        </a:stretch>
      </xdr:blipFill>
      <xdr:spPr>
        <a:xfrm>
          <a:off x="67446524" y="49291875"/>
          <a:ext cx="1" cy="1333500"/>
        </a:xfrm>
        <a:prstGeom prst="rect">
          <a:avLst/>
        </a:prstGeom>
      </xdr:spPr>
    </xdr:pic>
    <xdr:clientData/>
  </xdr:twoCellAnchor>
  <xdr:twoCellAnchor>
    <xdr:from>
      <xdr:col>53</xdr:col>
      <xdr:colOff>1647824</xdr:colOff>
      <xdr:row>70</xdr:row>
      <xdr:rowOff>1</xdr:rowOff>
    </xdr:from>
    <xdr:to>
      <xdr:col>54</xdr:col>
      <xdr:colOff>0</xdr:colOff>
      <xdr:row>71</xdr:row>
      <xdr:rowOff>1</xdr:rowOff>
    </xdr:to>
    <xdr:pic>
      <xdr:nvPicPr>
        <xdr:cNvPr id="343" name="Image 342">
          <a:extLst>
            <a:ext uri="{FF2B5EF4-FFF2-40B4-BE49-F238E27FC236}">
              <a16:creationId xmlns:a16="http://schemas.microsoft.com/office/drawing/2014/main" id="{00000000-0008-0000-0500-000057010000}"/>
            </a:ext>
          </a:extLst>
        </xdr:cNvPr>
        <xdr:cNvPicPr preferRelativeResize="0">
          <a:picLocks/>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67446524" y="84934426"/>
          <a:ext cx="1" cy="1457325"/>
        </a:xfrm>
        <a:prstGeom prst="rect">
          <a:avLst/>
        </a:prstGeom>
      </xdr:spPr>
    </xdr:pic>
    <xdr:clientData/>
  </xdr:twoCellAnchor>
  <xdr:twoCellAnchor>
    <xdr:from>
      <xdr:col>53</xdr:col>
      <xdr:colOff>1647824</xdr:colOff>
      <xdr:row>123</xdr:row>
      <xdr:rowOff>0</xdr:rowOff>
    </xdr:from>
    <xdr:to>
      <xdr:col>54</xdr:col>
      <xdr:colOff>0</xdr:colOff>
      <xdr:row>123</xdr:row>
      <xdr:rowOff>643213</xdr:rowOff>
    </xdr:to>
    <xdr:pic>
      <xdr:nvPicPr>
        <xdr:cNvPr id="347" name="Image 346">
          <a:extLst>
            <a:ext uri="{FF2B5EF4-FFF2-40B4-BE49-F238E27FC236}">
              <a16:creationId xmlns:a16="http://schemas.microsoft.com/office/drawing/2014/main" id="{00000000-0008-0000-0500-00005B010000}"/>
            </a:ext>
          </a:extLst>
        </xdr:cNvPr>
        <xdr:cNvPicPr preferRelativeResize="0">
          <a:picLocks/>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67446524" y="160000950"/>
          <a:ext cx="1" cy="643213"/>
        </a:xfrm>
        <a:prstGeom prst="rect">
          <a:avLst/>
        </a:prstGeom>
      </xdr:spPr>
    </xdr:pic>
    <xdr:clientData/>
  </xdr:twoCellAnchor>
  <xdr:twoCellAnchor>
    <xdr:from>
      <xdr:col>53</xdr:col>
      <xdr:colOff>1647824</xdr:colOff>
      <xdr:row>125</xdr:row>
      <xdr:rowOff>0</xdr:rowOff>
    </xdr:from>
    <xdr:to>
      <xdr:col>54</xdr:col>
      <xdr:colOff>0</xdr:colOff>
      <xdr:row>126</xdr:row>
      <xdr:rowOff>0</xdr:rowOff>
    </xdr:to>
    <xdr:pic>
      <xdr:nvPicPr>
        <xdr:cNvPr id="349" name="Image 348">
          <a:extLst>
            <a:ext uri="{FF2B5EF4-FFF2-40B4-BE49-F238E27FC236}">
              <a16:creationId xmlns:a16="http://schemas.microsoft.com/office/drawing/2014/main" id="{00000000-0008-0000-0500-00005D010000}"/>
            </a:ext>
          </a:extLst>
        </xdr:cNvPr>
        <xdr:cNvPicPr preferRelativeResize="0">
          <a:picLocks/>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67446524" y="162915600"/>
          <a:ext cx="1" cy="1457325"/>
        </a:xfrm>
        <a:prstGeom prst="rect">
          <a:avLst/>
        </a:prstGeom>
      </xdr:spPr>
    </xdr:pic>
    <xdr:clientData/>
  </xdr:twoCellAnchor>
  <xdr:twoCellAnchor>
    <xdr:from>
      <xdr:col>53</xdr:col>
      <xdr:colOff>1647824</xdr:colOff>
      <xdr:row>85</xdr:row>
      <xdr:rowOff>0</xdr:rowOff>
    </xdr:from>
    <xdr:to>
      <xdr:col>54</xdr:col>
      <xdr:colOff>0</xdr:colOff>
      <xdr:row>86</xdr:row>
      <xdr:rowOff>0</xdr:rowOff>
    </xdr:to>
    <xdr:pic>
      <xdr:nvPicPr>
        <xdr:cNvPr id="350" name="Image 349">
          <a:extLst>
            <a:ext uri="{FF2B5EF4-FFF2-40B4-BE49-F238E27FC236}">
              <a16:creationId xmlns:a16="http://schemas.microsoft.com/office/drawing/2014/main" id="{00000000-0008-0000-0500-00005E010000}"/>
            </a:ext>
          </a:extLst>
        </xdr:cNvPr>
        <xdr:cNvPicPr>
          <a:picLocks/>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67446524" y="107499150"/>
          <a:ext cx="1" cy="971550"/>
        </a:xfrm>
        <a:prstGeom prst="rect">
          <a:avLst/>
        </a:prstGeom>
      </xdr:spPr>
    </xdr:pic>
    <xdr:clientData/>
  </xdr:twoCellAnchor>
  <xdr:twoCellAnchor>
    <xdr:from>
      <xdr:col>53</xdr:col>
      <xdr:colOff>1647824</xdr:colOff>
      <xdr:row>84</xdr:row>
      <xdr:rowOff>0</xdr:rowOff>
    </xdr:from>
    <xdr:to>
      <xdr:col>54</xdr:col>
      <xdr:colOff>0</xdr:colOff>
      <xdr:row>85</xdr:row>
      <xdr:rowOff>0</xdr:rowOff>
    </xdr:to>
    <xdr:pic>
      <xdr:nvPicPr>
        <xdr:cNvPr id="371" name="Image 370">
          <a:extLst>
            <a:ext uri="{FF2B5EF4-FFF2-40B4-BE49-F238E27FC236}">
              <a16:creationId xmlns:a16="http://schemas.microsoft.com/office/drawing/2014/main" id="{00000000-0008-0000-0500-000073010000}"/>
            </a:ext>
          </a:extLst>
        </xdr:cNvPr>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bwMode="auto">
        <a:xfrm>
          <a:off x="67446524" y="104746425"/>
          <a:ext cx="1" cy="2752725"/>
        </a:xfrm>
        <a:prstGeom prst="rect">
          <a:avLst/>
        </a:prstGeom>
        <a:noFill/>
        <a:ln>
          <a:noFill/>
        </a:ln>
      </xdr:spPr>
    </xdr:pic>
    <xdr:clientData/>
  </xdr:twoCellAnchor>
  <xdr:twoCellAnchor>
    <xdr:from>
      <xdr:col>53</xdr:col>
      <xdr:colOff>1647824</xdr:colOff>
      <xdr:row>79</xdr:row>
      <xdr:rowOff>0</xdr:rowOff>
    </xdr:from>
    <xdr:to>
      <xdr:col>54</xdr:col>
      <xdr:colOff>0</xdr:colOff>
      <xdr:row>80</xdr:row>
      <xdr:rowOff>0</xdr:rowOff>
    </xdr:to>
    <xdr:pic>
      <xdr:nvPicPr>
        <xdr:cNvPr id="373" name="Image 372">
          <a:extLst>
            <a:ext uri="{FF2B5EF4-FFF2-40B4-BE49-F238E27FC236}">
              <a16:creationId xmlns:a16="http://schemas.microsoft.com/office/drawing/2014/main" id="{00000000-0008-0000-0500-000075010000}"/>
            </a:ext>
          </a:extLst>
        </xdr:cNvPr>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67446524" y="98212275"/>
          <a:ext cx="1" cy="1133475"/>
        </a:xfrm>
        <a:prstGeom prst="rect">
          <a:avLst/>
        </a:prstGeom>
        <a:noFill/>
        <a:ln>
          <a:noFill/>
        </a:ln>
      </xdr:spPr>
    </xdr:pic>
    <xdr:clientData/>
  </xdr:twoCellAnchor>
  <xdr:twoCellAnchor>
    <xdr:from>
      <xdr:col>53</xdr:col>
      <xdr:colOff>1647824</xdr:colOff>
      <xdr:row>45</xdr:row>
      <xdr:rowOff>0</xdr:rowOff>
    </xdr:from>
    <xdr:to>
      <xdr:col>54</xdr:col>
      <xdr:colOff>0</xdr:colOff>
      <xdr:row>46</xdr:row>
      <xdr:rowOff>0</xdr:rowOff>
    </xdr:to>
    <xdr:pic>
      <xdr:nvPicPr>
        <xdr:cNvPr id="374" name="Image 373">
          <a:extLst>
            <a:ext uri="{FF2B5EF4-FFF2-40B4-BE49-F238E27FC236}">
              <a16:creationId xmlns:a16="http://schemas.microsoft.com/office/drawing/2014/main" id="{00000000-0008-0000-0500-000076010000}"/>
            </a:ext>
          </a:extLst>
        </xdr:cNvPr>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67446524" y="55159275"/>
          <a:ext cx="1" cy="2286000"/>
        </a:xfrm>
        <a:prstGeom prst="rect">
          <a:avLst/>
        </a:prstGeom>
        <a:noFill/>
        <a:ln>
          <a:noFill/>
        </a:ln>
      </xdr:spPr>
    </xdr:pic>
    <xdr:clientData/>
  </xdr:twoCellAnchor>
  <xdr:twoCellAnchor>
    <xdr:from>
      <xdr:col>53</xdr:col>
      <xdr:colOff>1647824</xdr:colOff>
      <xdr:row>138</xdr:row>
      <xdr:rowOff>0</xdr:rowOff>
    </xdr:from>
    <xdr:to>
      <xdr:col>54</xdr:col>
      <xdr:colOff>0</xdr:colOff>
      <xdr:row>139</xdr:row>
      <xdr:rowOff>0</xdr:rowOff>
    </xdr:to>
    <xdr:pic>
      <xdr:nvPicPr>
        <xdr:cNvPr id="377" name="Image 376" descr="IMG_20210204_160711.jpg">
          <a:extLst>
            <a:ext uri="{FF2B5EF4-FFF2-40B4-BE49-F238E27FC236}">
              <a16:creationId xmlns:a16="http://schemas.microsoft.com/office/drawing/2014/main" id="{00000000-0008-0000-0500-000079010000}"/>
            </a:ext>
          </a:extLst>
        </xdr:cNvPr>
        <xdr:cNvPicPr>
          <a:picLocks/>
        </xdr:cNvPicPr>
      </xdr:nvPicPr>
      <xdr:blipFill>
        <a:blip xmlns:r="http://schemas.openxmlformats.org/officeDocument/2006/relationships" r:embed="rId146" cstate="print"/>
        <a:stretch>
          <a:fillRect/>
        </a:stretch>
      </xdr:blipFill>
      <xdr:spPr>
        <a:xfrm>
          <a:off x="67446524" y="177041175"/>
          <a:ext cx="1" cy="971550"/>
        </a:xfrm>
        <a:prstGeom prst="rect">
          <a:avLst/>
        </a:prstGeom>
      </xdr:spPr>
    </xdr:pic>
    <xdr:clientData/>
  </xdr:twoCellAnchor>
  <xdr:twoCellAnchor>
    <xdr:from>
      <xdr:col>46</xdr:col>
      <xdr:colOff>2543174</xdr:colOff>
      <xdr:row>139</xdr:row>
      <xdr:rowOff>0</xdr:rowOff>
    </xdr:from>
    <xdr:to>
      <xdr:col>54</xdr:col>
      <xdr:colOff>0</xdr:colOff>
      <xdr:row>139</xdr:row>
      <xdr:rowOff>0</xdr:rowOff>
    </xdr:to>
    <xdr:pic>
      <xdr:nvPicPr>
        <xdr:cNvPr id="382" name="Image 381" descr="IMG_20201209_124607.jpg">
          <a:extLst>
            <a:ext uri="{FF2B5EF4-FFF2-40B4-BE49-F238E27FC236}">
              <a16:creationId xmlns:a16="http://schemas.microsoft.com/office/drawing/2014/main" id="{00000000-0008-0000-0500-00007E010000}"/>
            </a:ext>
          </a:extLst>
        </xdr:cNvPr>
        <xdr:cNvPicPr>
          <a:picLocks/>
        </xdr:cNvPicPr>
      </xdr:nvPicPr>
      <xdr:blipFill>
        <a:blip xmlns:r="http://schemas.openxmlformats.org/officeDocument/2006/relationships" r:embed="rId148" cstate="print"/>
        <a:stretch>
          <a:fillRect/>
        </a:stretch>
      </xdr:blipFill>
      <xdr:spPr>
        <a:xfrm>
          <a:off x="59388374" y="178012725"/>
          <a:ext cx="8058151" cy="0"/>
        </a:xfrm>
        <a:prstGeom prst="rect">
          <a:avLst/>
        </a:prstGeom>
      </xdr:spPr>
    </xdr:pic>
    <xdr:clientData/>
  </xdr:twoCellAnchor>
  <xdr:twoCellAnchor>
    <xdr:from>
      <xdr:col>47</xdr:col>
      <xdr:colOff>1392544</xdr:colOff>
      <xdr:row>36</xdr:row>
      <xdr:rowOff>196770</xdr:rowOff>
    </xdr:from>
    <xdr:to>
      <xdr:col>47</xdr:col>
      <xdr:colOff>2566144</xdr:colOff>
      <xdr:row>36</xdr:row>
      <xdr:rowOff>1103643</xdr:rowOff>
    </xdr:to>
    <xdr:pic>
      <xdr:nvPicPr>
        <xdr:cNvPr id="385" name="Image 384">
          <a:extLst>
            <a:ext uri="{FF2B5EF4-FFF2-40B4-BE49-F238E27FC236}">
              <a16:creationId xmlns:a16="http://schemas.microsoft.com/office/drawing/2014/main" id="{00000000-0008-0000-0500-000081010000}"/>
            </a:ext>
          </a:extLst>
        </xdr:cNvPr>
        <xdr:cNvPicPr>
          <a:picLocks/>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60152269" y="43706970"/>
          <a:ext cx="2025" cy="906873"/>
        </a:xfrm>
        <a:prstGeom prst="rect">
          <a:avLst/>
        </a:prstGeom>
      </xdr:spPr>
    </xdr:pic>
    <xdr:clientData/>
  </xdr:twoCellAnchor>
  <xdr:twoCellAnchor>
    <xdr:from>
      <xdr:col>47</xdr:col>
      <xdr:colOff>1352787</xdr:colOff>
      <xdr:row>36</xdr:row>
      <xdr:rowOff>1561745</xdr:rowOff>
    </xdr:from>
    <xdr:to>
      <xdr:col>47</xdr:col>
      <xdr:colOff>2526387</xdr:colOff>
      <xdr:row>36</xdr:row>
      <xdr:rowOff>2464514</xdr:rowOff>
    </xdr:to>
    <xdr:pic>
      <xdr:nvPicPr>
        <xdr:cNvPr id="386" name="Image 385">
          <a:extLst>
            <a:ext uri="{FF2B5EF4-FFF2-40B4-BE49-F238E27FC236}">
              <a16:creationId xmlns:a16="http://schemas.microsoft.com/office/drawing/2014/main" id="{00000000-0008-0000-0500-000082010000}"/>
            </a:ext>
          </a:extLst>
        </xdr:cNvPr>
        <xdr:cNvPicPr>
          <a:picLocks/>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60150612" y="45005270"/>
          <a:ext cx="2025" cy="0"/>
        </a:xfrm>
        <a:prstGeom prst="rect">
          <a:avLst/>
        </a:prstGeom>
      </xdr:spPr>
    </xdr:pic>
    <xdr:clientData/>
  </xdr:twoCellAnchor>
  <xdr:twoCellAnchor>
    <xdr:from>
      <xdr:col>47</xdr:col>
      <xdr:colOff>1433583</xdr:colOff>
      <xdr:row>37</xdr:row>
      <xdr:rowOff>1710848</xdr:rowOff>
    </xdr:from>
    <xdr:to>
      <xdr:col>47</xdr:col>
      <xdr:colOff>2607183</xdr:colOff>
      <xdr:row>37</xdr:row>
      <xdr:rowOff>2589178</xdr:rowOff>
    </xdr:to>
    <xdr:pic>
      <xdr:nvPicPr>
        <xdr:cNvPr id="387" name="Image 386">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60145683" y="46621223"/>
          <a:ext cx="2025" cy="2030"/>
        </a:xfrm>
        <a:prstGeom prst="rect">
          <a:avLst/>
        </a:prstGeom>
      </xdr:spPr>
    </xdr:pic>
    <xdr:clientData/>
  </xdr:twoCellAnchor>
  <xdr:twoCellAnchor>
    <xdr:from>
      <xdr:col>47</xdr:col>
      <xdr:colOff>1409379</xdr:colOff>
      <xdr:row>37</xdr:row>
      <xdr:rowOff>108856</xdr:rowOff>
    </xdr:from>
    <xdr:to>
      <xdr:col>47</xdr:col>
      <xdr:colOff>2582979</xdr:colOff>
      <xdr:row>37</xdr:row>
      <xdr:rowOff>1670331</xdr:rowOff>
    </xdr:to>
    <xdr:pic>
      <xdr:nvPicPr>
        <xdr:cNvPr id="388" name="Image 387">
          <a:extLst>
            <a:ext uri="{FF2B5EF4-FFF2-40B4-BE49-F238E27FC236}">
              <a16:creationId xmlns:a16="http://schemas.microsoft.com/office/drawing/2014/main" id="{00000000-0008-0000-0500-000084010000}"/>
            </a:ext>
          </a:extLst>
        </xdr:cNvPr>
        <xdr:cNvPicPr>
          <a:picLocks/>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60150054" y="45114481"/>
          <a:ext cx="2025" cy="1513850"/>
        </a:xfrm>
        <a:prstGeom prst="rect">
          <a:avLst/>
        </a:prstGeom>
      </xdr:spPr>
    </xdr:pic>
    <xdr:clientData/>
  </xdr:twoCellAnchor>
  <xdr:twoCellAnchor>
    <xdr:from>
      <xdr:col>53</xdr:col>
      <xdr:colOff>1647824</xdr:colOff>
      <xdr:row>149</xdr:row>
      <xdr:rowOff>0</xdr:rowOff>
    </xdr:from>
    <xdr:to>
      <xdr:col>54</xdr:col>
      <xdr:colOff>0</xdr:colOff>
      <xdr:row>150</xdr:row>
      <xdr:rowOff>0</xdr:rowOff>
    </xdr:to>
    <xdr:pic>
      <xdr:nvPicPr>
        <xdr:cNvPr id="389" name="Image 388">
          <a:extLst>
            <a:ext uri="{FF2B5EF4-FFF2-40B4-BE49-F238E27FC236}">
              <a16:creationId xmlns:a16="http://schemas.microsoft.com/office/drawing/2014/main" id="{00000000-0008-0000-0500-000085010000}"/>
            </a:ext>
          </a:extLst>
        </xdr:cNvPr>
        <xdr:cNvPicPr preferRelativeResize="0">
          <a:picLocks/>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67446524" y="189918975"/>
          <a:ext cx="1" cy="1133475"/>
        </a:xfrm>
        <a:prstGeom prst="rect">
          <a:avLst/>
        </a:prstGeom>
      </xdr:spPr>
    </xdr:pic>
    <xdr:clientData/>
  </xdr:twoCellAnchor>
  <xdr:twoCellAnchor>
    <xdr:from>
      <xdr:col>53</xdr:col>
      <xdr:colOff>1647824</xdr:colOff>
      <xdr:row>150</xdr:row>
      <xdr:rowOff>0</xdr:rowOff>
    </xdr:from>
    <xdr:to>
      <xdr:col>54</xdr:col>
      <xdr:colOff>0</xdr:colOff>
      <xdr:row>151</xdr:row>
      <xdr:rowOff>0</xdr:rowOff>
    </xdr:to>
    <xdr:pic>
      <xdr:nvPicPr>
        <xdr:cNvPr id="390" name="Image 389">
          <a:extLst>
            <a:ext uri="{FF2B5EF4-FFF2-40B4-BE49-F238E27FC236}">
              <a16:creationId xmlns:a16="http://schemas.microsoft.com/office/drawing/2014/main" id="{00000000-0008-0000-0500-000086010000}"/>
            </a:ext>
          </a:extLst>
        </xdr:cNvPr>
        <xdr:cNvPicPr preferRelativeResize="0">
          <a:picLocks/>
        </xdr:cNvPicPr>
      </xdr:nvPicPr>
      <xdr:blipFill>
        <a:blip xmlns:r="http://schemas.openxmlformats.org/officeDocument/2006/relationships" r:embed="rId252"/>
        <a:stretch>
          <a:fillRect/>
        </a:stretch>
      </xdr:blipFill>
      <xdr:spPr>
        <a:xfrm>
          <a:off x="67446524" y="191052450"/>
          <a:ext cx="1" cy="1133475"/>
        </a:xfrm>
        <a:prstGeom prst="rect">
          <a:avLst/>
        </a:prstGeom>
      </xdr:spPr>
    </xdr:pic>
    <xdr:clientData/>
  </xdr:twoCellAnchor>
  <xdr:twoCellAnchor>
    <xdr:from>
      <xdr:col>53</xdr:col>
      <xdr:colOff>1647824</xdr:colOff>
      <xdr:row>151</xdr:row>
      <xdr:rowOff>1</xdr:rowOff>
    </xdr:from>
    <xdr:to>
      <xdr:col>54</xdr:col>
      <xdr:colOff>0</xdr:colOff>
      <xdr:row>152</xdr:row>
      <xdr:rowOff>0</xdr:rowOff>
    </xdr:to>
    <xdr:pic>
      <xdr:nvPicPr>
        <xdr:cNvPr id="391" name="Image 390">
          <a:extLst>
            <a:ext uri="{FF2B5EF4-FFF2-40B4-BE49-F238E27FC236}">
              <a16:creationId xmlns:a16="http://schemas.microsoft.com/office/drawing/2014/main" id="{00000000-0008-0000-0500-000087010000}"/>
            </a:ext>
          </a:extLst>
        </xdr:cNvPr>
        <xdr:cNvPicPr preferRelativeResize="0">
          <a:picLocks/>
        </xdr:cNvPicPr>
      </xdr:nvPicPr>
      <xdr:blipFill>
        <a:blip xmlns:r="http://schemas.openxmlformats.org/officeDocument/2006/relationships" r:embed="rId253" cstate="email">
          <a:extLst>
            <a:ext uri="{28A0092B-C50C-407E-A947-70E740481C1C}">
              <a14:useLocalDpi xmlns:a14="http://schemas.microsoft.com/office/drawing/2010/main"/>
            </a:ext>
          </a:extLst>
        </a:blip>
        <a:stretch>
          <a:fillRect/>
        </a:stretch>
      </xdr:blipFill>
      <xdr:spPr>
        <a:xfrm>
          <a:off x="67446524" y="192185926"/>
          <a:ext cx="1" cy="971549"/>
        </a:xfrm>
        <a:prstGeom prst="rect">
          <a:avLst/>
        </a:prstGeom>
      </xdr:spPr>
    </xdr:pic>
    <xdr:clientData/>
  </xdr:twoCellAnchor>
  <xdr:twoCellAnchor editAs="oneCell">
    <xdr:from>
      <xdr:col>52</xdr:col>
      <xdr:colOff>0</xdr:colOff>
      <xdr:row>248</xdr:row>
      <xdr:rowOff>0</xdr:rowOff>
    </xdr:from>
    <xdr:to>
      <xdr:col>54</xdr:col>
      <xdr:colOff>304800</xdr:colOff>
      <xdr:row>264</xdr:row>
      <xdr:rowOff>321800</xdr:rowOff>
    </xdr:to>
    <xdr:sp macro="" textlink="">
      <xdr:nvSpPr>
        <xdr:cNvPr id="392" name="AutoShape 9">
          <a:extLst>
            <a:ext uri="{FF2B5EF4-FFF2-40B4-BE49-F238E27FC236}">
              <a16:creationId xmlns:a16="http://schemas.microsoft.com/office/drawing/2014/main" id="{00000000-0008-0000-0500-000088010000}"/>
            </a:ext>
          </a:extLst>
        </xdr:cNvPr>
        <xdr:cNvSpPr>
          <a:spLocks noChangeAspect="1" noChangeArrowheads="1"/>
        </xdr:cNvSpPr>
      </xdr:nvSpPr>
      <xdr:spPr bwMode="auto">
        <a:xfrm>
          <a:off x="65922525" y="328679175"/>
          <a:ext cx="304800" cy="99157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53</xdr:col>
      <xdr:colOff>1647264</xdr:colOff>
      <xdr:row>170</xdr:row>
      <xdr:rowOff>0</xdr:rowOff>
    </xdr:from>
    <xdr:to>
      <xdr:col>54</xdr:col>
      <xdr:colOff>0</xdr:colOff>
      <xdr:row>171</xdr:row>
      <xdr:rowOff>0</xdr:rowOff>
    </xdr:to>
    <xdr:pic>
      <xdr:nvPicPr>
        <xdr:cNvPr id="393" name="Image 392">
          <a:extLst>
            <a:ext uri="{FF2B5EF4-FFF2-40B4-BE49-F238E27FC236}">
              <a16:creationId xmlns:a16="http://schemas.microsoft.com/office/drawing/2014/main" id="{00000000-0008-0000-0500-000089010000}"/>
            </a:ext>
          </a:extLst>
        </xdr:cNvPr>
        <xdr:cNvPicPr preferRelativeResize="0">
          <a:picLocks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67445964" y="214369650"/>
          <a:ext cx="561"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0</xdr:colOff>
      <xdr:row>420</xdr:row>
      <xdr:rowOff>0</xdr:rowOff>
    </xdr:from>
    <xdr:to>
      <xdr:col>55</xdr:col>
      <xdr:colOff>0</xdr:colOff>
      <xdr:row>421</xdr:row>
      <xdr:rowOff>0</xdr:rowOff>
    </xdr:to>
    <xdr:pic>
      <xdr:nvPicPr>
        <xdr:cNvPr id="394" name="Image 393">
          <a:extLst>
            <a:ext uri="{FF2B5EF4-FFF2-40B4-BE49-F238E27FC236}">
              <a16:creationId xmlns:a16="http://schemas.microsoft.com/office/drawing/2014/main" id="{00000000-0008-0000-0500-00008A010000}"/>
            </a:ext>
          </a:extLst>
        </xdr:cNvPr>
        <xdr:cNvPicPr preferRelativeResize="0"/>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73140794" y="281323676"/>
          <a:ext cx="2196353" cy="2476500"/>
        </a:xfrm>
        <a:prstGeom prst="rect">
          <a:avLst/>
        </a:prstGeom>
        <a:noFill/>
        <a:ln>
          <a:noFill/>
        </a:ln>
      </xdr:spPr>
    </xdr:pic>
    <xdr:clientData/>
  </xdr:twoCellAnchor>
  <xdr:twoCellAnchor>
    <xdr:from>
      <xdr:col>55</xdr:col>
      <xdr:colOff>0</xdr:colOff>
      <xdr:row>420</xdr:row>
      <xdr:rowOff>0</xdr:rowOff>
    </xdr:from>
    <xdr:to>
      <xdr:col>56</xdr:col>
      <xdr:colOff>0</xdr:colOff>
      <xdr:row>421</xdr:row>
      <xdr:rowOff>0</xdr:rowOff>
    </xdr:to>
    <xdr:pic>
      <xdr:nvPicPr>
        <xdr:cNvPr id="395" name="Image 394">
          <a:extLst>
            <a:ext uri="{FF2B5EF4-FFF2-40B4-BE49-F238E27FC236}">
              <a16:creationId xmlns:a16="http://schemas.microsoft.com/office/drawing/2014/main" id="{00000000-0008-0000-0500-00008B010000}"/>
            </a:ext>
          </a:extLst>
        </xdr:cNvPr>
        <xdr:cNvPicPr preferRelativeResize="0"/>
      </xdr:nvPicPr>
      <xdr:blipFill>
        <a:blip xmlns:r="http://schemas.openxmlformats.org/officeDocument/2006/relationships" r:embed="rId256"/>
        <a:stretch>
          <a:fillRect/>
        </a:stretch>
      </xdr:blipFill>
      <xdr:spPr>
        <a:xfrm>
          <a:off x="75337147" y="281323676"/>
          <a:ext cx="2196353" cy="2476500"/>
        </a:xfrm>
        <a:prstGeom prst="rect">
          <a:avLst/>
        </a:prstGeom>
      </xdr:spPr>
    </xdr:pic>
    <xdr:clientData/>
  </xdr:twoCellAnchor>
  <xdr:twoCellAnchor>
    <xdr:from>
      <xdr:col>56</xdr:col>
      <xdr:colOff>0</xdr:colOff>
      <xdr:row>420</xdr:row>
      <xdr:rowOff>0</xdr:rowOff>
    </xdr:from>
    <xdr:to>
      <xdr:col>57</xdr:col>
      <xdr:colOff>0</xdr:colOff>
      <xdr:row>421</xdr:row>
      <xdr:rowOff>0</xdr:rowOff>
    </xdr:to>
    <xdr:pic>
      <xdr:nvPicPr>
        <xdr:cNvPr id="396" name="Image 395">
          <a:extLst>
            <a:ext uri="{FF2B5EF4-FFF2-40B4-BE49-F238E27FC236}">
              <a16:creationId xmlns:a16="http://schemas.microsoft.com/office/drawing/2014/main" id="{00000000-0008-0000-0500-00008C010000}"/>
            </a:ext>
          </a:extLst>
        </xdr:cNvPr>
        <xdr:cNvPicPr>
          <a:picLocks noChangeAspect="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77533500" y="281323676"/>
          <a:ext cx="2196353" cy="2476500"/>
        </a:xfrm>
        <a:prstGeom prst="rect">
          <a:avLst/>
        </a:prstGeom>
        <a:noFill/>
        <a:ln>
          <a:noFill/>
        </a:ln>
      </xdr:spPr>
    </xdr:pic>
    <xdr:clientData/>
  </xdr:twoCellAnchor>
  <xdr:twoCellAnchor>
    <xdr:from>
      <xdr:col>57</xdr:col>
      <xdr:colOff>0</xdr:colOff>
      <xdr:row>420</xdr:row>
      <xdr:rowOff>0</xdr:rowOff>
    </xdr:from>
    <xdr:to>
      <xdr:col>58</xdr:col>
      <xdr:colOff>0</xdr:colOff>
      <xdr:row>421</xdr:row>
      <xdr:rowOff>0</xdr:rowOff>
    </xdr:to>
    <xdr:pic>
      <xdr:nvPicPr>
        <xdr:cNvPr id="462" name="Image 461">
          <a:extLst>
            <a:ext uri="{FF2B5EF4-FFF2-40B4-BE49-F238E27FC236}">
              <a16:creationId xmlns:a16="http://schemas.microsoft.com/office/drawing/2014/main" id="{00000000-0008-0000-0500-0000CE010000}"/>
            </a:ext>
          </a:extLst>
        </xdr:cNvPr>
        <xdr:cNvPicPr preferRelativeResize="0"/>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79729853" y="281323676"/>
          <a:ext cx="2196353" cy="2476500"/>
        </a:xfrm>
        <a:prstGeom prst="rect">
          <a:avLst/>
        </a:prstGeom>
        <a:noFill/>
        <a:ln>
          <a:noFill/>
        </a:ln>
      </xdr:spPr>
    </xdr:pic>
    <xdr:clientData/>
  </xdr:twoCellAnchor>
  <xdr:twoCellAnchor>
    <xdr:from>
      <xdr:col>54</xdr:col>
      <xdr:colOff>0</xdr:colOff>
      <xdr:row>419</xdr:row>
      <xdr:rowOff>1</xdr:rowOff>
    </xdr:from>
    <xdr:to>
      <xdr:col>55</xdr:col>
      <xdr:colOff>0</xdr:colOff>
      <xdr:row>420</xdr:row>
      <xdr:rowOff>0</xdr:rowOff>
    </xdr:to>
    <xdr:pic>
      <xdr:nvPicPr>
        <xdr:cNvPr id="464" name="Image 463">
          <a:extLst>
            <a:ext uri="{FF2B5EF4-FFF2-40B4-BE49-F238E27FC236}">
              <a16:creationId xmlns:a16="http://schemas.microsoft.com/office/drawing/2014/main" id="{00000000-0008-0000-0500-0000D0010000}"/>
            </a:ext>
          </a:extLst>
        </xdr:cNvPr>
        <xdr:cNvPicPr preferRelativeResize="0"/>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73140794" y="280841825"/>
          <a:ext cx="2196353" cy="2095499"/>
        </a:xfrm>
        <a:prstGeom prst="rect">
          <a:avLst/>
        </a:prstGeom>
        <a:noFill/>
        <a:ln>
          <a:noFill/>
        </a:ln>
      </xdr:spPr>
    </xdr:pic>
    <xdr:clientData/>
  </xdr:twoCellAnchor>
  <xdr:twoCellAnchor>
    <xdr:from>
      <xdr:col>55</xdr:col>
      <xdr:colOff>0</xdr:colOff>
      <xdr:row>419</xdr:row>
      <xdr:rowOff>1</xdr:rowOff>
    </xdr:from>
    <xdr:to>
      <xdr:col>56</xdr:col>
      <xdr:colOff>0</xdr:colOff>
      <xdr:row>420</xdr:row>
      <xdr:rowOff>0</xdr:rowOff>
    </xdr:to>
    <xdr:pic>
      <xdr:nvPicPr>
        <xdr:cNvPr id="465" name="Image 464">
          <a:extLst>
            <a:ext uri="{FF2B5EF4-FFF2-40B4-BE49-F238E27FC236}">
              <a16:creationId xmlns:a16="http://schemas.microsoft.com/office/drawing/2014/main" id="{00000000-0008-0000-0500-0000D1010000}"/>
            </a:ext>
          </a:extLst>
        </xdr:cNvPr>
        <xdr:cNvPicPr preferRelativeResize="0">
          <a:picLocks/>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75337147" y="280841825"/>
          <a:ext cx="2196353" cy="2095499"/>
        </a:xfrm>
        <a:prstGeom prst="rect">
          <a:avLst/>
        </a:prstGeom>
        <a:noFill/>
        <a:ln>
          <a:noFill/>
        </a:ln>
      </xdr:spPr>
    </xdr:pic>
    <xdr:clientData/>
  </xdr:twoCellAnchor>
  <xdr:twoCellAnchor>
    <xdr:from>
      <xdr:col>56</xdr:col>
      <xdr:colOff>0</xdr:colOff>
      <xdr:row>419</xdr:row>
      <xdr:rowOff>0</xdr:rowOff>
    </xdr:from>
    <xdr:to>
      <xdr:col>57</xdr:col>
      <xdr:colOff>0</xdr:colOff>
      <xdr:row>420</xdr:row>
      <xdr:rowOff>0</xdr:rowOff>
    </xdr:to>
    <xdr:pic>
      <xdr:nvPicPr>
        <xdr:cNvPr id="466" name="Image 465">
          <a:extLst>
            <a:ext uri="{FF2B5EF4-FFF2-40B4-BE49-F238E27FC236}">
              <a16:creationId xmlns:a16="http://schemas.microsoft.com/office/drawing/2014/main" id="{00000000-0008-0000-0500-0000D2010000}"/>
            </a:ext>
          </a:extLst>
        </xdr:cNvPr>
        <xdr:cNvPicPr preferRelativeResize="0"/>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77533500" y="280841824"/>
          <a:ext cx="2196353" cy="2095500"/>
        </a:xfrm>
        <a:prstGeom prst="rect">
          <a:avLst/>
        </a:prstGeom>
        <a:noFill/>
        <a:ln>
          <a:noFill/>
        </a:ln>
      </xdr:spPr>
    </xdr:pic>
    <xdr:clientData/>
  </xdr:twoCellAnchor>
  <xdr:twoCellAnchor>
    <xdr:from>
      <xdr:col>57</xdr:col>
      <xdr:colOff>0</xdr:colOff>
      <xdr:row>419</xdr:row>
      <xdr:rowOff>0</xdr:rowOff>
    </xdr:from>
    <xdr:to>
      <xdr:col>58</xdr:col>
      <xdr:colOff>0</xdr:colOff>
      <xdr:row>420</xdr:row>
      <xdr:rowOff>0</xdr:rowOff>
    </xdr:to>
    <xdr:pic>
      <xdr:nvPicPr>
        <xdr:cNvPr id="467" name="Image 466">
          <a:extLst>
            <a:ext uri="{FF2B5EF4-FFF2-40B4-BE49-F238E27FC236}">
              <a16:creationId xmlns:a16="http://schemas.microsoft.com/office/drawing/2014/main" id="{00000000-0008-0000-0500-0000D3010000}"/>
            </a:ext>
          </a:extLst>
        </xdr:cNvPr>
        <xdr:cNvPicPr preferRelativeResize="0"/>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79729853" y="280841824"/>
          <a:ext cx="2196353" cy="2095500"/>
        </a:xfrm>
        <a:prstGeom prst="rect">
          <a:avLst/>
        </a:prstGeom>
        <a:noFill/>
        <a:ln>
          <a:noFill/>
        </a:ln>
      </xdr:spPr>
    </xdr:pic>
    <xdr:clientData/>
  </xdr:twoCellAnchor>
  <xdr:twoCellAnchor>
    <xdr:from>
      <xdr:col>54</xdr:col>
      <xdr:colOff>0</xdr:colOff>
      <xdr:row>268</xdr:row>
      <xdr:rowOff>0</xdr:rowOff>
    </xdr:from>
    <xdr:to>
      <xdr:col>55</xdr:col>
      <xdr:colOff>0</xdr:colOff>
      <xdr:row>269</xdr:row>
      <xdr:rowOff>0</xdr:rowOff>
    </xdr:to>
    <xdr:pic>
      <xdr:nvPicPr>
        <xdr:cNvPr id="468" name="Image 467" descr="D:\Desktop\Suivi RNT 3A\IMG-20220203-WA0014.jpg">
          <a:extLst>
            <a:ext uri="{FF2B5EF4-FFF2-40B4-BE49-F238E27FC236}">
              <a16:creationId xmlns:a16="http://schemas.microsoft.com/office/drawing/2014/main" id="{00000000-0008-0000-0500-0000D4010000}"/>
            </a:ext>
          </a:extLst>
        </xdr:cNvPr>
        <xdr:cNvPicPr preferRelativeResize="0"/>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73140794" y="216632118"/>
          <a:ext cx="2196353" cy="571500"/>
        </a:xfrm>
        <a:prstGeom prst="rect">
          <a:avLst/>
        </a:prstGeom>
        <a:noFill/>
        <a:ln>
          <a:noFill/>
        </a:ln>
      </xdr:spPr>
    </xdr:pic>
    <xdr:clientData/>
  </xdr:twoCellAnchor>
  <xdr:twoCellAnchor>
    <xdr:from>
      <xdr:col>55</xdr:col>
      <xdr:colOff>0</xdr:colOff>
      <xdr:row>268</xdr:row>
      <xdr:rowOff>0</xdr:rowOff>
    </xdr:from>
    <xdr:to>
      <xdr:col>56</xdr:col>
      <xdr:colOff>0</xdr:colOff>
      <xdr:row>269</xdr:row>
      <xdr:rowOff>0</xdr:rowOff>
    </xdr:to>
    <xdr:pic>
      <xdr:nvPicPr>
        <xdr:cNvPr id="469" name="Image 468" descr="D:\Desktop\Suivi RNT 3A\IMG_20220326_111037.jpg">
          <a:extLst>
            <a:ext uri="{FF2B5EF4-FFF2-40B4-BE49-F238E27FC236}">
              <a16:creationId xmlns:a16="http://schemas.microsoft.com/office/drawing/2014/main" id="{00000000-0008-0000-0500-0000D5010000}"/>
            </a:ext>
          </a:extLst>
        </xdr:cNvPr>
        <xdr:cNvPicPr preferRelativeResize="0"/>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75337147" y="216632118"/>
          <a:ext cx="2196353" cy="571500"/>
        </a:xfrm>
        <a:prstGeom prst="rect">
          <a:avLst/>
        </a:prstGeom>
        <a:noFill/>
        <a:ln>
          <a:noFill/>
        </a:ln>
      </xdr:spPr>
    </xdr:pic>
    <xdr:clientData/>
  </xdr:twoCellAnchor>
  <xdr:twoCellAnchor>
    <xdr:from>
      <xdr:col>56</xdr:col>
      <xdr:colOff>0</xdr:colOff>
      <xdr:row>268</xdr:row>
      <xdr:rowOff>0</xdr:rowOff>
    </xdr:from>
    <xdr:to>
      <xdr:col>57</xdr:col>
      <xdr:colOff>0</xdr:colOff>
      <xdr:row>269</xdr:row>
      <xdr:rowOff>0</xdr:rowOff>
    </xdr:to>
    <xdr:pic>
      <xdr:nvPicPr>
        <xdr:cNvPr id="470" name="Image 469" descr="D:\Desktop\DOSSIER TP\à imprim\IMG_20220428_074455.jpg">
          <a:extLst>
            <a:ext uri="{FF2B5EF4-FFF2-40B4-BE49-F238E27FC236}">
              <a16:creationId xmlns:a16="http://schemas.microsoft.com/office/drawing/2014/main" id="{00000000-0008-0000-0500-0000D6010000}"/>
            </a:ext>
          </a:extLst>
        </xdr:cNvPr>
        <xdr:cNvPicPr preferRelativeResize="0"/>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77533500" y="216632118"/>
          <a:ext cx="2196353" cy="571500"/>
        </a:xfrm>
        <a:prstGeom prst="rect">
          <a:avLst/>
        </a:prstGeom>
        <a:noFill/>
        <a:ln>
          <a:noFill/>
        </a:ln>
      </xdr:spPr>
    </xdr:pic>
    <xdr:clientData/>
  </xdr:twoCellAnchor>
  <xdr:twoCellAnchor>
    <xdr:from>
      <xdr:col>54</xdr:col>
      <xdr:colOff>0</xdr:colOff>
      <xdr:row>269</xdr:row>
      <xdr:rowOff>0</xdr:rowOff>
    </xdr:from>
    <xdr:to>
      <xdr:col>55</xdr:col>
      <xdr:colOff>0</xdr:colOff>
      <xdr:row>270</xdr:row>
      <xdr:rowOff>0</xdr:rowOff>
    </xdr:to>
    <xdr:pic>
      <xdr:nvPicPr>
        <xdr:cNvPr id="471" name="Image 470" descr="D:\Desktop\Suivi RNT 3A\IMG_20220318_121444.jpg">
          <a:extLst>
            <a:ext uri="{FF2B5EF4-FFF2-40B4-BE49-F238E27FC236}">
              <a16:creationId xmlns:a16="http://schemas.microsoft.com/office/drawing/2014/main" id="{00000000-0008-0000-0500-0000D7010000}"/>
            </a:ext>
          </a:extLst>
        </xdr:cNvPr>
        <xdr:cNvPicPr preferRelativeResize="0"/>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73140794" y="217203618"/>
          <a:ext cx="2196353" cy="571500"/>
        </a:xfrm>
        <a:prstGeom prst="rect">
          <a:avLst/>
        </a:prstGeom>
        <a:noFill/>
        <a:ln>
          <a:noFill/>
        </a:ln>
      </xdr:spPr>
    </xdr:pic>
    <xdr:clientData/>
  </xdr:twoCellAnchor>
  <xdr:twoCellAnchor>
    <xdr:from>
      <xdr:col>54</xdr:col>
      <xdr:colOff>2196352</xdr:colOff>
      <xdr:row>269</xdr:row>
      <xdr:rowOff>0</xdr:rowOff>
    </xdr:from>
    <xdr:to>
      <xdr:col>55</xdr:col>
      <xdr:colOff>2196352</xdr:colOff>
      <xdr:row>270</xdr:row>
      <xdr:rowOff>0</xdr:rowOff>
    </xdr:to>
    <xdr:pic>
      <xdr:nvPicPr>
        <xdr:cNvPr id="472" name="Image 471" descr="D:\Desktop\DOSSIER TP\à imprim\IMG-20220511-WA0000.jpg">
          <a:extLst>
            <a:ext uri="{FF2B5EF4-FFF2-40B4-BE49-F238E27FC236}">
              <a16:creationId xmlns:a16="http://schemas.microsoft.com/office/drawing/2014/main" id="{00000000-0008-0000-0500-0000D8010000}"/>
            </a:ext>
          </a:extLst>
        </xdr:cNvPr>
        <xdr:cNvPicPr preferRelativeResize="0"/>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75337146" y="217203618"/>
          <a:ext cx="2196353" cy="571500"/>
        </a:xfrm>
        <a:prstGeom prst="rect">
          <a:avLst/>
        </a:prstGeom>
        <a:noFill/>
        <a:ln>
          <a:noFill/>
        </a:ln>
      </xdr:spPr>
    </xdr:pic>
    <xdr:clientData/>
  </xdr:twoCellAnchor>
  <xdr:twoCellAnchor>
    <xdr:from>
      <xdr:col>55</xdr:col>
      <xdr:colOff>2196352</xdr:colOff>
      <xdr:row>269</xdr:row>
      <xdr:rowOff>0</xdr:rowOff>
    </xdr:from>
    <xdr:to>
      <xdr:col>56</xdr:col>
      <xdr:colOff>2196352</xdr:colOff>
      <xdr:row>270</xdr:row>
      <xdr:rowOff>0</xdr:rowOff>
    </xdr:to>
    <xdr:pic>
      <xdr:nvPicPr>
        <xdr:cNvPr id="473" name="Image 472">
          <a:extLst>
            <a:ext uri="{FF2B5EF4-FFF2-40B4-BE49-F238E27FC236}">
              <a16:creationId xmlns:a16="http://schemas.microsoft.com/office/drawing/2014/main" id="{00000000-0008-0000-0500-0000D9010000}"/>
            </a:ext>
          </a:extLst>
        </xdr:cNvPr>
        <xdr:cNvPicPr preferRelativeResize="0"/>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77533499" y="217203618"/>
          <a:ext cx="2196353" cy="571500"/>
        </a:xfrm>
        <a:prstGeom prst="rect">
          <a:avLst/>
        </a:prstGeom>
        <a:noFill/>
      </xdr:spPr>
    </xdr:pic>
    <xdr:clientData/>
  </xdr:twoCellAnchor>
  <xdr:twoCellAnchor>
    <xdr:from>
      <xdr:col>54</xdr:col>
      <xdr:colOff>0</xdr:colOff>
      <xdr:row>270</xdr:row>
      <xdr:rowOff>1</xdr:rowOff>
    </xdr:from>
    <xdr:to>
      <xdr:col>55</xdr:col>
      <xdr:colOff>0</xdr:colOff>
      <xdr:row>271</xdr:row>
      <xdr:rowOff>1</xdr:rowOff>
    </xdr:to>
    <xdr:pic>
      <xdr:nvPicPr>
        <xdr:cNvPr id="474" name="Image 473" descr="D:\Desktop\Suivi RNT 3A\IMG_20220310_130020.jpg">
          <a:extLst>
            <a:ext uri="{FF2B5EF4-FFF2-40B4-BE49-F238E27FC236}">
              <a16:creationId xmlns:a16="http://schemas.microsoft.com/office/drawing/2014/main" id="{00000000-0008-0000-0500-0000DA010000}"/>
            </a:ext>
          </a:extLst>
        </xdr:cNvPr>
        <xdr:cNvPicPr preferRelativeResize="0"/>
      </xdr:nvPicPr>
      <xdr:blipFill>
        <a:blip xmlns:r="http://schemas.openxmlformats.org/officeDocument/2006/relationships" r:embed="rId269" cstate="print">
          <a:extLst>
            <a:ext uri="{28A0092B-C50C-407E-A947-70E740481C1C}">
              <a14:useLocalDpi xmlns:a14="http://schemas.microsoft.com/office/drawing/2010/main" val="0"/>
            </a:ext>
          </a:extLst>
        </a:blip>
        <a:srcRect/>
        <a:stretch>
          <a:fillRect/>
        </a:stretch>
      </xdr:blipFill>
      <xdr:spPr bwMode="auto">
        <a:xfrm>
          <a:off x="73140794" y="217775119"/>
          <a:ext cx="2196353" cy="571500"/>
        </a:xfrm>
        <a:prstGeom prst="rect">
          <a:avLst/>
        </a:prstGeom>
        <a:noFill/>
        <a:ln>
          <a:noFill/>
        </a:ln>
      </xdr:spPr>
    </xdr:pic>
    <xdr:clientData/>
  </xdr:twoCellAnchor>
  <xdr:twoCellAnchor>
    <xdr:from>
      <xdr:col>55</xdr:col>
      <xdr:colOff>2196352</xdr:colOff>
      <xdr:row>270</xdr:row>
      <xdr:rowOff>0</xdr:rowOff>
    </xdr:from>
    <xdr:to>
      <xdr:col>56</xdr:col>
      <xdr:colOff>2196352</xdr:colOff>
      <xdr:row>271</xdr:row>
      <xdr:rowOff>0</xdr:rowOff>
    </xdr:to>
    <xdr:pic>
      <xdr:nvPicPr>
        <xdr:cNvPr id="476" name="Image 475" descr="D:\Desktop\Travaux d'urgence\Entreprise Manitra\PK 83+600 (Pont après Tanambe) de la RNT3A\Après\IMG-20220524-WA0029.jpg">
          <a:extLst>
            <a:ext uri="{FF2B5EF4-FFF2-40B4-BE49-F238E27FC236}">
              <a16:creationId xmlns:a16="http://schemas.microsoft.com/office/drawing/2014/main" id="{00000000-0008-0000-0500-0000DC010000}"/>
            </a:ext>
          </a:extLst>
        </xdr:cNvPr>
        <xdr:cNvPicPr preferRelativeResize="0"/>
      </xdr:nvPicPr>
      <xdr:blipFill>
        <a:blip xmlns:r="http://schemas.openxmlformats.org/officeDocument/2006/relationships" r:embed="rId270" cstate="print">
          <a:extLst>
            <a:ext uri="{28A0092B-C50C-407E-A947-70E740481C1C}">
              <a14:useLocalDpi xmlns:a14="http://schemas.microsoft.com/office/drawing/2010/main" val="0"/>
            </a:ext>
          </a:extLst>
        </a:blip>
        <a:srcRect/>
        <a:stretch>
          <a:fillRect/>
        </a:stretch>
      </xdr:blipFill>
      <xdr:spPr bwMode="auto">
        <a:xfrm>
          <a:off x="77533499" y="217775118"/>
          <a:ext cx="2196353" cy="571500"/>
        </a:xfrm>
        <a:prstGeom prst="rect">
          <a:avLst/>
        </a:prstGeom>
        <a:noFill/>
        <a:ln>
          <a:noFill/>
        </a:ln>
      </xdr:spPr>
    </xdr:pic>
    <xdr:clientData/>
  </xdr:twoCellAnchor>
  <xdr:twoCellAnchor>
    <xdr:from>
      <xdr:col>55</xdr:col>
      <xdr:colOff>0</xdr:colOff>
      <xdr:row>270</xdr:row>
      <xdr:rowOff>0</xdr:rowOff>
    </xdr:from>
    <xdr:to>
      <xdr:col>56</xdr:col>
      <xdr:colOff>0</xdr:colOff>
      <xdr:row>271</xdr:row>
      <xdr:rowOff>0</xdr:rowOff>
    </xdr:to>
    <xdr:pic>
      <xdr:nvPicPr>
        <xdr:cNvPr id="477" name="Image 476" descr="D:\Desktop\Travaux d'urgence\Entreprise Manitra\PK 83+600 (Pont après Tanambe) de la RNT3A\Après\IMG-20220524-WA0027.jpg">
          <a:extLst>
            <a:ext uri="{FF2B5EF4-FFF2-40B4-BE49-F238E27FC236}">
              <a16:creationId xmlns:a16="http://schemas.microsoft.com/office/drawing/2014/main" id="{00000000-0008-0000-0500-0000DD010000}"/>
            </a:ext>
          </a:extLst>
        </xdr:cNvPr>
        <xdr:cNvPicPr preferRelativeResize="0"/>
      </xdr:nvPicPr>
      <xdr:blipFill>
        <a:blip xmlns:r="http://schemas.openxmlformats.org/officeDocument/2006/relationships" r:embed="rId271" cstate="print">
          <a:extLst>
            <a:ext uri="{28A0092B-C50C-407E-A947-70E740481C1C}">
              <a14:useLocalDpi xmlns:a14="http://schemas.microsoft.com/office/drawing/2010/main" val="0"/>
            </a:ext>
          </a:extLst>
        </a:blip>
        <a:srcRect/>
        <a:stretch>
          <a:fillRect/>
        </a:stretch>
      </xdr:blipFill>
      <xdr:spPr bwMode="auto">
        <a:xfrm>
          <a:off x="75337147" y="217775118"/>
          <a:ext cx="2196353" cy="571500"/>
        </a:xfrm>
        <a:prstGeom prst="rect">
          <a:avLst/>
        </a:prstGeom>
        <a:noFill/>
        <a:ln>
          <a:noFill/>
        </a:ln>
      </xdr:spPr>
    </xdr:pic>
    <xdr:clientData/>
  </xdr:twoCellAnchor>
  <xdr:twoCellAnchor>
    <xdr:from>
      <xdr:col>53</xdr:col>
      <xdr:colOff>1647264</xdr:colOff>
      <xdr:row>271</xdr:row>
      <xdr:rowOff>0</xdr:rowOff>
    </xdr:from>
    <xdr:to>
      <xdr:col>54</xdr:col>
      <xdr:colOff>2196352</xdr:colOff>
      <xdr:row>272</xdr:row>
      <xdr:rowOff>0</xdr:rowOff>
    </xdr:to>
    <xdr:pic>
      <xdr:nvPicPr>
        <xdr:cNvPr id="478" name="Image 477" descr="D:\Desktop\Ese Raobelina Harimalala\IMG_20220130_164558.jpg">
          <a:extLst>
            <a:ext uri="{FF2B5EF4-FFF2-40B4-BE49-F238E27FC236}">
              <a16:creationId xmlns:a16="http://schemas.microsoft.com/office/drawing/2014/main" id="{00000000-0008-0000-0500-0000DE010000}"/>
            </a:ext>
          </a:extLst>
        </xdr:cNvPr>
        <xdr:cNvPicPr preferRelativeResize="0"/>
      </xdr:nvPicPr>
      <xdr:blipFill>
        <a:blip xmlns:r="http://schemas.openxmlformats.org/officeDocument/2006/relationships" r:embed="rId272" cstate="print">
          <a:extLst>
            <a:ext uri="{28A0092B-C50C-407E-A947-70E740481C1C}">
              <a14:useLocalDpi xmlns:a14="http://schemas.microsoft.com/office/drawing/2010/main" val="0"/>
            </a:ext>
          </a:extLst>
        </a:blip>
        <a:srcRect/>
        <a:stretch>
          <a:fillRect/>
        </a:stretch>
      </xdr:blipFill>
      <xdr:spPr bwMode="auto">
        <a:xfrm>
          <a:off x="73140793" y="218346618"/>
          <a:ext cx="2196353" cy="571500"/>
        </a:xfrm>
        <a:prstGeom prst="rect">
          <a:avLst/>
        </a:prstGeom>
        <a:noFill/>
        <a:ln>
          <a:noFill/>
        </a:ln>
      </xdr:spPr>
    </xdr:pic>
    <xdr:clientData/>
  </xdr:twoCellAnchor>
  <xdr:twoCellAnchor>
    <xdr:from>
      <xdr:col>55</xdr:col>
      <xdr:colOff>0</xdr:colOff>
      <xdr:row>271</xdr:row>
      <xdr:rowOff>0</xdr:rowOff>
    </xdr:from>
    <xdr:to>
      <xdr:col>56</xdr:col>
      <xdr:colOff>0</xdr:colOff>
      <xdr:row>272</xdr:row>
      <xdr:rowOff>0</xdr:rowOff>
    </xdr:to>
    <xdr:grpSp>
      <xdr:nvGrpSpPr>
        <xdr:cNvPr id="2" name="Groupe 1">
          <a:extLst>
            <a:ext uri="{FF2B5EF4-FFF2-40B4-BE49-F238E27FC236}">
              <a16:creationId xmlns:a16="http://schemas.microsoft.com/office/drawing/2014/main" id="{00000000-0008-0000-0500-000002000000}"/>
            </a:ext>
          </a:extLst>
        </xdr:cNvPr>
        <xdr:cNvGrpSpPr/>
      </xdr:nvGrpSpPr>
      <xdr:grpSpPr>
        <a:xfrm>
          <a:off x="30584775" y="233210100"/>
          <a:ext cx="2200275" cy="571500"/>
          <a:chOff x="75337147" y="218346618"/>
          <a:chExt cx="2196353" cy="571500"/>
        </a:xfrm>
      </xdr:grpSpPr>
      <xdr:pic>
        <xdr:nvPicPr>
          <xdr:cNvPr id="479" name="Image 478" descr="D:\Desktop\Suivi RNT 3A\IMG-20220426-WA0000.jpg">
            <a:extLst>
              <a:ext uri="{FF2B5EF4-FFF2-40B4-BE49-F238E27FC236}">
                <a16:creationId xmlns:a16="http://schemas.microsoft.com/office/drawing/2014/main" id="{00000000-0008-0000-0500-0000DF010000}"/>
              </a:ext>
            </a:extLst>
          </xdr:cNvPr>
          <xdr:cNvPicPr/>
        </xdr:nvPicPr>
        <xdr:blipFill>
          <a:blip xmlns:r="http://schemas.openxmlformats.org/officeDocument/2006/relationships" r:embed="rId273" cstate="print">
            <a:extLst>
              <a:ext uri="{28A0092B-C50C-407E-A947-70E740481C1C}">
                <a14:useLocalDpi xmlns:a14="http://schemas.microsoft.com/office/drawing/2010/main" val="0"/>
              </a:ext>
            </a:extLst>
          </a:blip>
          <a:srcRect/>
          <a:stretch>
            <a:fillRect/>
          </a:stretch>
        </xdr:blipFill>
        <xdr:spPr bwMode="auto">
          <a:xfrm>
            <a:off x="75337147" y="218346618"/>
            <a:ext cx="1116000" cy="571500"/>
          </a:xfrm>
          <a:prstGeom prst="rect">
            <a:avLst/>
          </a:prstGeom>
          <a:noFill/>
          <a:ln>
            <a:noFill/>
          </a:ln>
        </xdr:spPr>
      </xdr:pic>
      <xdr:pic>
        <xdr:nvPicPr>
          <xdr:cNvPr id="480" name="Image 479" descr="D:\Desktop\Suivi RNT 3A\IMG-20220426-WA0002.jpg">
            <a:extLst>
              <a:ext uri="{FF2B5EF4-FFF2-40B4-BE49-F238E27FC236}">
                <a16:creationId xmlns:a16="http://schemas.microsoft.com/office/drawing/2014/main" id="{00000000-0008-0000-0500-0000E0010000}"/>
              </a:ext>
            </a:extLst>
          </xdr:cNvPr>
          <xdr:cNvPicPr/>
        </xdr:nvPicPr>
        <xdr:blipFill>
          <a:blip xmlns:r="http://schemas.openxmlformats.org/officeDocument/2006/relationships" r:embed="rId274" cstate="print">
            <a:extLst>
              <a:ext uri="{28A0092B-C50C-407E-A947-70E740481C1C}">
                <a14:useLocalDpi xmlns:a14="http://schemas.microsoft.com/office/drawing/2010/main" val="0"/>
              </a:ext>
            </a:extLst>
          </a:blip>
          <a:srcRect/>
          <a:stretch>
            <a:fillRect/>
          </a:stretch>
        </xdr:blipFill>
        <xdr:spPr bwMode="auto">
          <a:xfrm>
            <a:off x="76453500" y="218346618"/>
            <a:ext cx="1080000" cy="571500"/>
          </a:xfrm>
          <a:prstGeom prst="rect">
            <a:avLst/>
          </a:prstGeom>
          <a:noFill/>
          <a:ln>
            <a:noFill/>
          </a:ln>
        </xdr:spPr>
      </xdr:pic>
    </xdr:grpSp>
    <xdr:clientData/>
  </xdr:twoCellAnchor>
  <xdr:twoCellAnchor>
    <xdr:from>
      <xdr:col>56</xdr:col>
      <xdr:colOff>0</xdr:colOff>
      <xdr:row>271</xdr:row>
      <xdr:rowOff>0</xdr:rowOff>
    </xdr:from>
    <xdr:to>
      <xdr:col>57</xdr:col>
      <xdr:colOff>0</xdr:colOff>
      <xdr:row>272</xdr:row>
      <xdr:rowOff>0</xdr:rowOff>
    </xdr:to>
    <xdr:pic>
      <xdr:nvPicPr>
        <xdr:cNvPr id="481" name="Image 480" descr="D:\Desktop\bureau\Ese Raobelina Harimalala\pk 114\IMG-20220627-WA0013.jpg">
          <a:extLst>
            <a:ext uri="{FF2B5EF4-FFF2-40B4-BE49-F238E27FC236}">
              <a16:creationId xmlns:a16="http://schemas.microsoft.com/office/drawing/2014/main" id="{00000000-0008-0000-0500-0000E1010000}"/>
            </a:ext>
          </a:extLst>
        </xdr:cNvPr>
        <xdr:cNvPicPr preferRelativeResize="0"/>
      </xdr:nvPicPr>
      <xdr:blipFill>
        <a:blip xmlns:r="http://schemas.openxmlformats.org/officeDocument/2006/relationships" r:embed="rId275" cstate="print">
          <a:extLst>
            <a:ext uri="{28A0092B-C50C-407E-A947-70E740481C1C}">
              <a14:useLocalDpi xmlns:a14="http://schemas.microsoft.com/office/drawing/2010/main" val="0"/>
            </a:ext>
          </a:extLst>
        </a:blip>
        <a:srcRect/>
        <a:stretch>
          <a:fillRect/>
        </a:stretch>
      </xdr:blipFill>
      <xdr:spPr bwMode="auto">
        <a:xfrm>
          <a:off x="77533500" y="218346618"/>
          <a:ext cx="2196353" cy="571500"/>
        </a:xfrm>
        <a:prstGeom prst="rect">
          <a:avLst/>
        </a:prstGeom>
        <a:noFill/>
        <a:ln>
          <a:noFill/>
        </a:ln>
      </xdr:spPr>
    </xdr:pic>
    <xdr:clientData/>
  </xdr:twoCellAnchor>
  <xdr:twoCellAnchor>
    <xdr:from>
      <xdr:col>54</xdr:col>
      <xdr:colOff>0</xdr:colOff>
      <xdr:row>272</xdr:row>
      <xdr:rowOff>0</xdr:rowOff>
    </xdr:from>
    <xdr:to>
      <xdr:col>55</xdr:col>
      <xdr:colOff>0</xdr:colOff>
      <xdr:row>273</xdr:row>
      <xdr:rowOff>0</xdr:rowOff>
    </xdr:to>
    <xdr:pic>
      <xdr:nvPicPr>
        <xdr:cNvPr id="482" name="Image 481" descr="D:\Desktop\Ese Raobelina Harimalala\IMG-20220406-WA0006.jpg">
          <a:extLst>
            <a:ext uri="{FF2B5EF4-FFF2-40B4-BE49-F238E27FC236}">
              <a16:creationId xmlns:a16="http://schemas.microsoft.com/office/drawing/2014/main" id="{00000000-0008-0000-0500-0000E2010000}"/>
            </a:ext>
          </a:extLst>
        </xdr:cNvPr>
        <xdr:cNvPicPr preferRelativeResize="0"/>
      </xdr:nvPicPr>
      <xdr:blipFill>
        <a:blip xmlns:r="http://schemas.openxmlformats.org/officeDocument/2006/relationships" r:embed="rId276" cstate="print">
          <a:extLst>
            <a:ext uri="{28A0092B-C50C-407E-A947-70E740481C1C}">
              <a14:useLocalDpi xmlns:a14="http://schemas.microsoft.com/office/drawing/2010/main" val="0"/>
            </a:ext>
          </a:extLst>
        </a:blip>
        <a:srcRect/>
        <a:stretch>
          <a:fillRect/>
        </a:stretch>
      </xdr:blipFill>
      <xdr:spPr bwMode="auto">
        <a:xfrm>
          <a:off x="73140794" y="218918118"/>
          <a:ext cx="2196353" cy="324970"/>
        </a:xfrm>
        <a:prstGeom prst="rect">
          <a:avLst/>
        </a:prstGeom>
        <a:noFill/>
        <a:ln>
          <a:noFill/>
        </a:ln>
      </xdr:spPr>
    </xdr:pic>
    <xdr:clientData/>
  </xdr:twoCellAnchor>
  <xdr:twoCellAnchor>
    <xdr:from>
      <xdr:col>57</xdr:col>
      <xdr:colOff>0</xdr:colOff>
      <xdr:row>272</xdr:row>
      <xdr:rowOff>0</xdr:rowOff>
    </xdr:from>
    <xdr:to>
      <xdr:col>58</xdr:col>
      <xdr:colOff>0</xdr:colOff>
      <xdr:row>273</xdr:row>
      <xdr:rowOff>0</xdr:rowOff>
    </xdr:to>
    <xdr:pic>
      <xdr:nvPicPr>
        <xdr:cNvPr id="483" name="Image 482" descr="D:\Desktop\RAFRA BRECHE RN33\IMG_20220623_141839.jpg">
          <a:extLst>
            <a:ext uri="{FF2B5EF4-FFF2-40B4-BE49-F238E27FC236}">
              <a16:creationId xmlns:a16="http://schemas.microsoft.com/office/drawing/2014/main" id="{00000000-0008-0000-0500-0000E3010000}"/>
            </a:ext>
          </a:extLst>
        </xdr:cNvPr>
        <xdr:cNvPicPr preferRelativeResize="0"/>
      </xdr:nvPicPr>
      <xdr:blipFill>
        <a:blip xmlns:r="http://schemas.openxmlformats.org/officeDocument/2006/relationships" r:embed="rId277" cstate="print">
          <a:extLst>
            <a:ext uri="{28A0092B-C50C-407E-A947-70E740481C1C}">
              <a14:useLocalDpi xmlns:a14="http://schemas.microsoft.com/office/drawing/2010/main" val="0"/>
            </a:ext>
          </a:extLst>
        </a:blip>
        <a:srcRect/>
        <a:stretch>
          <a:fillRect/>
        </a:stretch>
      </xdr:blipFill>
      <xdr:spPr bwMode="auto">
        <a:xfrm>
          <a:off x="79729853" y="218918118"/>
          <a:ext cx="2196353" cy="324970"/>
        </a:xfrm>
        <a:prstGeom prst="rect">
          <a:avLst/>
        </a:prstGeom>
        <a:noFill/>
        <a:ln>
          <a:noFill/>
        </a:ln>
      </xdr:spPr>
    </xdr:pic>
    <xdr:clientData/>
  </xdr:twoCellAnchor>
  <xdr:twoCellAnchor>
    <xdr:from>
      <xdr:col>54</xdr:col>
      <xdr:colOff>2196352</xdr:colOff>
      <xdr:row>272</xdr:row>
      <xdr:rowOff>0</xdr:rowOff>
    </xdr:from>
    <xdr:to>
      <xdr:col>55</xdr:col>
      <xdr:colOff>2196352</xdr:colOff>
      <xdr:row>273</xdr:row>
      <xdr:rowOff>0</xdr:rowOff>
    </xdr:to>
    <xdr:pic>
      <xdr:nvPicPr>
        <xdr:cNvPr id="484" name="Image 483" descr="D:\Desktop\DOSSIER TP\suivi de réseau RN33\PK 23+500\20210708_110524.jpg">
          <a:extLst>
            <a:ext uri="{FF2B5EF4-FFF2-40B4-BE49-F238E27FC236}">
              <a16:creationId xmlns:a16="http://schemas.microsoft.com/office/drawing/2014/main" id="{00000000-0008-0000-0500-0000E4010000}"/>
            </a:ext>
          </a:extLst>
        </xdr:cNvPr>
        <xdr:cNvPicPr preferRelativeResize="0"/>
      </xdr:nvPicPr>
      <xdr:blipFill>
        <a:blip xmlns:r="http://schemas.openxmlformats.org/officeDocument/2006/relationships" r:embed="rId278" cstate="print">
          <a:extLst>
            <a:ext uri="{28A0092B-C50C-407E-A947-70E740481C1C}">
              <a14:useLocalDpi xmlns:a14="http://schemas.microsoft.com/office/drawing/2010/main" val="0"/>
            </a:ext>
          </a:extLst>
        </a:blip>
        <a:srcRect/>
        <a:stretch>
          <a:fillRect/>
        </a:stretch>
      </xdr:blipFill>
      <xdr:spPr bwMode="auto">
        <a:xfrm>
          <a:off x="75337146" y="218918118"/>
          <a:ext cx="2196353" cy="324970"/>
        </a:xfrm>
        <a:prstGeom prst="rect">
          <a:avLst/>
        </a:prstGeom>
        <a:noFill/>
        <a:ln>
          <a:noFill/>
        </a:ln>
      </xdr:spPr>
    </xdr:pic>
    <xdr:clientData/>
  </xdr:twoCellAnchor>
  <xdr:twoCellAnchor>
    <xdr:from>
      <xdr:col>54</xdr:col>
      <xdr:colOff>0</xdr:colOff>
      <xdr:row>273</xdr:row>
      <xdr:rowOff>0</xdr:rowOff>
    </xdr:from>
    <xdr:to>
      <xdr:col>55</xdr:col>
      <xdr:colOff>0</xdr:colOff>
      <xdr:row>274</xdr:row>
      <xdr:rowOff>0</xdr:rowOff>
    </xdr:to>
    <xdr:pic>
      <xdr:nvPicPr>
        <xdr:cNvPr id="487" name="Image 486" descr="D:\Desktop\rnt 23A\RNT 23A ACTUALISE\IMG_20220212_100435.jpg">
          <a:extLst>
            <a:ext uri="{FF2B5EF4-FFF2-40B4-BE49-F238E27FC236}">
              <a16:creationId xmlns:a16="http://schemas.microsoft.com/office/drawing/2014/main" id="{00000000-0008-0000-0500-0000E7010000}"/>
            </a:ext>
          </a:extLst>
        </xdr:cNvPr>
        <xdr:cNvPicPr preferRelativeResize="0"/>
      </xdr:nvPicPr>
      <xdr:blipFill>
        <a:blip xmlns:r="http://schemas.openxmlformats.org/officeDocument/2006/relationships" r:embed="rId279" cstate="print">
          <a:extLst>
            <a:ext uri="{28A0092B-C50C-407E-A947-70E740481C1C}">
              <a14:useLocalDpi xmlns:a14="http://schemas.microsoft.com/office/drawing/2010/main" val="0"/>
            </a:ext>
          </a:extLst>
        </a:blip>
        <a:srcRect/>
        <a:stretch>
          <a:fillRect/>
        </a:stretch>
      </xdr:blipFill>
      <xdr:spPr bwMode="auto">
        <a:xfrm>
          <a:off x="73140794" y="219568059"/>
          <a:ext cx="2196353" cy="324970"/>
        </a:xfrm>
        <a:prstGeom prst="rect">
          <a:avLst/>
        </a:prstGeom>
        <a:noFill/>
        <a:ln>
          <a:noFill/>
        </a:ln>
      </xdr:spPr>
    </xdr:pic>
    <xdr:clientData/>
  </xdr:twoCellAnchor>
  <xdr:twoCellAnchor>
    <xdr:from>
      <xdr:col>55</xdr:col>
      <xdr:colOff>2196352</xdr:colOff>
      <xdr:row>273</xdr:row>
      <xdr:rowOff>0</xdr:rowOff>
    </xdr:from>
    <xdr:to>
      <xdr:col>56</xdr:col>
      <xdr:colOff>2196352</xdr:colOff>
      <xdr:row>274</xdr:row>
      <xdr:rowOff>0</xdr:rowOff>
    </xdr:to>
    <xdr:pic>
      <xdr:nvPicPr>
        <xdr:cNvPr id="488" name="Image 487" descr="D:\Desktop\RNT23A\PK 1+300 Ese ASC.jpg">
          <a:extLst>
            <a:ext uri="{FF2B5EF4-FFF2-40B4-BE49-F238E27FC236}">
              <a16:creationId xmlns:a16="http://schemas.microsoft.com/office/drawing/2014/main" id="{00000000-0008-0000-0500-0000E8010000}"/>
            </a:ext>
          </a:extLst>
        </xdr:cNvPr>
        <xdr:cNvPicPr preferRelativeResize="0"/>
      </xdr:nvPicPr>
      <xdr:blipFill>
        <a:blip xmlns:r="http://schemas.openxmlformats.org/officeDocument/2006/relationships" r:embed="rId280" cstate="print">
          <a:extLst>
            <a:ext uri="{28A0092B-C50C-407E-A947-70E740481C1C}">
              <a14:useLocalDpi xmlns:a14="http://schemas.microsoft.com/office/drawing/2010/main" val="0"/>
            </a:ext>
          </a:extLst>
        </a:blip>
        <a:srcRect/>
        <a:stretch>
          <a:fillRect/>
        </a:stretch>
      </xdr:blipFill>
      <xdr:spPr bwMode="auto">
        <a:xfrm>
          <a:off x="77533499" y="219568059"/>
          <a:ext cx="2196353" cy="324970"/>
        </a:xfrm>
        <a:prstGeom prst="rect">
          <a:avLst/>
        </a:prstGeom>
        <a:noFill/>
        <a:ln>
          <a:noFill/>
        </a:ln>
      </xdr:spPr>
    </xdr:pic>
    <xdr:clientData/>
  </xdr:twoCellAnchor>
  <xdr:twoCellAnchor>
    <xdr:from>
      <xdr:col>54</xdr:col>
      <xdr:colOff>0</xdr:colOff>
      <xdr:row>232</xdr:row>
      <xdr:rowOff>0</xdr:rowOff>
    </xdr:from>
    <xdr:to>
      <xdr:col>55</xdr:col>
      <xdr:colOff>1</xdr:colOff>
      <xdr:row>233</xdr:row>
      <xdr:rowOff>0</xdr:rowOff>
    </xdr:to>
    <xdr:pic>
      <xdr:nvPicPr>
        <xdr:cNvPr id="475" name="Image 474" descr="TROTRILAVA2">
          <a:extLst>
            <a:ext uri="{FF2B5EF4-FFF2-40B4-BE49-F238E27FC236}">
              <a16:creationId xmlns:a16="http://schemas.microsoft.com/office/drawing/2014/main" id="{00000000-0008-0000-0500-0000DB010000}"/>
            </a:ext>
          </a:extLst>
        </xdr:cNvPr>
        <xdr:cNvPicPr preferRelativeResize="0">
          <a:picLocks noChangeArrowheads="1"/>
        </xdr:cNvPicPr>
      </xdr:nvPicPr>
      <xdr:blipFill>
        <a:blip xmlns:r="http://schemas.openxmlformats.org/officeDocument/2006/relationships" r:embed="rId281" cstate="print">
          <a:extLst>
            <a:ext uri="{28A0092B-C50C-407E-A947-70E740481C1C}">
              <a14:useLocalDpi xmlns:a14="http://schemas.microsoft.com/office/drawing/2010/main" val="0"/>
            </a:ext>
          </a:extLst>
        </a:blip>
        <a:srcRect l="5447"/>
        <a:stretch>
          <a:fillRect/>
        </a:stretch>
      </xdr:blipFill>
      <xdr:spPr bwMode="auto">
        <a:xfrm>
          <a:off x="73768324" y="198579441"/>
          <a:ext cx="2196353" cy="806824"/>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55</xdr:col>
      <xdr:colOff>0</xdr:colOff>
      <xdr:row>232</xdr:row>
      <xdr:rowOff>0</xdr:rowOff>
    </xdr:from>
    <xdr:to>
      <xdr:col>56</xdr:col>
      <xdr:colOff>0</xdr:colOff>
      <xdr:row>233</xdr:row>
      <xdr:rowOff>0</xdr:rowOff>
    </xdr:to>
    <xdr:pic>
      <xdr:nvPicPr>
        <xdr:cNvPr id="490" name="Image 489" descr="mana 2">
          <a:extLst>
            <a:ext uri="{FF2B5EF4-FFF2-40B4-BE49-F238E27FC236}">
              <a16:creationId xmlns:a16="http://schemas.microsoft.com/office/drawing/2014/main" id="{00000000-0008-0000-0500-0000EA010000}"/>
            </a:ext>
          </a:extLst>
        </xdr:cNvPr>
        <xdr:cNvPicPr preferRelativeResize="0">
          <a:picLocks noChangeArrowheads="1"/>
        </xdr:cNvPicPr>
      </xdr:nvPicPr>
      <xdr:blipFill>
        <a:blip xmlns:r="http://schemas.openxmlformats.org/officeDocument/2006/relationships" r:embed="rId282" cstate="print">
          <a:extLst>
            <a:ext uri="{28A0092B-C50C-407E-A947-70E740481C1C}">
              <a14:useLocalDpi xmlns:a14="http://schemas.microsoft.com/office/drawing/2010/main" val="0"/>
            </a:ext>
          </a:extLst>
        </a:blip>
        <a:srcRect l="17310" r="13480"/>
        <a:stretch>
          <a:fillRect/>
        </a:stretch>
      </xdr:blipFill>
      <xdr:spPr bwMode="auto">
        <a:xfrm>
          <a:off x="75964676" y="198579441"/>
          <a:ext cx="2196353" cy="806824"/>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56</xdr:col>
      <xdr:colOff>0</xdr:colOff>
      <xdr:row>232</xdr:row>
      <xdr:rowOff>0</xdr:rowOff>
    </xdr:from>
    <xdr:to>
      <xdr:col>57</xdr:col>
      <xdr:colOff>0</xdr:colOff>
      <xdr:row>233</xdr:row>
      <xdr:rowOff>0</xdr:rowOff>
    </xdr:to>
    <xdr:pic>
      <xdr:nvPicPr>
        <xdr:cNvPr id="491" name="Image 490" descr="20220409_105558">
          <a:extLst>
            <a:ext uri="{FF2B5EF4-FFF2-40B4-BE49-F238E27FC236}">
              <a16:creationId xmlns:a16="http://schemas.microsoft.com/office/drawing/2014/main" id="{00000000-0008-0000-0500-0000EB010000}"/>
            </a:ext>
          </a:extLst>
        </xdr:cNvPr>
        <xdr:cNvPicPr preferRelativeResize="0">
          <a:picLocks noChangeArrowheads="1"/>
        </xdr:cNvPicPr>
      </xdr:nvPicPr>
      <xdr:blipFill>
        <a:blip xmlns:r="http://schemas.openxmlformats.org/officeDocument/2006/relationships" r:embed="rId283" cstate="print">
          <a:extLst>
            <a:ext uri="{28A0092B-C50C-407E-A947-70E740481C1C}">
              <a14:useLocalDpi xmlns:a14="http://schemas.microsoft.com/office/drawing/2010/main" val="0"/>
            </a:ext>
          </a:extLst>
        </a:blip>
        <a:srcRect l="6087" r="5997"/>
        <a:stretch>
          <a:fillRect/>
        </a:stretch>
      </xdr:blipFill>
      <xdr:spPr bwMode="auto">
        <a:xfrm>
          <a:off x="78161029" y="198579441"/>
          <a:ext cx="2196353" cy="806824"/>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54</xdr:col>
      <xdr:colOff>0</xdr:colOff>
      <xdr:row>244</xdr:row>
      <xdr:rowOff>0</xdr:rowOff>
    </xdr:from>
    <xdr:to>
      <xdr:col>55</xdr:col>
      <xdr:colOff>0</xdr:colOff>
      <xdr:row>245</xdr:row>
      <xdr:rowOff>0</xdr:rowOff>
    </xdr:to>
    <xdr:pic>
      <xdr:nvPicPr>
        <xdr:cNvPr id="492" name="Image 491" descr="DSC_0029">
          <a:extLst>
            <a:ext uri="{FF2B5EF4-FFF2-40B4-BE49-F238E27FC236}">
              <a16:creationId xmlns:a16="http://schemas.microsoft.com/office/drawing/2014/main" id="{00000000-0008-0000-0500-0000EC010000}"/>
            </a:ext>
          </a:extLst>
        </xdr:cNvPr>
        <xdr:cNvPicPr preferRelativeResize="0">
          <a:picLocks noChangeArrowheads="1"/>
        </xdr:cNvPicPr>
      </xdr:nvPicPr>
      <xdr:blipFill>
        <a:blip xmlns:r="http://schemas.openxmlformats.org/officeDocument/2006/relationships" r:embed="rId284" cstate="print">
          <a:extLst>
            <a:ext uri="{28A0092B-C50C-407E-A947-70E740481C1C}">
              <a14:useLocalDpi xmlns:a14="http://schemas.microsoft.com/office/drawing/2010/main" val="0"/>
            </a:ext>
          </a:extLst>
        </a:blip>
        <a:srcRect l="4794" r="5418"/>
        <a:stretch>
          <a:fillRect/>
        </a:stretch>
      </xdr:blipFill>
      <xdr:spPr bwMode="auto">
        <a:xfrm>
          <a:off x="73768324" y="205123676"/>
          <a:ext cx="2196352" cy="13335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55</xdr:col>
      <xdr:colOff>0</xdr:colOff>
      <xdr:row>244</xdr:row>
      <xdr:rowOff>8404</xdr:rowOff>
    </xdr:from>
    <xdr:to>
      <xdr:col>56</xdr:col>
      <xdr:colOff>0</xdr:colOff>
      <xdr:row>245</xdr:row>
      <xdr:rowOff>0</xdr:rowOff>
    </xdr:to>
    <xdr:pic>
      <xdr:nvPicPr>
        <xdr:cNvPr id="493" name="Image 492">
          <a:extLst>
            <a:ext uri="{FF2B5EF4-FFF2-40B4-BE49-F238E27FC236}">
              <a16:creationId xmlns:a16="http://schemas.microsoft.com/office/drawing/2014/main" id="{00000000-0008-0000-0500-0000ED010000}"/>
            </a:ext>
          </a:extLst>
        </xdr:cNvPr>
        <xdr:cNvPicPr preferRelativeResize="0">
          <a:picLocks noChangeArrowheads="1"/>
        </xdr:cNvPicPr>
      </xdr:nvPicPr>
      <xdr:blipFill>
        <a:blip xmlns:r="http://schemas.openxmlformats.org/officeDocument/2006/relationships" r:embed="rId285" cstate="print">
          <a:extLst>
            <a:ext uri="{28A0092B-C50C-407E-A947-70E740481C1C}">
              <a14:useLocalDpi xmlns:a14="http://schemas.microsoft.com/office/drawing/2010/main" val="0"/>
            </a:ext>
          </a:extLst>
        </a:blip>
        <a:srcRect b="13420"/>
        <a:stretch>
          <a:fillRect/>
        </a:stretch>
      </xdr:blipFill>
      <xdr:spPr bwMode="auto">
        <a:xfrm>
          <a:off x="75964676" y="205132080"/>
          <a:ext cx="2196353" cy="1325096"/>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56</xdr:col>
      <xdr:colOff>0</xdr:colOff>
      <xdr:row>244</xdr:row>
      <xdr:rowOff>0</xdr:rowOff>
    </xdr:from>
    <xdr:to>
      <xdr:col>57</xdr:col>
      <xdr:colOff>0</xdr:colOff>
      <xdr:row>245</xdr:row>
      <xdr:rowOff>0</xdr:rowOff>
    </xdr:to>
    <xdr:pic>
      <xdr:nvPicPr>
        <xdr:cNvPr id="494" name="Image 493">
          <a:extLst>
            <a:ext uri="{FF2B5EF4-FFF2-40B4-BE49-F238E27FC236}">
              <a16:creationId xmlns:a16="http://schemas.microsoft.com/office/drawing/2014/main" id="{00000000-0008-0000-0500-0000EE010000}"/>
            </a:ext>
          </a:extLst>
        </xdr:cNvPr>
        <xdr:cNvPicPr preferRelativeResize="0">
          <a:picLocks noChangeArrowheads="1"/>
        </xdr:cNvPicPr>
      </xdr:nvPicPr>
      <xdr:blipFill>
        <a:blip xmlns:r="http://schemas.openxmlformats.org/officeDocument/2006/relationships" r:embed="rId286" cstate="print">
          <a:extLst>
            <a:ext uri="{28A0092B-C50C-407E-A947-70E740481C1C}">
              <a14:useLocalDpi xmlns:a14="http://schemas.microsoft.com/office/drawing/2010/main" val="0"/>
            </a:ext>
          </a:extLst>
        </a:blip>
        <a:srcRect b="7600"/>
        <a:stretch>
          <a:fillRect/>
        </a:stretch>
      </xdr:blipFill>
      <xdr:spPr bwMode="auto">
        <a:xfrm>
          <a:off x="78161029" y="205123676"/>
          <a:ext cx="2196353" cy="13335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57</xdr:col>
      <xdr:colOff>0</xdr:colOff>
      <xdr:row>244</xdr:row>
      <xdr:rowOff>1</xdr:rowOff>
    </xdr:from>
    <xdr:to>
      <xdr:col>58</xdr:col>
      <xdr:colOff>0</xdr:colOff>
      <xdr:row>245</xdr:row>
      <xdr:rowOff>1</xdr:rowOff>
    </xdr:to>
    <xdr:pic>
      <xdr:nvPicPr>
        <xdr:cNvPr id="495" name="Image 494" descr="cloture">
          <a:extLst>
            <a:ext uri="{FF2B5EF4-FFF2-40B4-BE49-F238E27FC236}">
              <a16:creationId xmlns:a16="http://schemas.microsoft.com/office/drawing/2014/main" id="{00000000-0008-0000-0500-0000EF010000}"/>
            </a:ext>
          </a:extLst>
        </xdr:cNvPr>
        <xdr:cNvPicPr preferRelativeResize="0">
          <a:picLocks noChangeArrowheads="1"/>
        </xdr:cNvPicPr>
      </xdr:nvPicPr>
      <xdr:blipFill>
        <a:blip xmlns:r="http://schemas.openxmlformats.org/officeDocument/2006/relationships" r:embed="rId287" cstate="print">
          <a:extLst>
            <a:ext uri="{28A0092B-C50C-407E-A947-70E740481C1C}">
              <a14:useLocalDpi xmlns:a14="http://schemas.microsoft.com/office/drawing/2010/main" val="0"/>
            </a:ext>
          </a:extLst>
        </a:blip>
        <a:srcRect r="7289"/>
        <a:stretch>
          <a:fillRect/>
        </a:stretch>
      </xdr:blipFill>
      <xdr:spPr bwMode="auto">
        <a:xfrm>
          <a:off x="80357382" y="205123677"/>
          <a:ext cx="2196353" cy="13335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54</xdr:col>
      <xdr:colOff>0</xdr:colOff>
      <xdr:row>245</xdr:row>
      <xdr:rowOff>0</xdr:rowOff>
    </xdr:from>
    <xdr:to>
      <xdr:col>55</xdr:col>
      <xdr:colOff>0</xdr:colOff>
      <xdr:row>246</xdr:row>
      <xdr:rowOff>0</xdr:rowOff>
    </xdr:to>
    <xdr:pic>
      <xdr:nvPicPr>
        <xdr:cNvPr id="496" name="Image 495">
          <a:extLst>
            <a:ext uri="{FF2B5EF4-FFF2-40B4-BE49-F238E27FC236}">
              <a16:creationId xmlns:a16="http://schemas.microsoft.com/office/drawing/2014/main" id="{00000000-0008-0000-0500-0000F0010000}"/>
            </a:ext>
          </a:extLst>
        </xdr:cNvPr>
        <xdr:cNvPicPr preferRelativeResize="0">
          <a:picLocks noChangeArrowheads="1"/>
        </xdr:cNvPicPr>
      </xdr:nvPicPr>
      <xdr:blipFill>
        <a:blip xmlns:r="http://schemas.openxmlformats.org/officeDocument/2006/relationships" r:embed="rId288" cstate="print">
          <a:extLst>
            <a:ext uri="{28A0092B-C50C-407E-A947-70E740481C1C}">
              <a14:useLocalDpi xmlns:a14="http://schemas.microsoft.com/office/drawing/2010/main" val="0"/>
            </a:ext>
          </a:extLst>
        </a:blip>
        <a:srcRect l="1511" t="8189"/>
        <a:stretch>
          <a:fillRect/>
        </a:stretch>
      </xdr:blipFill>
      <xdr:spPr bwMode="auto">
        <a:xfrm>
          <a:off x="73768324" y="206457176"/>
          <a:ext cx="2196352" cy="481853"/>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55</xdr:col>
      <xdr:colOff>0</xdr:colOff>
      <xdr:row>245</xdr:row>
      <xdr:rowOff>0</xdr:rowOff>
    </xdr:from>
    <xdr:to>
      <xdr:col>56</xdr:col>
      <xdr:colOff>0</xdr:colOff>
      <xdr:row>246</xdr:row>
      <xdr:rowOff>0</xdr:rowOff>
    </xdr:to>
    <xdr:pic>
      <xdr:nvPicPr>
        <xdr:cNvPr id="497" name="Image 496">
          <a:extLst>
            <a:ext uri="{FF2B5EF4-FFF2-40B4-BE49-F238E27FC236}">
              <a16:creationId xmlns:a16="http://schemas.microsoft.com/office/drawing/2014/main" id="{00000000-0008-0000-0500-0000F1010000}"/>
            </a:ext>
          </a:extLst>
        </xdr:cNvPr>
        <xdr:cNvPicPr preferRelativeResize="0">
          <a:picLocks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l="5405"/>
        <a:stretch>
          <a:fillRect/>
        </a:stretch>
      </xdr:blipFill>
      <xdr:spPr bwMode="auto">
        <a:xfrm>
          <a:off x="75964676" y="206457176"/>
          <a:ext cx="2196353" cy="481853"/>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in">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CCCCCC"/>
                </a:outerShdw>
              </a:effectLst>
            </a14:hiddenEffects>
          </a:ext>
        </a:extLst>
      </xdr:spPr>
    </xdr:pic>
    <xdr:clientData/>
  </xdr:twoCellAnchor>
  <xdr:twoCellAnchor>
    <xdr:from>
      <xdr:col>54</xdr:col>
      <xdr:colOff>0</xdr:colOff>
      <xdr:row>121</xdr:row>
      <xdr:rowOff>1</xdr:rowOff>
    </xdr:from>
    <xdr:to>
      <xdr:col>54</xdr:col>
      <xdr:colOff>2196352</xdr:colOff>
      <xdr:row>122</xdr:row>
      <xdr:rowOff>0</xdr:rowOff>
    </xdr:to>
    <xdr:pic>
      <xdr:nvPicPr>
        <xdr:cNvPr id="525" name="Image 524">
          <a:extLst>
            <a:ext uri="{FF2B5EF4-FFF2-40B4-BE49-F238E27FC236}">
              <a16:creationId xmlns:a16="http://schemas.microsoft.com/office/drawing/2014/main" id="{00000000-0008-0000-0500-00000D020000}"/>
            </a:ext>
          </a:extLst>
        </xdr:cNvPr>
        <xdr:cNvPicPr preferRelativeResize="0">
          <a:picLocks/>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73230441" y="121101972"/>
          <a:ext cx="2196352" cy="806822"/>
        </a:xfrm>
        <a:prstGeom prst="rect">
          <a:avLst/>
        </a:prstGeom>
      </xdr:spPr>
    </xdr:pic>
    <xdr:clientData/>
  </xdr:twoCellAnchor>
  <xdr:twoCellAnchor>
    <xdr:from>
      <xdr:col>47</xdr:col>
      <xdr:colOff>1392544</xdr:colOff>
      <xdr:row>36</xdr:row>
      <xdr:rowOff>196770</xdr:rowOff>
    </xdr:from>
    <xdr:to>
      <xdr:col>47</xdr:col>
      <xdr:colOff>2566144</xdr:colOff>
      <xdr:row>36</xdr:row>
      <xdr:rowOff>1103643</xdr:rowOff>
    </xdr:to>
    <xdr:pic>
      <xdr:nvPicPr>
        <xdr:cNvPr id="526" name="Image 525">
          <a:extLst>
            <a:ext uri="{FF2B5EF4-FFF2-40B4-BE49-F238E27FC236}">
              <a16:creationId xmlns:a16="http://schemas.microsoft.com/office/drawing/2014/main" id="{00000000-0008-0000-0500-00000E020000}"/>
            </a:ext>
          </a:extLst>
        </xdr:cNvPr>
        <xdr:cNvPicPr>
          <a:picLocks/>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61638169" y="32438895"/>
          <a:ext cx="2025" cy="906873"/>
        </a:xfrm>
        <a:prstGeom prst="rect">
          <a:avLst/>
        </a:prstGeom>
      </xdr:spPr>
    </xdr:pic>
    <xdr:clientData/>
  </xdr:twoCellAnchor>
  <xdr:twoCellAnchor>
    <xdr:from>
      <xdr:col>47</xdr:col>
      <xdr:colOff>1352787</xdr:colOff>
      <xdr:row>36</xdr:row>
      <xdr:rowOff>1561745</xdr:rowOff>
    </xdr:from>
    <xdr:to>
      <xdr:col>47</xdr:col>
      <xdr:colOff>2526387</xdr:colOff>
      <xdr:row>36</xdr:row>
      <xdr:rowOff>2464514</xdr:rowOff>
    </xdr:to>
    <xdr:pic>
      <xdr:nvPicPr>
        <xdr:cNvPr id="527" name="Image 526">
          <a:extLst>
            <a:ext uri="{FF2B5EF4-FFF2-40B4-BE49-F238E27FC236}">
              <a16:creationId xmlns:a16="http://schemas.microsoft.com/office/drawing/2014/main" id="{00000000-0008-0000-0500-00000F020000}"/>
            </a:ext>
          </a:extLst>
        </xdr:cNvPr>
        <xdr:cNvPicPr>
          <a:picLocks/>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61636512" y="33356195"/>
          <a:ext cx="2025" cy="0"/>
        </a:xfrm>
        <a:prstGeom prst="rect">
          <a:avLst/>
        </a:prstGeom>
      </xdr:spPr>
    </xdr:pic>
    <xdr:clientData/>
  </xdr:twoCellAnchor>
  <xdr:twoCellAnchor>
    <xdr:from>
      <xdr:col>47</xdr:col>
      <xdr:colOff>1433583</xdr:colOff>
      <xdr:row>37</xdr:row>
      <xdr:rowOff>1710848</xdr:rowOff>
    </xdr:from>
    <xdr:to>
      <xdr:col>47</xdr:col>
      <xdr:colOff>2607183</xdr:colOff>
      <xdr:row>37</xdr:row>
      <xdr:rowOff>2589178</xdr:rowOff>
    </xdr:to>
    <xdr:pic>
      <xdr:nvPicPr>
        <xdr:cNvPr id="528" name="Image 527">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61631583" y="34648298"/>
          <a:ext cx="2025" cy="2030"/>
        </a:xfrm>
        <a:prstGeom prst="rect">
          <a:avLst/>
        </a:prstGeom>
      </xdr:spPr>
    </xdr:pic>
    <xdr:clientData/>
  </xdr:twoCellAnchor>
  <xdr:twoCellAnchor>
    <xdr:from>
      <xdr:col>47</xdr:col>
      <xdr:colOff>1409379</xdr:colOff>
      <xdr:row>37</xdr:row>
      <xdr:rowOff>108856</xdr:rowOff>
    </xdr:from>
    <xdr:to>
      <xdr:col>47</xdr:col>
      <xdr:colOff>2582979</xdr:colOff>
      <xdr:row>37</xdr:row>
      <xdr:rowOff>1670331</xdr:rowOff>
    </xdr:to>
    <xdr:pic>
      <xdr:nvPicPr>
        <xdr:cNvPr id="529" name="Image 528">
          <a:extLst>
            <a:ext uri="{FF2B5EF4-FFF2-40B4-BE49-F238E27FC236}">
              <a16:creationId xmlns:a16="http://schemas.microsoft.com/office/drawing/2014/main" id="{00000000-0008-0000-0500-000011020000}"/>
            </a:ext>
          </a:extLst>
        </xdr:cNvPr>
        <xdr:cNvPicPr>
          <a:picLocks/>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61635954" y="33465406"/>
          <a:ext cx="2025" cy="1190000"/>
        </a:xfrm>
        <a:prstGeom prst="rect">
          <a:avLst/>
        </a:prstGeom>
      </xdr:spPr>
    </xdr:pic>
    <xdr:clientData/>
  </xdr:twoCellAnchor>
  <xdr:twoCellAnchor>
    <xdr:from>
      <xdr:col>54</xdr:col>
      <xdr:colOff>-1</xdr:colOff>
      <xdr:row>175</xdr:row>
      <xdr:rowOff>1523999</xdr:rowOff>
    </xdr:from>
    <xdr:to>
      <xdr:col>55</xdr:col>
      <xdr:colOff>-1</xdr:colOff>
      <xdr:row>177</xdr:row>
      <xdr:rowOff>0</xdr:rowOff>
    </xdr:to>
    <xdr:pic>
      <xdr:nvPicPr>
        <xdr:cNvPr id="530" name="Image 2">
          <a:extLst>
            <a:ext uri="{FF2B5EF4-FFF2-40B4-BE49-F238E27FC236}">
              <a16:creationId xmlns:a16="http://schemas.microsoft.com/office/drawing/2014/main" id="{00000000-0008-0000-0500-000012020000}"/>
            </a:ext>
          </a:extLst>
        </xdr:cNvPr>
        <xdr:cNvPicPr preferRelativeResize="0">
          <a:picLocks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72666224" y="174202724"/>
          <a:ext cx="2200275" cy="48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176</xdr:row>
      <xdr:rowOff>795616</xdr:rowOff>
    </xdr:from>
    <xdr:to>
      <xdr:col>55</xdr:col>
      <xdr:colOff>-1</xdr:colOff>
      <xdr:row>177</xdr:row>
      <xdr:rowOff>795616</xdr:rowOff>
    </xdr:to>
    <xdr:pic>
      <xdr:nvPicPr>
        <xdr:cNvPr id="531" name="Picture 97">
          <a:extLst>
            <a:ext uri="{FF2B5EF4-FFF2-40B4-BE49-F238E27FC236}">
              <a16:creationId xmlns:a16="http://schemas.microsoft.com/office/drawing/2014/main" id="{00000000-0008-0000-0500-000013020000}"/>
            </a:ext>
          </a:extLst>
        </xdr:cNvPr>
        <xdr:cNvPicPr preferRelativeResize="0">
          <a:picLocks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l="50545"/>
        <a:stretch>
          <a:fillRect/>
        </a:stretch>
      </xdr:blipFill>
      <xdr:spPr bwMode="auto">
        <a:xfrm>
          <a:off x="72666224" y="174684016"/>
          <a:ext cx="2200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186</xdr:row>
      <xdr:rowOff>0</xdr:rowOff>
    </xdr:from>
    <xdr:to>
      <xdr:col>55</xdr:col>
      <xdr:colOff>-1</xdr:colOff>
      <xdr:row>187</xdr:row>
      <xdr:rowOff>0</xdr:rowOff>
    </xdr:to>
    <xdr:pic>
      <xdr:nvPicPr>
        <xdr:cNvPr id="532" name="Image 85" descr="IMG-20220126-WA0002">
          <a:extLst>
            <a:ext uri="{FF2B5EF4-FFF2-40B4-BE49-F238E27FC236}">
              <a16:creationId xmlns:a16="http://schemas.microsoft.com/office/drawing/2014/main" id="{00000000-0008-0000-0500-000014020000}"/>
            </a:ext>
          </a:extLst>
        </xdr:cNvPr>
        <xdr:cNvPicPr preferRelativeResize="0">
          <a:picLocks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72666224" y="178736625"/>
          <a:ext cx="22002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207</xdr:row>
      <xdr:rowOff>0</xdr:rowOff>
    </xdr:from>
    <xdr:to>
      <xdr:col>55</xdr:col>
      <xdr:colOff>-1</xdr:colOff>
      <xdr:row>208</xdr:row>
      <xdr:rowOff>0</xdr:rowOff>
    </xdr:to>
    <xdr:pic>
      <xdr:nvPicPr>
        <xdr:cNvPr id="533" name="Image 14">
          <a:extLst>
            <a:ext uri="{FF2B5EF4-FFF2-40B4-BE49-F238E27FC236}">
              <a16:creationId xmlns:a16="http://schemas.microsoft.com/office/drawing/2014/main" id="{00000000-0008-0000-0500-000015020000}"/>
            </a:ext>
          </a:extLst>
        </xdr:cNvPr>
        <xdr:cNvPicPr preferRelativeResize="0">
          <a:picLocks/>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72666224" y="189261750"/>
          <a:ext cx="2200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181</xdr:row>
      <xdr:rowOff>481852</xdr:rowOff>
    </xdr:from>
    <xdr:to>
      <xdr:col>55</xdr:col>
      <xdr:colOff>-1</xdr:colOff>
      <xdr:row>182</xdr:row>
      <xdr:rowOff>481852</xdr:rowOff>
    </xdr:to>
    <xdr:pic>
      <xdr:nvPicPr>
        <xdr:cNvPr id="534" name="Image 79">
          <a:extLst>
            <a:ext uri="{FF2B5EF4-FFF2-40B4-BE49-F238E27FC236}">
              <a16:creationId xmlns:a16="http://schemas.microsoft.com/office/drawing/2014/main" id="{00000000-0008-0000-0500-000016020000}"/>
            </a:ext>
          </a:extLst>
        </xdr:cNvPr>
        <xdr:cNvPicPr preferRelativeResize="0">
          <a:picLocks/>
        </xdr:cNvPicPr>
      </xdr:nvPicPr>
      <xdr:blipFill>
        <a:blip xmlns:r="http://schemas.openxmlformats.org/officeDocument/2006/relationships" r:embed="rId231">
          <a:extLst>
            <a:ext uri="{28A0092B-C50C-407E-A947-70E740481C1C}">
              <a14:useLocalDpi xmlns:a14="http://schemas.microsoft.com/office/drawing/2010/main" val="0"/>
            </a:ext>
          </a:extLst>
        </a:blip>
        <a:srcRect b="27718"/>
        <a:stretch>
          <a:fillRect/>
        </a:stretch>
      </xdr:blipFill>
      <xdr:spPr bwMode="auto">
        <a:xfrm>
          <a:off x="72666224" y="177113452"/>
          <a:ext cx="2200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186</xdr:row>
      <xdr:rowOff>795616</xdr:rowOff>
    </xdr:from>
    <xdr:to>
      <xdr:col>55</xdr:col>
      <xdr:colOff>-1</xdr:colOff>
      <xdr:row>188</xdr:row>
      <xdr:rowOff>0</xdr:rowOff>
    </xdr:to>
    <xdr:pic>
      <xdr:nvPicPr>
        <xdr:cNvPr id="535" name="Image 102">
          <a:extLst>
            <a:ext uri="{FF2B5EF4-FFF2-40B4-BE49-F238E27FC236}">
              <a16:creationId xmlns:a16="http://schemas.microsoft.com/office/drawing/2014/main" id="{00000000-0008-0000-0500-000017020000}"/>
            </a:ext>
          </a:extLst>
        </xdr:cNvPr>
        <xdr:cNvPicPr preferRelativeResize="0">
          <a:picLocks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72666224" y="179379841"/>
          <a:ext cx="2200275" cy="65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184</xdr:row>
      <xdr:rowOff>0</xdr:rowOff>
    </xdr:from>
    <xdr:to>
      <xdr:col>55</xdr:col>
      <xdr:colOff>-1</xdr:colOff>
      <xdr:row>185</xdr:row>
      <xdr:rowOff>0</xdr:rowOff>
    </xdr:to>
    <xdr:pic>
      <xdr:nvPicPr>
        <xdr:cNvPr id="536" name="Image 84" descr="IMG-20220126-WA0003">
          <a:extLst>
            <a:ext uri="{FF2B5EF4-FFF2-40B4-BE49-F238E27FC236}">
              <a16:creationId xmlns:a16="http://schemas.microsoft.com/office/drawing/2014/main" id="{00000000-0008-0000-0500-000018020000}"/>
            </a:ext>
          </a:extLst>
        </xdr:cNvPr>
        <xdr:cNvPicPr preferRelativeResize="0">
          <a:picLocks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72666224" y="178088925"/>
          <a:ext cx="22002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224</xdr:row>
      <xdr:rowOff>795617</xdr:rowOff>
    </xdr:from>
    <xdr:to>
      <xdr:col>55</xdr:col>
      <xdr:colOff>-1</xdr:colOff>
      <xdr:row>225</xdr:row>
      <xdr:rowOff>795616</xdr:rowOff>
    </xdr:to>
    <xdr:pic>
      <xdr:nvPicPr>
        <xdr:cNvPr id="537" name="Picture 130" descr="275139611_465896285228148_3363464451388381918_n">
          <a:extLst>
            <a:ext uri="{FF2B5EF4-FFF2-40B4-BE49-F238E27FC236}">
              <a16:creationId xmlns:a16="http://schemas.microsoft.com/office/drawing/2014/main" id="{00000000-0008-0000-0500-000019020000}"/>
            </a:ext>
          </a:extLst>
        </xdr:cNvPr>
        <xdr:cNvPicPr preferRelativeResize="0">
          <a:picLocks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72666224" y="198163142"/>
          <a:ext cx="2200275" cy="485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54</xdr:col>
      <xdr:colOff>-1</xdr:colOff>
      <xdr:row>234</xdr:row>
      <xdr:rowOff>-1</xdr:rowOff>
    </xdr:from>
    <xdr:to>
      <xdr:col>55</xdr:col>
      <xdr:colOff>-1</xdr:colOff>
      <xdr:row>234</xdr:row>
      <xdr:rowOff>795616</xdr:rowOff>
    </xdr:to>
    <xdr:pic>
      <xdr:nvPicPr>
        <xdr:cNvPr id="538" name="Image 537">
          <a:extLst>
            <a:ext uri="{FF2B5EF4-FFF2-40B4-BE49-F238E27FC236}">
              <a16:creationId xmlns:a16="http://schemas.microsoft.com/office/drawing/2014/main" id="{00000000-0008-0000-0500-00001A020000}"/>
            </a:ext>
          </a:extLst>
        </xdr:cNvPr>
        <xdr:cNvPicPr preferRelativeResize="0">
          <a:picLocks/>
        </xdr:cNvPicPr>
      </xdr:nvPicPr>
      <xdr:blipFill>
        <a:blip xmlns:r="http://schemas.openxmlformats.org/officeDocument/2006/relationships" r:embed="rId241"/>
        <a:stretch>
          <a:fillRect/>
        </a:stretch>
      </xdr:blipFill>
      <xdr:spPr>
        <a:xfrm>
          <a:off x="72666224" y="203387324"/>
          <a:ext cx="2200275" cy="481292"/>
        </a:xfrm>
        <a:prstGeom prst="rect">
          <a:avLst/>
        </a:prstGeom>
      </xdr:spPr>
    </xdr:pic>
    <xdr:clientData/>
  </xdr:twoCellAnchor>
  <xdr:twoCellAnchor>
    <xdr:from>
      <xdr:col>54</xdr:col>
      <xdr:colOff>-1</xdr:colOff>
      <xdr:row>235</xdr:row>
      <xdr:rowOff>0</xdr:rowOff>
    </xdr:from>
    <xdr:to>
      <xdr:col>55</xdr:col>
      <xdr:colOff>-1</xdr:colOff>
      <xdr:row>236</xdr:row>
      <xdr:rowOff>0</xdr:rowOff>
    </xdr:to>
    <xdr:pic>
      <xdr:nvPicPr>
        <xdr:cNvPr id="539" name="Image 538">
          <a:extLst>
            <a:ext uri="{FF2B5EF4-FFF2-40B4-BE49-F238E27FC236}">
              <a16:creationId xmlns:a16="http://schemas.microsoft.com/office/drawing/2014/main" id="{00000000-0008-0000-0500-00001B020000}"/>
            </a:ext>
          </a:extLst>
        </xdr:cNvPr>
        <xdr:cNvPicPr preferRelativeResize="0">
          <a:picLocks/>
        </xdr:cNvPicPr>
      </xdr:nvPicPr>
      <xdr:blipFill>
        <a:blip xmlns:r="http://schemas.openxmlformats.org/officeDocument/2006/relationships" r:embed="rId242"/>
        <a:stretch>
          <a:fillRect/>
        </a:stretch>
      </xdr:blipFill>
      <xdr:spPr>
        <a:xfrm>
          <a:off x="72666224" y="203873100"/>
          <a:ext cx="2200275" cy="485775"/>
        </a:xfrm>
        <a:prstGeom prst="rect">
          <a:avLst/>
        </a:prstGeom>
      </xdr:spPr>
    </xdr:pic>
    <xdr:clientData/>
  </xdr:twoCellAnchor>
  <xdr:twoCellAnchor>
    <xdr:from>
      <xdr:col>54</xdr:col>
      <xdr:colOff>-1</xdr:colOff>
      <xdr:row>102</xdr:row>
      <xdr:rowOff>1938617</xdr:rowOff>
    </xdr:from>
    <xdr:to>
      <xdr:col>55</xdr:col>
      <xdr:colOff>-1</xdr:colOff>
      <xdr:row>103</xdr:row>
      <xdr:rowOff>1624852</xdr:rowOff>
    </xdr:to>
    <xdr:pic>
      <xdr:nvPicPr>
        <xdr:cNvPr id="540" name="Image 539">
          <a:extLst>
            <a:ext uri="{FF2B5EF4-FFF2-40B4-BE49-F238E27FC236}">
              <a16:creationId xmlns:a16="http://schemas.microsoft.com/office/drawing/2014/main" id="{00000000-0008-0000-0500-00001C020000}"/>
            </a:ext>
          </a:extLst>
        </xdr:cNvPr>
        <xdr:cNvPicPr preferRelativeResize="0">
          <a:picLocks/>
        </xdr:cNvPicPr>
      </xdr:nvPicPr>
      <xdr:blipFill>
        <a:blip xmlns:r="http://schemas.openxmlformats.org/officeDocument/2006/relationships" r:embed="rId244" cstate="print">
          <a:extLst>
            <a:ext uri="{28A0092B-C50C-407E-A947-70E740481C1C}">
              <a14:useLocalDpi xmlns:a14="http://schemas.microsoft.com/office/drawing/2010/main" val="0"/>
            </a:ext>
          </a:extLst>
        </a:blip>
        <a:stretch>
          <a:fillRect/>
        </a:stretch>
      </xdr:blipFill>
      <xdr:spPr>
        <a:xfrm>
          <a:off x="72666224" y="97445792"/>
          <a:ext cx="2200275" cy="1619810"/>
        </a:xfrm>
        <a:prstGeom prst="rect">
          <a:avLst/>
        </a:prstGeom>
      </xdr:spPr>
    </xdr:pic>
    <xdr:clientData/>
  </xdr:twoCellAnchor>
  <xdr:twoCellAnchor editAs="oneCell">
    <xdr:from>
      <xdr:col>52</xdr:col>
      <xdr:colOff>0</xdr:colOff>
      <xdr:row>248</xdr:row>
      <xdr:rowOff>0</xdr:rowOff>
    </xdr:from>
    <xdr:to>
      <xdr:col>54</xdr:col>
      <xdr:colOff>304800</xdr:colOff>
      <xdr:row>250</xdr:row>
      <xdr:rowOff>238316</xdr:rowOff>
    </xdr:to>
    <xdr:sp macro="" textlink="">
      <xdr:nvSpPr>
        <xdr:cNvPr id="542" name="AutoShape 9">
          <a:extLst>
            <a:ext uri="{FF2B5EF4-FFF2-40B4-BE49-F238E27FC236}">
              <a16:creationId xmlns:a16="http://schemas.microsoft.com/office/drawing/2014/main" id="{00000000-0008-0000-0500-00001E020000}"/>
            </a:ext>
          </a:extLst>
        </xdr:cNvPr>
        <xdr:cNvSpPr>
          <a:spLocks noChangeAspect="1" noChangeArrowheads="1"/>
        </xdr:cNvSpPr>
      </xdr:nvSpPr>
      <xdr:spPr bwMode="auto">
        <a:xfrm>
          <a:off x="70256400" y="211655025"/>
          <a:ext cx="304800" cy="185756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46</xdr:col>
      <xdr:colOff>2543174</xdr:colOff>
      <xdr:row>139</xdr:row>
      <xdr:rowOff>0</xdr:rowOff>
    </xdr:from>
    <xdr:to>
      <xdr:col>54</xdr:col>
      <xdr:colOff>0</xdr:colOff>
      <xdr:row>139</xdr:row>
      <xdr:rowOff>0</xdr:rowOff>
    </xdr:to>
    <xdr:pic>
      <xdr:nvPicPr>
        <xdr:cNvPr id="545" name="Image 544" descr="IMG_20201209_124607.jpg">
          <a:extLst>
            <a:ext uri="{FF2B5EF4-FFF2-40B4-BE49-F238E27FC236}">
              <a16:creationId xmlns:a16="http://schemas.microsoft.com/office/drawing/2014/main" id="{00000000-0008-0000-0500-000021020000}"/>
            </a:ext>
          </a:extLst>
        </xdr:cNvPr>
        <xdr:cNvPicPr>
          <a:picLocks/>
        </xdr:cNvPicPr>
      </xdr:nvPicPr>
      <xdr:blipFill>
        <a:blip xmlns:r="http://schemas.openxmlformats.org/officeDocument/2006/relationships" r:embed="rId148" cstate="print"/>
        <a:stretch>
          <a:fillRect/>
        </a:stretch>
      </xdr:blipFill>
      <xdr:spPr>
        <a:xfrm>
          <a:off x="60626624" y="136102725"/>
          <a:ext cx="12039601" cy="0"/>
        </a:xfrm>
        <a:prstGeom prst="rect">
          <a:avLst/>
        </a:prstGeom>
      </xdr:spPr>
    </xdr:pic>
    <xdr:clientData/>
  </xdr:twoCellAnchor>
  <xdr:twoCellAnchor>
    <xdr:from>
      <xdr:col>47</xdr:col>
      <xdr:colOff>1392544</xdr:colOff>
      <xdr:row>36</xdr:row>
      <xdr:rowOff>196770</xdr:rowOff>
    </xdr:from>
    <xdr:to>
      <xdr:col>47</xdr:col>
      <xdr:colOff>2566144</xdr:colOff>
      <xdr:row>36</xdr:row>
      <xdr:rowOff>1103643</xdr:rowOff>
    </xdr:to>
    <xdr:pic>
      <xdr:nvPicPr>
        <xdr:cNvPr id="546" name="Image 545">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61638169" y="32438895"/>
          <a:ext cx="2025" cy="906873"/>
        </a:xfrm>
        <a:prstGeom prst="rect">
          <a:avLst/>
        </a:prstGeom>
      </xdr:spPr>
    </xdr:pic>
    <xdr:clientData/>
  </xdr:twoCellAnchor>
  <xdr:twoCellAnchor>
    <xdr:from>
      <xdr:col>47</xdr:col>
      <xdr:colOff>1352787</xdr:colOff>
      <xdr:row>36</xdr:row>
      <xdr:rowOff>1561745</xdr:rowOff>
    </xdr:from>
    <xdr:to>
      <xdr:col>47</xdr:col>
      <xdr:colOff>2526387</xdr:colOff>
      <xdr:row>36</xdr:row>
      <xdr:rowOff>2464514</xdr:rowOff>
    </xdr:to>
    <xdr:pic>
      <xdr:nvPicPr>
        <xdr:cNvPr id="547" name="Image 546">
          <a:extLst>
            <a:ext uri="{FF2B5EF4-FFF2-40B4-BE49-F238E27FC236}">
              <a16:creationId xmlns:a16="http://schemas.microsoft.com/office/drawing/2014/main" id="{00000000-0008-0000-0500-000023020000}"/>
            </a:ext>
          </a:extLst>
        </xdr:cNvPr>
        <xdr:cNvPicPr>
          <a:picLocks/>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61636512" y="33356195"/>
          <a:ext cx="2025" cy="0"/>
        </a:xfrm>
        <a:prstGeom prst="rect">
          <a:avLst/>
        </a:prstGeom>
      </xdr:spPr>
    </xdr:pic>
    <xdr:clientData/>
  </xdr:twoCellAnchor>
  <xdr:twoCellAnchor>
    <xdr:from>
      <xdr:col>47</xdr:col>
      <xdr:colOff>1433583</xdr:colOff>
      <xdr:row>37</xdr:row>
      <xdr:rowOff>1710848</xdr:rowOff>
    </xdr:from>
    <xdr:to>
      <xdr:col>47</xdr:col>
      <xdr:colOff>2607183</xdr:colOff>
      <xdr:row>37</xdr:row>
      <xdr:rowOff>2589178</xdr:rowOff>
    </xdr:to>
    <xdr:pic>
      <xdr:nvPicPr>
        <xdr:cNvPr id="548" name="Image 547">
          <a:extLst>
            <a:ext uri="{FF2B5EF4-FFF2-40B4-BE49-F238E27FC236}">
              <a16:creationId xmlns:a16="http://schemas.microsoft.com/office/drawing/2014/main" id="{00000000-0008-0000-0500-000024020000}"/>
            </a:ext>
          </a:extLst>
        </xdr:cNvPr>
        <xdr:cNvPicPr>
          <a:picLocks/>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61631583" y="34648298"/>
          <a:ext cx="2025" cy="2030"/>
        </a:xfrm>
        <a:prstGeom prst="rect">
          <a:avLst/>
        </a:prstGeom>
      </xdr:spPr>
    </xdr:pic>
    <xdr:clientData/>
  </xdr:twoCellAnchor>
  <xdr:twoCellAnchor>
    <xdr:from>
      <xdr:col>47</xdr:col>
      <xdr:colOff>1409379</xdr:colOff>
      <xdr:row>37</xdr:row>
      <xdr:rowOff>108856</xdr:rowOff>
    </xdr:from>
    <xdr:to>
      <xdr:col>47</xdr:col>
      <xdr:colOff>2582979</xdr:colOff>
      <xdr:row>37</xdr:row>
      <xdr:rowOff>1670331</xdr:rowOff>
    </xdr:to>
    <xdr:pic>
      <xdr:nvPicPr>
        <xdr:cNvPr id="549" name="Image 548">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61635954" y="33465406"/>
          <a:ext cx="2025" cy="1190000"/>
        </a:xfrm>
        <a:prstGeom prst="rect">
          <a:avLst/>
        </a:prstGeom>
      </xdr:spPr>
    </xdr:pic>
    <xdr:clientData/>
  </xdr:twoCellAnchor>
  <xdr:twoCellAnchor editAs="oneCell">
    <xdr:from>
      <xdr:col>52</xdr:col>
      <xdr:colOff>0</xdr:colOff>
      <xdr:row>248</xdr:row>
      <xdr:rowOff>0</xdr:rowOff>
    </xdr:from>
    <xdr:to>
      <xdr:col>54</xdr:col>
      <xdr:colOff>304800</xdr:colOff>
      <xdr:row>264</xdr:row>
      <xdr:rowOff>321800</xdr:rowOff>
    </xdr:to>
    <xdr:sp macro="" textlink="">
      <xdr:nvSpPr>
        <xdr:cNvPr id="550" name="AutoShape 9">
          <a:extLst>
            <a:ext uri="{FF2B5EF4-FFF2-40B4-BE49-F238E27FC236}">
              <a16:creationId xmlns:a16="http://schemas.microsoft.com/office/drawing/2014/main" id="{00000000-0008-0000-0500-000026020000}"/>
            </a:ext>
          </a:extLst>
        </xdr:cNvPr>
        <xdr:cNvSpPr>
          <a:spLocks noChangeAspect="1" noChangeArrowheads="1"/>
        </xdr:cNvSpPr>
      </xdr:nvSpPr>
      <xdr:spPr bwMode="auto">
        <a:xfrm>
          <a:off x="70256400" y="211655025"/>
          <a:ext cx="304800" cy="99157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53</xdr:col>
      <xdr:colOff>1647264</xdr:colOff>
      <xdr:row>170</xdr:row>
      <xdr:rowOff>0</xdr:rowOff>
    </xdr:from>
    <xdr:to>
      <xdr:col>54</xdr:col>
      <xdr:colOff>0</xdr:colOff>
      <xdr:row>171</xdr:row>
      <xdr:rowOff>0</xdr:rowOff>
    </xdr:to>
    <xdr:pic>
      <xdr:nvPicPr>
        <xdr:cNvPr id="551" name="Image 550">
          <a:extLst>
            <a:ext uri="{FF2B5EF4-FFF2-40B4-BE49-F238E27FC236}">
              <a16:creationId xmlns:a16="http://schemas.microsoft.com/office/drawing/2014/main" id="{00000000-0008-0000-0500-000027020000}"/>
            </a:ext>
          </a:extLst>
        </xdr:cNvPr>
        <xdr:cNvPicPr preferRelativeResize="0">
          <a:picLocks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72665664" y="166925625"/>
          <a:ext cx="561"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53</xdr:col>
      <xdr:colOff>1647264</xdr:colOff>
      <xdr:row>271</xdr:row>
      <xdr:rowOff>0</xdr:rowOff>
    </xdr:from>
    <xdr:to>
      <xdr:col>54</xdr:col>
      <xdr:colOff>2196352</xdr:colOff>
      <xdr:row>272</xdr:row>
      <xdr:rowOff>0</xdr:rowOff>
    </xdr:to>
    <xdr:pic>
      <xdr:nvPicPr>
        <xdr:cNvPr id="552" name="Image 551" descr="D:\Desktop\Ese Raobelina Harimalala\IMG_20220130_164558.jpg">
          <a:extLst>
            <a:ext uri="{FF2B5EF4-FFF2-40B4-BE49-F238E27FC236}">
              <a16:creationId xmlns:a16="http://schemas.microsoft.com/office/drawing/2014/main" id="{00000000-0008-0000-0500-000028020000}"/>
            </a:ext>
          </a:extLst>
        </xdr:cNvPr>
        <xdr:cNvPicPr preferRelativeResize="0"/>
      </xdr:nvPicPr>
      <xdr:blipFill>
        <a:blip xmlns:r="http://schemas.openxmlformats.org/officeDocument/2006/relationships" r:embed="rId272" cstate="print">
          <a:extLst>
            <a:ext uri="{28A0092B-C50C-407E-A947-70E740481C1C}">
              <a14:useLocalDpi xmlns:a14="http://schemas.microsoft.com/office/drawing/2010/main" val="0"/>
            </a:ext>
          </a:extLst>
        </a:blip>
        <a:srcRect/>
        <a:stretch>
          <a:fillRect/>
        </a:stretch>
      </xdr:blipFill>
      <xdr:spPr bwMode="auto">
        <a:xfrm>
          <a:off x="72665664" y="223723200"/>
          <a:ext cx="2196913" cy="571500"/>
        </a:xfrm>
        <a:prstGeom prst="rect">
          <a:avLst/>
        </a:prstGeom>
        <a:noFill/>
        <a:ln>
          <a:noFill/>
        </a:ln>
      </xdr:spPr>
    </xdr:pic>
    <xdr:clientData/>
  </xdr:twoCellAnchor>
  <xdr:twoCellAnchor>
    <xdr:from>
      <xdr:col>54</xdr:col>
      <xdr:colOff>0</xdr:colOff>
      <xdr:row>171</xdr:row>
      <xdr:rowOff>0</xdr:rowOff>
    </xdr:from>
    <xdr:to>
      <xdr:col>55</xdr:col>
      <xdr:colOff>0</xdr:colOff>
      <xdr:row>172</xdr:row>
      <xdr:rowOff>0</xdr:rowOff>
    </xdr:to>
    <xdr:pic>
      <xdr:nvPicPr>
        <xdr:cNvPr id="3" name="Image 2">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90"/>
        <a:stretch>
          <a:fillRect/>
        </a:stretch>
      </xdr:blipFill>
      <xdr:spPr>
        <a:xfrm>
          <a:off x="73230441" y="166384941"/>
          <a:ext cx="2196353" cy="974912"/>
        </a:xfrm>
        <a:prstGeom prst="rect">
          <a:avLst/>
        </a:prstGeom>
      </xdr:spPr>
    </xdr:pic>
    <xdr:clientData/>
  </xdr:twoCellAnchor>
  <xdr:twoCellAnchor>
    <xdr:from>
      <xdr:col>54</xdr:col>
      <xdr:colOff>2196352</xdr:colOff>
      <xdr:row>171</xdr:row>
      <xdr:rowOff>1</xdr:rowOff>
    </xdr:from>
    <xdr:to>
      <xdr:col>55</xdr:col>
      <xdr:colOff>2196352</xdr:colOff>
      <xdr:row>172</xdr:row>
      <xdr:rowOff>1</xdr:rowOff>
    </xdr:to>
    <xdr:pic>
      <xdr:nvPicPr>
        <xdr:cNvPr id="4" name="Image 3">
          <a:extLst>
            <a:ext uri="{FF2B5EF4-FFF2-40B4-BE49-F238E27FC236}">
              <a16:creationId xmlns:a16="http://schemas.microsoft.com/office/drawing/2014/main" id="{00000000-0008-0000-0500-000004000000}"/>
            </a:ext>
          </a:extLst>
        </xdr:cNvPr>
        <xdr:cNvPicPr preferRelativeResize="0">
          <a:picLocks/>
        </xdr:cNvPicPr>
      </xdr:nvPicPr>
      <xdr:blipFill>
        <a:blip xmlns:r="http://schemas.openxmlformats.org/officeDocument/2006/relationships" r:embed="rId291"/>
        <a:stretch>
          <a:fillRect/>
        </a:stretch>
      </xdr:blipFill>
      <xdr:spPr>
        <a:xfrm>
          <a:off x="75426793" y="166384942"/>
          <a:ext cx="2196353" cy="974912"/>
        </a:xfrm>
        <a:prstGeom prst="rect">
          <a:avLst/>
        </a:prstGeom>
      </xdr:spPr>
    </xdr:pic>
    <xdr:clientData/>
  </xdr:twoCellAnchor>
  <xdr:twoCellAnchor>
    <xdr:from>
      <xdr:col>53</xdr:col>
      <xdr:colOff>1647264</xdr:colOff>
      <xdr:row>246</xdr:row>
      <xdr:rowOff>0</xdr:rowOff>
    </xdr:from>
    <xdr:to>
      <xdr:col>54</xdr:col>
      <xdr:colOff>2196352</xdr:colOff>
      <xdr:row>247</xdr:row>
      <xdr:rowOff>0</xdr:rowOff>
    </xdr:to>
    <xdr:pic>
      <xdr:nvPicPr>
        <xdr:cNvPr id="443" name="Image 442">
          <a:extLst>
            <a:ext uri="{FF2B5EF4-FFF2-40B4-BE49-F238E27FC236}">
              <a16:creationId xmlns:a16="http://schemas.microsoft.com/office/drawing/2014/main" id="{00000000-0008-0000-0500-0000BB010000}"/>
            </a:ext>
          </a:extLst>
        </xdr:cNvPr>
        <xdr:cNvPicPr preferRelativeResize="0"/>
      </xdr:nvPicPr>
      <xdr:blipFill>
        <a:blip xmlns:r="http://schemas.openxmlformats.org/officeDocument/2006/relationships" r:embed="rId292" cstate="print">
          <a:extLst>
            <a:ext uri="{28A0092B-C50C-407E-A947-70E740481C1C}">
              <a14:useLocalDpi xmlns:a14="http://schemas.microsoft.com/office/drawing/2010/main" val="0"/>
            </a:ext>
          </a:extLst>
        </a:blip>
        <a:stretch>
          <a:fillRect/>
        </a:stretch>
      </xdr:blipFill>
      <xdr:spPr bwMode="auto">
        <a:xfrm>
          <a:off x="73230440" y="208877647"/>
          <a:ext cx="2196353" cy="1524000"/>
        </a:xfrm>
        <a:prstGeom prst="rect">
          <a:avLst/>
        </a:prstGeom>
        <a:noFill/>
        <a:ln>
          <a:noFill/>
        </a:ln>
      </xdr:spPr>
    </xdr:pic>
    <xdr:clientData/>
  </xdr:twoCellAnchor>
  <xdr:twoCellAnchor>
    <xdr:from>
      <xdr:col>54</xdr:col>
      <xdr:colOff>2196352</xdr:colOff>
      <xdr:row>246</xdr:row>
      <xdr:rowOff>0</xdr:rowOff>
    </xdr:from>
    <xdr:to>
      <xdr:col>55</xdr:col>
      <xdr:colOff>2196352</xdr:colOff>
      <xdr:row>247</xdr:row>
      <xdr:rowOff>0</xdr:rowOff>
    </xdr:to>
    <xdr:pic>
      <xdr:nvPicPr>
        <xdr:cNvPr id="498" name="Image 497">
          <a:extLst>
            <a:ext uri="{FF2B5EF4-FFF2-40B4-BE49-F238E27FC236}">
              <a16:creationId xmlns:a16="http://schemas.microsoft.com/office/drawing/2014/main" id="{00000000-0008-0000-0500-0000F2010000}"/>
            </a:ext>
          </a:extLst>
        </xdr:cNvPr>
        <xdr:cNvPicPr preferRelativeResize="0"/>
      </xdr:nvPicPr>
      <xdr:blipFill>
        <a:blip xmlns:r="http://schemas.openxmlformats.org/officeDocument/2006/relationships" r:embed="rId293" cstate="print">
          <a:extLst>
            <a:ext uri="{28A0092B-C50C-407E-A947-70E740481C1C}">
              <a14:useLocalDpi xmlns:a14="http://schemas.microsoft.com/office/drawing/2010/main" val="0"/>
            </a:ext>
          </a:extLst>
        </a:blip>
        <a:stretch>
          <a:fillRect/>
        </a:stretch>
      </xdr:blipFill>
      <xdr:spPr bwMode="auto">
        <a:xfrm>
          <a:off x="75426793" y="208877647"/>
          <a:ext cx="2196353" cy="1524000"/>
        </a:xfrm>
        <a:prstGeom prst="rect">
          <a:avLst/>
        </a:prstGeom>
        <a:noFill/>
        <a:ln>
          <a:noFill/>
        </a:ln>
      </xdr:spPr>
    </xdr:pic>
    <xdr:clientData/>
  </xdr:twoCellAnchor>
  <xdr:twoCellAnchor>
    <xdr:from>
      <xdr:col>55</xdr:col>
      <xdr:colOff>2196352</xdr:colOff>
      <xdr:row>246</xdr:row>
      <xdr:rowOff>0</xdr:rowOff>
    </xdr:from>
    <xdr:to>
      <xdr:col>56</xdr:col>
      <xdr:colOff>2196352</xdr:colOff>
      <xdr:row>247</xdr:row>
      <xdr:rowOff>0</xdr:rowOff>
    </xdr:to>
    <xdr:pic>
      <xdr:nvPicPr>
        <xdr:cNvPr id="499" name="Image 498">
          <a:extLst>
            <a:ext uri="{FF2B5EF4-FFF2-40B4-BE49-F238E27FC236}">
              <a16:creationId xmlns:a16="http://schemas.microsoft.com/office/drawing/2014/main" id="{00000000-0008-0000-0500-0000F3010000}"/>
            </a:ext>
          </a:extLst>
        </xdr:cNvPr>
        <xdr:cNvPicPr preferRelativeResize="0"/>
      </xdr:nvPicPr>
      <xdr:blipFill>
        <a:blip xmlns:r="http://schemas.openxmlformats.org/officeDocument/2006/relationships" r:embed="rId294" cstate="print">
          <a:extLst>
            <a:ext uri="{28A0092B-C50C-407E-A947-70E740481C1C}">
              <a14:useLocalDpi xmlns:a14="http://schemas.microsoft.com/office/drawing/2010/main" val="0"/>
            </a:ext>
          </a:extLst>
        </a:blip>
        <a:stretch>
          <a:fillRect/>
        </a:stretch>
      </xdr:blipFill>
      <xdr:spPr bwMode="auto">
        <a:xfrm>
          <a:off x="77623146" y="208877647"/>
          <a:ext cx="2196353" cy="1524000"/>
        </a:xfrm>
        <a:prstGeom prst="rect">
          <a:avLst/>
        </a:prstGeom>
        <a:noFill/>
        <a:ln>
          <a:noFill/>
        </a:ln>
      </xdr:spPr>
    </xdr:pic>
    <xdr:clientData/>
  </xdr:twoCellAnchor>
  <xdr:twoCellAnchor>
    <xdr:from>
      <xdr:col>55</xdr:col>
      <xdr:colOff>0</xdr:colOff>
      <xdr:row>105</xdr:row>
      <xdr:rowOff>0</xdr:rowOff>
    </xdr:from>
    <xdr:to>
      <xdr:col>56</xdr:col>
      <xdr:colOff>0</xdr:colOff>
      <xdr:row>106</xdr:row>
      <xdr:rowOff>0</xdr:rowOff>
    </xdr:to>
    <xdr:pic>
      <xdr:nvPicPr>
        <xdr:cNvPr id="500" name="Image 499">
          <a:extLst>
            <a:ext uri="{FF2B5EF4-FFF2-40B4-BE49-F238E27FC236}">
              <a16:creationId xmlns:a16="http://schemas.microsoft.com/office/drawing/2014/main" id="{00000000-0008-0000-0500-0000F4010000}"/>
            </a:ext>
          </a:extLst>
        </xdr:cNvPr>
        <xdr:cNvPicPr preferRelativeResize="0"/>
      </xdr:nvPicPr>
      <xdr:blipFill>
        <a:blip xmlns:r="http://schemas.openxmlformats.org/officeDocument/2006/relationships" r:embed="rId295" cstate="screen">
          <a:extLst>
            <a:ext uri="{28A0092B-C50C-407E-A947-70E740481C1C}">
              <a14:useLocalDpi xmlns:a14="http://schemas.microsoft.com/office/drawing/2010/main"/>
            </a:ext>
          </a:extLst>
        </a:blip>
        <a:stretch>
          <a:fillRect/>
        </a:stretch>
      </xdr:blipFill>
      <xdr:spPr bwMode="auto">
        <a:xfrm>
          <a:off x="75426794" y="106567941"/>
          <a:ext cx="2196353" cy="806824"/>
        </a:xfrm>
        <a:prstGeom prst="rect">
          <a:avLst/>
        </a:prstGeom>
        <a:noFill/>
        <a:ln>
          <a:noFill/>
        </a:ln>
        <a:extLst>
          <a:ext uri="{53640926-AAD7-44D8-BBD7-CCE9431645EC}">
            <a14:shadowObscured xmlns:a14="http://schemas.microsoft.com/office/drawing/2010/main"/>
          </a:ext>
        </a:extLst>
      </xdr:spPr>
    </xdr:pic>
    <xdr:clientData/>
  </xdr:twoCellAnchor>
  <xdr:twoCellAnchor>
    <xdr:from>
      <xdr:col>57</xdr:col>
      <xdr:colOff>0</xdr:colOff>
      <xdr:row>104</xdr:row>
      <xdr:rowOff>806823</xdr:rowOff>
    </xdr:from>
    <xdr:to>
      <xdr:col>58</xdr:col>
      <xdr:colOff>0</xdr:colOff>
      <xdr:row>105</xdr:row>
      <xdr:rowOff>649940</xdr:rowOff>
    </xdr:to>
    <xdr:pic>
      <xdr:nvPicPr>
        <xdr:cNvPr id="501" name="Image 500">
          <a:extLst>
            <a:ext uri="{FF2B5EF4-FFF2-40B4-BE49-F238E27FC236}">
              <a16:creationId xmlns:a16="http://schemas.microsoft.com/office/drawing/2014/main" id="{00000000-0008-0000-0500-0000F5010000}"/>
            </a:ext>
          </a:extLst>
        </xdr:cNvPr>
        <xdr:cNvPicPr preferRelativeResize="0"/>
      </xdr:nvPicPr>
      <xdr:blipFill>
        <a:blip xmlns:r="http://schemas.openxmlformats.org/officeDocument/2006/relationships" r:embed="rId296" cstate="screen">
          <a:extLst>
            <a:ext uri="{28A0092B-C50C-407E-A947-70E740481C1C}">
              <a14:useLocalDpi xmlns:a14="http://schemas.microsoft.com/office/drawing/2010/main"/>
            </a:ext>
          </a:extLst>
        </a:blip>
        <a:srcRect/>
        <a:stretch>
          <a:fillRect/>
        </a:stretch>
      </xdr:blipFill>
      <xdr:spPr bwMode="auto">
        <a:xfrm>
          <a:off x="79819500" y="8975911"/>
          <a:ext cx="2196353" cy="649941"/>
        </a:xfrm>
        <a:prstGeom prst="rect">
          <a:avLst/>
        </a:prstGeom>
        <a:noFill/>
        <a:ln>
          <a:noFill/>
        </a:ln>
      </xdr:spPr>
    </xdr:pic>
    <xdr:clientData/>
  </xdr:twoCellAnchor>
  <xdr:twoCellAnchor>
    <xdr:from>
      <xdr:col>56</xdr:col>
      <xdr:colOff>0</xdr:colOff>
      <xdr:row>104</xdr:row>
      <xdr:rowOff>806823</xdr:rowOff>
    </xdr:from>
    <xdr:to>
      <xdr:col>57</xdr:col>
      <xdr:colOff>0</xdr:colOff>
      <xdr:row>105</xdr:row>
      <xdr:rowOff>649940</xdr:rowOff>
    </xdr:to>
    <xdr:pic>
      <xdr:nvPicPr>
        <xdr:cNvPr id="502" name="Image 501">
          <a:extLst>
            <a:ext uri="{FF2B5EF4-FFF2-40B4-BE49-F238E27FC236}">
              <a16:creationId xmlns:a16="http://schemas.microsoft.com/office/drawing/2014/main" id="{00000000-0008-0000-0500-0000F6010000}"/>
            </a:ext>
          </a:extLst>
        </xdr:cNvPr>
        <xdr:cNvPicPr preferRelativeResize="0"/>
      </xdr:nvPicPr>
      <xdr:blipFill>
        <a:blip xmlns:r="http://schemas.openxmlformats.org/officeDocument/2006/relationships" r:embed="rId297" cstate="screen">
          <a:extLst>
            <a:ext uri="{28A0092B-C50C-407E-A947-70E740481C1C}">
              <a14:useLocalDpi xmlns:a14="http://schemas.microsoft.com/office/drawing/2010/main"/>
            </a:ext>
          </a:extLst>
        </a:blip>
        <a:srcRect/>
        <a:stretch>
          <a:fillRect/>
        </a:stretch>
      </xdr:blipFill>
      <xdr:spPr bwMode="auto">
        <a:xfrm>
          <a:off x="77623147" y="8975911"/>
          <a:ext cx="2196353" cy="649941"/>
        </a:xfrm>
        <a:prstGeom prst="rect">
          <a:avLst/>
        </a:prstGeom>
        <a:noFill/>
        <a:ln>
          <a:noFill/>
        </a:ln>
      </xdr:spPr>
    </xdr:pic>
    <xdr:clientData/>
  </xdr:twoCellAnchor>
  <xdr:twoCellAnchor>
    <xdr:from>
      <xdr:col>54</xdr:col>
      <xdr:colOff>0</xdr:colOff>
      <xdr:row>49</xdr:row>
      <xdr:rowOff>0</xdr:rowOff>
    </xdr:from>
    <xdr:to>
      <xdr:col>55</xdr:col>
      <xdr:colOff>0</xdr:colOff>
      <xdr:row>50</xdr:row>
      <xdr:rowOff>0</xdr:rowOff>
    </xdr:to>
    <xdr:pic>
      <xdr:nvPicPr>
        <xdr:cNvPr id="503" name="Image 502">
          <a:extLst>
            <a:ext uri="{FF2B5EF4-FFF2-40B4-BE49-F238E27FC236}">
              <a16:creationId xmlns:a16="http://schemas.microsoft.com/office/drawing/2014/main" id="{00000000-0008-0000-0500-0000F7010000}"/>
            </a:ext>
          </a:extLst>
        </xdr:cNvPr>
        <xdr:cNvPicPr preferRelativeResize="0"/>
      </xdr:nvPicPr>
      <xdr:blipFill>
        <a:blip xmlns:r="http://schemas.openxmlformats.org/officeDocument/2006/relationships" r:embed="rId298" cstate="print">
          <a:extLst>
            <a:ext uri="{28A0092B-C50C-407E-A947-70E740481C1C}">
              <a14:useLocalDpi xmlns:a14="http://schemas.microsoft.com/office/drawing/2010/main" val="0"/>
            </a:ext>
          </a:extLst>
        </a:blip>
        <a:stretch>
          <a:fillRect/>
        </a:stretch>
      </xdr:blipFill>
      <xdr:spPr>
        <a:xfrm>
          <a:off x="73230441" y="46627676"/>
          <a:ext cx="2196353" cy="1131795"/>
        </a:xfrm>
        <a:prstGeom prst="rect">
          <a:avLst/>
        </a:prstGeom>
      </xdr:spPr>
    </xdr:pic>
    <xdr:clientData/>
  </xdr:twoCellAnchor>
  <xdr:twoCellAnchor>
    <xdr:from>
      <xdr:col>55</xdr:col>
      <xdr:colOff>27903</xdr:colOff>
      <xdr:row>48</xdr:row>
      <xdr:rowOff>974910</xdr:rowOff>
    </xdr:from>
    <xdr:to>
      <xdr:col>56</xdr:col>
      <xdr:colOff>0</xdr:colOff>
      <xdr:row>50</xdr:row>
      <xdr:rowOff>-1</xdr:rowOff>
    </xdr:to>
    <xdr:pic>
      <xdr:nvPicPr>
        <xdr:cNvPr id="504" name="Image 503">
          <a:extLst>
            <a:ext uri="{FF2B5EF4-FFF2-40B4-BE49-F238E27FC236}">
              <a16:creationId xmlns:a16="http://schemas.microsoft.com/office/drawing/2014/main" id="{00000000-0008-0000-0500-0000F8010000}"/>
            </a:ext>
          </a:extLst>
        </xdr:cNvPr>
        <xdr:cNvPicPr preferRelativeResize="0"/>
      </xdr:nvPicPr>
      <xdr:blipFill>
        <a:blip xmlns:r="http://schemas.openxmlformats.org/officeDocument/2006/relationships" r:embed="rId299" cstate="print">
          <a:extLst>
            <a:ext uri="{28A0092B-C50C-407E-A947-70E740481C1C}">
              <a14:useLocalDpi xmlns:a14="http://schemas.microsoft.com/office/drawing/2010/main" val="0"/>
            </a:ext>
          </a:extLst>
        </a:blip>
        <a:stretch>
          <a:fillRect/>
        </a:stretch>
      </xdr:blipFill>
      <xdr:spPr>
        <a:xfrm>
          <a:off x="75454697" y="46627675"/>
          <a:ext cx="2168450" cy="1131795"/>
        </a:xfrm>
        <a:prstGeom prst="rect">
          <a:avLst/>
        </a:prstGeom>
      </xdr:spPr>
    </xdr:pic>
    <xdr:clientData/>
  </xdr:twoCellAnchor>
  <xdr:twoCellAnchor>
    <xdr:from>
      <xdr:col>56</xdr:col>
      <xdr:colOff>0</xdr:colOff>
      <xdr:row>49</xdr:row>
      <xdr:rowOff>0</xdr:rowOff>
    </xdr:from>
    <xdr:to>
      <xdr:col>57</xdr:col>
      <xdr:colOff>0</xdr:colOff>
      <xdr:row>50</xdr:row>
      <xdr:rowOff>0</xdr:rowOff>
    </xdr:to>
    <xdr:pic>
      <xdr:nvPicPr>
        <xdr:cNvPr id="505" name="Image 504">
          <a:extLst>
            <a:ext uri="{FF2B5EF4-FFF2-40B4-BE49-F238E27FC236}">
              <a16:creationId xmlns:a16="http://schemas.microsoft.com/office/drawing/2014/main" id="{00000000-0008-0000-0500-0000F9010000}"/>
            </a:ext>
          </a:extLst>
        </xdr:cNvPr>
        <xdr:cNvPicPr preferRelativeResize="0"/>
      </xdr:nvPicPr>
      <xdr:blipFill>
        <a:blip xmlns:r="http://schemas.openxmlformats.org/officeDocument/2006/relationships" r:embed="rId300" cstate="print">
          <a:extLst>
            <a:ext uri="{28A0092B-C50C-407E-A947-70E740481C1C}">
              <a14:useLocalDpi xmlns:a14="http://schemas.microsoft.com/office/drawing/2010/main" val="0"/>
            </a:ext>
          </a:extLst>
        </a:blip>
        <a:stretch>
          <a:fillRect/>
        </a:stretch>
      </xdr:blipFill>
      <xdr:spPr>
        <a:xfrm>
          <a:off x="77623147" y="46627676"/>
          <a:ext cx="2196353" cy="1131795"/>
        </a:xfrm>
        <a:prstGeom prst="rect">
          <a:avLst/>
        </a:prstGeom>
      </xdr:spPr>
    </xdr:pic>
    <xdr:clientData/>
  </xdr:twoCellAnchor>
  <xdr:twoCellAnchor editAs="oneCell">
    <xdr:from>
      <xdr:col>57</xdr:col>
      <xdr:colOff>0</xdr:colOff>
      <xdr:row>49</xdr:row>
      <xdr:rowOff>0</xdr:rowOff>
    </xdr:from>
    <xdr:to>
      <xdr:col>58</xdr:col>
      <xdr:colOff>0</xdr:colOff>
      <xdr:row>49</xdr:row>
      <xdr:rowOff>672353</xdr:rowOff>
    </xdr:to>
    <xdr:pic>
      <xdr:nvPicPr>
        <xdr:cNvPr id="506" name="Image 505">
          <a:extLst>
            <a:ext uri="{FF2B5EF4-FFF2-40B4-BE49-F238E27FC236}">
              <a16:creationId xmlns:a16="http://schemas.microsoft.com/office/drawing/2014/main" id="{00000000-0008-0000-0500-0000FA010000}"/>
            </a:ext>
          </a:extLst>
        </xdr:cNvPr>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79819500" y="46627676"/>
          <a:ext cx="2196353" cy="1131795"/>
        </a:xfrm>
        <a:prstGeom prst="rect">
          <a:avLst/>
        </a:prstGeom>
      </xdr:spPr>
    </xdr:pic>
    <xdr:clientData/>
  </xdr:twoCellAnchor>
  <xdr:twoCellAnchor>
    <xdr:from>
      <xdr:col>54</xdr:col>
      <xdr:colOff>1</xdr:colOff>
      <xdr:row>152</xdr:row>
      <xdr:rowOff>0</xdr:rowOff>
    </xdr:from>
    <xdr:to>
      <xdr:col>55</xdr:col>
      <xdr:colOff>0</xdr:colOff>
      <xdr:row>153</xdr:row>
      <xdr:rowOff>0</xdr:rowOff>
    </xdr:to>
    <xdr:pic>
      <xdr:nvPicPr>
        <xdr:cNvPr id="5" name="Image 4">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302"/>
        <a:stretch>
          <a:fillRect/>
        </a:stretch>
      </xdr:blipFill>
      <xdr:spPr>
        <a:xfrm>
          <a:off x="73230442" y="148332265"/>
          <a:ext cx="2196352" cy="1524000"/>
        </a:xfrm>
        <a:prstGeom prst="rect">
          <a:avLst/>
        </a:prstGeom>
      </xdr:spPr>
    </xdr:pic>
    <xdr:clientData/>
  </xdr:twoCellAnchor>
  <xdr:twoCellAnchor>
    <xdr:from>
      <xdr:col>55</xdr:col>
      <xdr:colOff>0</xdr:colOff>
      <xdr:row>152</xdr:row>
      <xdr:rowOff>1</xdr:rowOff>
    </xdr:from>
    <xdr:to>
      <xdr:col>56</xdr:col>
      <xdr:colOff>0</xdr:colOff>
      <xdr:row>153</xdr:row>
      <xdr:rowOff>1</xdr:rowOff>
    </xdr:to>
    <xdr:pic>
      <xdr:nvPicPr>
        <xdr:cNvPr id="6" name="Image 5">
          <a:extLst>
            <a:ext uri="{FF2B5EF4-FFF2-40B4-BE49-F238E27FC236}">
              <a16:creationId xmlns:a16="http://schemas.microsoft.com/office/drawing/2014/main" id="{00000000-0008-0000-0500-000006000000}"/>
            </a:ext>
          </a:extLst>
        </xdr:cNvPr>
        <xdr:cNvPicPr preferRelativeResize="0">
          <a:picLocks/>
        </xdr:cNvPicPr>
      </xdr:nvPicPr>
      <xdr:blipFill>
        <a:blip xmlns:r="http://schemas.openxmlformats.org/officeDocument/2006/relationships" r:embed="rId303"/>
        <a:stretch>
          <a:fillRect/>
        </a:stretch>
      </xdr:blipFill>
      <xdr:spPr>
        <a:xfrm>
          <a:off x="75426794" y="148332266"/>
          <a:ext cx="2196353" cy="1524000"/>
        </a:xfrm>
        <a:prstGeom prst="rect">
          <a:avLst/>
        </a:prstGeom>
      </xdr:spPr>
    </xdr:pic>
    <xdr:clientData/>
  </xdr:twoCellAnchor>
  <xdr:twoCellAnchor>
    <xdr:from>
      <xdr:col>56</xdr:col>
      <xdr:colOff>0</xdr:colOff>
      <xdr:row>152</xdr:row>
      <xdr:rowOff>0</xdr:rowOff>
    </xdr:from>
    <xdr:to>
      <xdr:col>57</xdr:col>
      <xdr:colOff>0</xdr:colOff>
      <xdr:row>153</xdr:row>
      <xdr:rowOff>0</xdr:rowOff>
    </xdr:to>
    <xdr:pic>
      <xdr:nvPicPr>
        <xdr:cNvPr id="7" name="Image 6">
          <a:extLst>
            <a:ext uri="{FF2B5EF4-FFF2-40B4-BE49-F238E27FC236}">
              <a16:creationId xmlns:a16="http://schemas.microsoft.com/office/drawing/2014/main" id="{00000000-0008-0000-0500-000007000000}"/>
            </a:ext>
          </a:extLst>
        </xdr:cNvPr>
        <xdr:cNvPicPr preferRelativeResize="0">
          <a:picLocks/>
        </xdr:cNvPicPr>
      </xdr:nvPicPr>
      <xdr:blipFill>
        <a:blip xmlns:r="http://schemas.openxmlformats.org/officeDocument/2006/relationships" r:embed="rId304"/>
        <a:stretch>
          <a:fillRect/>
        </a:stretch>
      </xdr:blipFill>
      <xdr:spPr>
        <a:xfrm>
          <a:off x="77623147" y="148332265"/>
          <a:ext cx="2196353" cy="1524000"/>
        </a:xfrm>
        <a:prstGeom prst="rect">
          <a:avLst/>
        </a:prstGeom>
      </xdr:spPr>
    </xdr:pic>
    <xdr:clientData/>
  </xdr:twoCellAnchor>
  <xdr:twoCellAnchor>
    <xdr:from>
      <xdr:col>54</xdr:col>
      <xdr:colOff>0</xdr:colOff>
      <xdr:row>260</xdr:row>
      <xdr:rowOff>1</xdr:rowOff>
    </xdr:from>
    <xdr:to>
      <xdr:col>55</xdr:col>
      <xdr:colOff>0</xdr:colOff>
      <xdr:row>261</xdr:row>
      <xdr:rowOff>1</xdr:rowOff>
    </xdr:to>
    <xdr:pic>
      <xdr:nvPicPr>
        <xdr:cNvPr id="8" name="Image 7">
          <a:extLst>
            <a:ext uri="{FF2B5EF4-FFF2-40B4-BE49-F238E27FC236}">
              <a16:creationId xmlns:a16="http://schemas.microsoft.com/office/drawing/2014/main" id="{00000000-0008-0000-0500-000008000000}"/>
            </a:ext>
          </a:extLst>
        </xdr:cNvPr>
        <xdr:cNvPicPr preferRelativeResize="0">
          <a:picLocks/>
        </xdr:cNvPicPr>
      </xdr:nvPicPr>
      <xdr:blipFill>
        <a:blip xmlns:r="http://schemas.openxmlformats.org/officeDocument/2006/relationships" r:embed="rId305"/>
        <a:stretch>
          <a:fillRect/>
        </a:stretch>
      </xdr:blipFill>
      <xdr:spPr>
        <a:xfrm>
          <a:off x="73230441" y="217943207"/>
          <a:ext cx="2196353" cy="762000"/>
        </a:xfrm>
        <a:prstGeom prst="rect">
          <a:avLst/>
        </a:prstGeom>
      </xdr:spPr>
    </xdr:pic>
    <xdr:clientData/>
  </xdr:twoCellAnchor>
  <xdr:twoCellAnchor>
    <xdr:from>
      <xdr:col>55</xdr:col>
      <xdr:colOff>0</xdr:colOff>
      <xdr:row>260</xdr:row>
      <xdr:rowOff>1</xdr:rowOff>
    </xdr:from>
    <xdr:to>
      <xdr:col>56</xdr:col>
      <xdr:colOff>0</xdr:colOff>
      <xdr:row>261</xdr:row>
      <xdr:rowOff>1</xdr:rowOff>
    </xdr:to>
    <xdr:pic>
      <xdr:nvPicPr>
        <xdr:cNvPr id="9" name="Image 8">
          <a:extLst>
            <a:ext uri="{FF2B5EF4-FFF2-40B4-BE49-F238E27FC236}">
              <a16:creationId xmlns:a16="http://schemas.microsoft.com/office/drawing/2014/main" id="{00000000-0008-0000-0500-000009000000}"/>
            </a:ext>
          </a:extLst>
        </xdr:cNvPr>
        <xdr:cNvPicPr preferRelativeResize="0">
          <a:picLocks/>
        </xdr:cNvPicPr>
      </xdr:nvPicPr>
      <xdr:blipFill>
        <a:blip xmlns:r="http://schemas.openxmlformats.org/officeDocument/2006/relationships" r:embed="rId306"/>
        <a:stretch>
          <a:fillRect/>
        </a:stretch>
      </xdr:blipFill>
      <xdr:spPr>
        <a:xfrm>
          <a:off x="75426794" y="217943207"/>
          <a:ext cx="2196353" cy="762000"/>
        </a:xfrm>
        <a:prstGeom prst="rect">
          <a:avLst/>
        </a:prstGeom>
      </xdr:spPr>
    </xdr:pic>
    <xdr:clientData/>
  </xdr:twoCellAnchor>
  <xdr:twoCellAnchor>
    <xdr:from>
      <xdr:col>56</xdr:col>
      <xdr:colOff>0</xdr:colOff>
      <xdr:row>260</xdr:row>
      <xdr:rowOff>1</xdr:rowOff>
    </xdr:from>
    <xdr:to>
      <xdr:col>57</xdr:col>
      <xdr:colOff>0</xdr:colOff>
      <xdr:row>261</xdr:row>
      <xdr:rowOff>1</xdr:rowOff>
    </xdr:to>
    <xdr:pic>
      <xdr:nvPicPr>
        <xdr:cNvPr id="10" name="Image 9">
          <a:extLst>
            <a:ext uri="{FF2B5EF4-FFF2-40B4-BE49-F238E27FC236}">
              <a16:creationId xmlns:a16="http://schemas.microsoft.com/office/drawing/2014/main" id="{00000000-0008-0000-0500-00000A000000}"/>
            </a:ext>
          </a:extLst>
        </xdr:cNvPr>
        <xdr:cNvPicPr preferRelativeResize="0">
          <a:picLocks/>
        </xdr:cNvPicPr>
      </xdr:nvPicPr>
      <xdr:blipFill>
        <a:blip xmlns:r="http://schemas.openxmlformats.org/officeDocument/2006/relationships" r:embed="rId307"/>
        <a:stretch>
          <a:fillRect/>
        </a:stretch>
      </xdr:blipFill>
      <xdr:spPr>
        <a:xfrm>
          <a:off x="77623147" y="217943207"/>
          <a:ext cx="2196353" cy="762000"/>
        </a:xfrm>
        <a:prstGeom prst="rect">
          <a:avLst/>
        </a:prstGeom>
      </xdr:spPr>
    </xdr:pic>
    <xdr:clientData/>
  </xdr:twoCellAnchor>
  <xdr:twoCellAnchor>
    <xdr:from>
      <xdr:col>54</xdr:col>
      <xdr:colOff>0</xdr:colOff>
      <xdr:row>100</xdr:row>
      <xdr:rowOff>0</xdr:rowOff>
    </xdr:from>
    <xdr:to>
      <xdr:col>55</xdr:col>
      <xdr:colOff>0</xdr:colOff>
      <xdr:row>101</xdr:row>
      <xdr:rowOff>0</xdr:rowOff>
    </xdr:to>
    <xdr:pic>
      <xdr:nvPicPr>
        <xdr:cNvPr id="11" name="Image 10">
          <a:extLst>
            <a:ext uri="{FF2B5EF4-FFF2-40B4-BE49-F238E27FC236}">
              <a16:creationId xmlns:a16="http://schemas.microsoft.com/office/drawing/2014/main" id="{00000000-0008-0000-0500-00000B000000}"/>
            </a:ext>
          </a:extLst>
        </xdr:cNvPr>
        <xdr:cNvPicPr preferRelativeResize="0">
          <a:picLocks/>
        </xdr:cNvPicPr>
      </xdr:nvPicPr>
      <xdr:blipFill>
        <a:blip xmlns:r="http://schemas.openxmlformats.org/officeDocument/2006/relationships" r:embed="rId308"/>
        <a:stretch>
          <a:fillRect/>
        </a:stretch>
      </xdr:blipFill>
      <xdr:spPr>
        <a:xfrm>
          <a:off x="73230441" y="91798588"/>
          <a:ext cx="2196353" cy="974912"/>
        </a:xfrm>
        <a:prstGeom prst="rect">
          <a:avLst/>
        </a:prstGeom>
      </xdr:spPr>
    </xdr:pic>
    <xdr:clientData/>
  </xdr:twoCellAnchor>
  <xdr:twoCellAnchor>
    <xdr:from>
      <xdr:col>57</xdr:col>
      <xdr:colOff>0</xdr:colOff>
      <xdr:row>100</xdr:row>
      <xdr:rowOff>0</xdr:rowOff>
    </xdr:from>
    <xdr:to>
      <xdr:col>58</xdr:col>
      <xdr:colOff>0</xdr:colOff>
      <xdr:row>101</xdr:row>
      <xdr:rowOff>0</xdr:rowOff>
    </xdr:to>
    <xdr:pic>
      <xdr:nvPicPr>
        <xdr:cNvPr id="12" name="Image 11">
          <a:extLst>
            <a:ext uri="{FF2B5EF4-FFF2-40B4-BE49-F238E27FC236}">
              <a16:creationId xmlns:a16="http://schemas.microsoft.com/office/drawing/2014/main" id="{00000000-0008-0000-0500-00000C000000}"/>
            </a:ext>
          </a:extLst>
        </xdr:cNvPr>
        <xdr:cNvPicPr preferRelativeResize="0">
          <a:picLocks/>
        </xdr:cNvPicPr>
      </xdr:nvPicPr>
      <xdr:blipFill>
        <a:blip xmlns:r="http://schemas.openxmlformats.org/officeDocument/2006/relationships" r:embed="rId309"/>
        <a:stretch>
          <a:fillRect/>
        </a:stretch>
      </xdr:blipFill>
      <xdr:spPr>
        <a:xfrm>
          <a:off x="79819500" y="91798588"/>
          <a:ext cx="2196353" cy="974912"/>
        </a:xfrm>
        <a:prstGeom prst="rect">
          <a:avLst/>
        </a:prstGeom>
      </xdr:spPr>
    </xdr:pic>
    <xdr:clientData/>
  </xdr:twoCellAnchor>
  <xdr:twoCellAnchor>
    <xdr:from>
      <xdr:col>55</xdr:col>
      <xdr:colOff>0</xdr:colOff>
      <xdr:row>100</xdr:row>
      <xdr:rowOff>1</xdr:rowOff>
    </xdr:from>
    <xdr:to>
      <xdr:col>56</xdr:col>
      <xdr:colOff>0</xdr:colOff>
      <xdr:row>101</xdr:row>
      <xdr:rowOff>1</xdr:rowOff>
    </xdr:to>
    <xdr:pic>
      <xdr:nvPicPr>
        <xdr:cNvPr id="13" name="Image 12">
          <a:extLst>
            <a:ext uri="{FF2B5EF4-FFF2-40B4-BE49-F238E27FC236}">
              <a16:creationId xmlns:a16="http://schemas.microsoft.com/office/drawing/2014/main" id="{00000000-0008-0000-0500-00000D000000}"/>
            </a:ext>
          </a:extLst>
        </xdr:cNvPr>
        <xdr:cNvPicPr preferRelativeResize="0">
          <a:picLocks/>
        </xdr:cNvPicPr>
      </xdr:nvPicPr>
      <xdr:blipFill>
        <a:blip xmlns:r="http://schemas.openxmlformats.org/officeDocument/2006/relationships" r:embed="rId310"/>
        <a:stretch>
          <a:fillRect/>
        </a:stretch>
      </xdr:blipFill>
      <xdr:spPr>
        <a:xfrm>
          <a:off x="75426794" y="91798589"/>
          <a:ext cx="2196353" cy="974912"/>
        </a:xfrm>
        <a:prstGeom prst="rect">
          <a:avLst/>
        </a:prstGeom>
      </xdr:spPr>
    </xdr:pic>
    <xdr:clientData/>
  </xdr:twoCellAnchor>
  <xdr:twoCellAnchor editAs="oneCell">
    <xdr:from>
      <xdr:col>54</xdr:col>
      <xdr:colOff>0</xdr:colOff>
      <xdr:row>58</xdr:row>
      <xdr:rowOff>0</xdr:rowOff>
    </xdr:from>
    <xdr:to>
      <xdr:col>55</xdr:col>
      <xdr:colOff>0</xdr:colOff>
      <xdr:row>58</xdr:row>
      <xdr:rowOff>1131793</xdr:rowOff>
    </xdr:to>
    <xdr:pic>
      <xdr:nvPicPr>
        <xdr:cNvPr id="444" name="Image 443">
          <a:extLst>
            <a:ext uri="{FF2B5EF4-FFF2-40B4-BE49-F238E27FC236}">
              <a16:creationId xmlns:a16="http://schemas.microsoft.com/office/drawing/2014/main" id="{00000000-0008-0000-0500-0000BC010000}"/>
            </a:ext>
          </a:extLst>
        </xdr:cNvPr>
        <xdr:cNvPicPr preferRelativeResize="0">
          <a:picLocks/>
        </xdr:cNvPicPr>
      </xdr:nvPicPr>
      <xdr:blipFill>
        <a:blip xmlns:r="http://schemas.openxmlformats.org/officeDocument/2006/relationships" r:embed="rId311"/>
        <a:stretch>
          <a:fillRect/>
        </a:stretch>
      </xdr:blipFill>
      <xdr:spPr>
        <a:xfrm>
          <a:off x="73230441" y="3697941"/>
          <a:ext cx="2196353" cy="1131793"/>
        </a:xfrm>
        <a:prstGeom prst="rect">
          <a:avLst/>
        </a:prstGeom>
      </xdr:spPr>
    </xdr:pic>
    <xdr:clientData/>
  </xdr:twoCellAnchor>
  <xdr:twoCellAnchor>
    <xdr:from>
      <xdr:col>55</xdr:col>
      <xdr:colOff>0</xdr:colOff>
      <xdr:row>149</xdr:row>
      <xdr:rowOff>0</xdr:rowOff>
    </xdr:from>
    <xdr:to>
      <xdr:col>56</xdr:col>
      <xdr:colOff>0</xdr:colOff>
      <xdr:row>150</xdr:row>
      <xdr:rowOff>0</xdr:rowOff>
    </xdr:to>
    <xdr:pic>
      <xdr:nvPicPr>
        <xdr:cNvPr id="459" name="Image 458">
          <a:extLst>
            <a:ext uri="{FF2B5EF4-FFF2-40B4-BE49-F238E27FC236}">
              <a16:creationId xmlns:a16="http://schemas.microsoft.com/office/drawing/2014/main" id="{00000000-0008-0000-0500-0000CB010000}"/>
            </a:ext>
          </a:extLst>
        </xdr:cNvPr>
        <xdr:cNvPicPr preferRelativeResize="0">
          <a:picLocks/>
        </xdr:cNvPicPr>
      </xdr:nvPicPr>
      <xdr:blipFill>
        <a:blip xmlns:r="http://schemas.openxmlformats.org/officeDocument/2006/relationships" r:embed="rId312"/>
        <a:stretch>
          <a:fillRect/>
        </a:stretch>
      </xdr:blipFill>
      <xdr:spPr>
        <a:xfrm>
          <a:off x="75426794" y="144813618"/>
          <a:ext cx="2196353" cy="1131794"/>
        </a:xfrm>
        <a:prstGeom prst="rect">
          <a:avLst/>
        </a:prstGeom>
      </xdr:spPr>
    </xdr:pic>
    <xdr:clientData/>
  </xdr:twoCellAnchor>
  <xdr:twoCellAnchor>
    <xdr:from>
      <xdr:col>54</xdr:col>
      <xdr:colOff>0</xdr:colOff>
      <xdr:row>150</xdr:row>
      <xdr:rowOff>1</xdr:rowOff>
    </xdr:from>
    <xdr:to>
      <xdr:col>55</xdr:col>
      <xdr:colOff>0</xdr:colOff>
      <xdr:row>151</xdr:row>
      <xdr:rowOff>1</xdr:rowOff>
    </xdr:to>
    <xdr:pic>
      <xdr:nvPicPr>
        <xdr:cNvPr id="460" name="Image 459">
          <a:extLst>
            <a:ext uri="{FF2B5EF4-FFF2-40B4-BE49-F238E27FC236}">
              <a16:creationId xmlns:a16="http://schemas.microsoft.com/office/drawing/2014/main" id="{00000000-0008-0000-0500-0000CC010000}"/>
            </a:ext>
          </a:extLst>
        </xdr:cNvPr>
        <xdr:cNvPicPr preferRelativeResize="0">
          <a:picLocks/>
        </xdr:cNvPicPr>
      </xdr:nvPicPr>
      <xdr:blipFill>
        <a:blip xmlns:r="http://schemas.openxmlformats.org/officeDocument/2006/relationships" r:embed="rId313"/>
        <a:stretch>
          <a:fillRect/>
        </a:stretch>
      </xdr:blipFill>
      <xdr:spPr>
        <a:xfrm>
          <a:off x="73230441" y="145945413"/>
          <a:ext cx="2196353" cy="1131794"/>
        </a:xfrm>
        <a:prstGeom prst="rect">
          <a:avLst/>
        </a:prstGeom>
      </xdr:spPr>
    </xdr:pic>
    <xdr:clientData/>
  </xdr:twoCellAnchor>
  <xdr:twoCellAnchor>
    <xdr:from>
      <xdr:col>55</xdr:col>
      <xdr:colOff>0</xdr:colOff>
      <xdr:row>150</xdr:row>
      <xdr:rowOff>1</xdr:rowOff>
    </xdr:from>
    <xdr:to>
      <xdr:col>56</xdr:col>
      <xdr:colOff>0</xdr:colOff>
      <xdr:row>151</xdr:row>
      <xdr:rowOff>1</xdr:rowOff>
    </xdr:to>
    <xdr:pic>
      <xdr:nvPicPr>
        <xdr:cNvPr id="461" name="Image 460">
          <a:extLst>
            <a:ext uri="{FF2B5EF4-FFF2-40B4-BE49-F238E27FC236}">
              <a16:creationId xmlns:a16="http://schemas.microsoft.com/office/drawing/2014/main" id="{00000000-0008-0000-0500-0000CD010000}"/>
            </a:ext>
          </a:extLst>
        </xdr:cNvPr>
        <xdr:cNvPicPr preferRelativeResize="0">
          <a:picLocks/>
        </xdr:cNvPicPr>
      </xdr:nvPicPr>
      <xdr:blipFill>
        <a:blip xmlns:r="http://schemas.openxmlformats.org/officeDocument/2006/relationships" r:embed="rId314"/>
        <a:stretch>
          <a:fillRect/>
        </a:stretch>
      </xdr:blipFill>
      <xdr:spPr>
        <a:xfrm>
          <a:off x="75426794" y="145945413"/>
          <a:ext cx="2196353" cy="1131794"/>
        </a:xfrm>
        <a:prstGeom prst="rect">
          <a:avLst/>
        </a:prstGeom>
      </xdr:spPr>
    </xdr:pic>
    <xdr:clientData/>
  </xdr:twoCellAnchor>
  <xdr:twoCellAnchor>
    <xdr:from>
      <xdr:col>56</xdr:col>
      <xdr:colOff>0</xdr:colOff>
      <xdr:row>150</xdr:row>
      <xdr:rowOff>0</xdr:rowOff>
    </xdr:from>
    <xdr:to>
      <xdr:col>57</xdr:col>
      <xdr:colOff>0</xdr:colOff>
      <xdr:row>151</xdr:row>
      <xdr:rowOff>0</xdr:rowOff>
    </xdr:to>
    <xdr:pic>
      <xdr:nvPicPr>
        <xdr:cNvPr id="507" name="Image 506" descr="C:\Users\WIN10\AppData\Local\Microsoft\Windows\INetCache\Content.Word\IMG_20220527_153642.jpg">
          <a:extLst>
            <a:ext uri="{FF2B5EF4-FFF2-40B4-BE49-F238E27FC236}">
              <a16:creationId xmlns:a16="http://schemas.microsoft.com/office/drawing/2014/main" id="{00000000-0008-0000-0500-0000FB010000}"/>
            </a:ext>
          </a:extLst>
        </xdr:cNvPr>
        <xdr:cNvPicPr preferRelativeResize="0"/>
      </xdr:nvPicPr>
      <xdr:blipFill>
        <a:blip xmlns:r="http://schemas.openxmlformats.org/officeDocument/2006/relationships" r:embed="rId315" cstate="email">
          <a:extLst>
            <a:ext uri="{28A0092B-C50C-407E-A947-70E740481C1C}">
              <a14:useLocalDpi xmlns:a14="http://schemas.microsoft.com/office/drawing/2010/main"/>
            </a:ext>
          </a:extLst>
        </a:blip>
        <a:srcRect/>
        <a:stretch>
          <a:fillRect/>
        </a:stretch>
      </xdr:blipFill>
      <xdr:spPr bwMode="auto">
        <a:xfrm>
          <a:off x="77623147" y="145945412"/>
          <a:ext cx="2196353" cy="1131794"/>
        </a:xfrm>
        <a:prstGeom prst="rect">
          <a:avLst/>
        </a:prstGeom>
        <a:noFill/>
        <a:ln>
          <a:noFill/>
        </a:ln>
      </xdr:spPr>
    </xdr:pic>
    <xdr:clientData/>
  </xdr:twoCellAnchor>
  <xdr:twoCellAnchor>
    <xdr:from>
      <xdr:col>54</xdr:col>
      <xdr:colOff>0</xdr:colOff>
      <xdr:row>151</xdr:row>
      <xdr:rowOff>0</xdr:rowOff>
    </xdr:from>
    <xdr:to>
      <xdr:col>55</xdr:col>
      <xdr:colOff>0</xdr:colOff>
      <xdr:row>152</xdr:row>
      <xdr:rowOff>0</xdr:rowOff>
    </xdr:to>
    <xdr:pic>
      <xdr:nvPicPr>
        <xdr:cNvPr id="508" name="Image 507">
          <a:extLst>
            <a:ext uri="{FF2B5EF4-FFF2-40B4-BE49-F238E27FC236}">
              <a16:creationId xmlns:a16="http://schemas.microsoft.com/office/drawing/2014/main" id="{00000000-0008-0000-0500-0000FC010000}"/>
            </a:ext>
          </a:extLst>
        </xdr:cNvPr>
        <xdr:cNvPicPr preferRelativeResize="0">
          <a:picLocks/>
        </xdr:cNvPicPr>
      </xdr:nvPicPr>
      <xdr:blipFill>
        <a:blip xmlns:r="http://schemas.openxmlformats.org/officeDocument/2006/relationships" r:embed="rId316"/>
        <a:stretch>
          <a:fillRect/>
        </a:stretch>
      </xdr:blipFill>
      <xdr:spPr>
        <a:xfrm>
          <a:off x="73230441" y="147077206"/>
          <a:ext cx="2196353" cy="974912"/>
        </a:xfrm>
        <a:prstGeom prst="rect">
          <a:avLst/>
        </a:prstGeom>
      </xdr:spPr>
    </xdr:pic>
    <xdr:clientData/>
  </xdr:twoCellAnchor>
  <xdr:twoCellAnchor>
    <xdr:from>
      <xdr:col>55</xdr:col>
      <xdr:colOff>0</xdr:colOff>
      <xdr:row>151</xdr:row>
      <xdr:rowOff>1</xdr:rowOff>
    </xdr:from>
    <xdr:to>
      <xdr:col>56</xdr:col>
      <xdr:colOff>0</xdr:colOff>
      <xdr:row>152</xdr:row>
      <xdr:rowOff>1</xdr:rowOff>
    </xdr:to>
    <xdr:pic>
      <xdr:nvPicPr>
        <xdr:cNvPr id="509" name="Image 508">
          <a:extLst>
            <a:ext uri="{FF2B5EF4-FFF2-40B4-BE49-F238E27FC236}">
              <a16:creationId xmlns:a16="http://schemas.microsoft.com/office/drawing/2014/main" id="{00000000-0008-0000-0500-0000FD010000}"/>
            </a:ext>
          </a:extLst>
        </xdr:cNvPr>
        <xdr:cNvPicPr preferRelativeResize="0">
          <a:picLocks/>
        </xdr:cNvPicPr>
      </xdr:nvPicPr>
      <xdr:blipFill>
        <a:blip xmlns:r="http://schemas.openxmlformats.org/officeDocument/2006/relationships" r:embed="rId317"/>
        <a:stretch>
          <a:fillRect/>
        </a:stretch>
      </xdr:blipFill>
      <xdr:spPr>
        <a:xfrm>
          <a:off x="75426794" y="147077207"/>
          <a:ext cx="2196353" cy="974912"/>
        </a:xfrm>
        <a:prstGeom prst="rect">
          <a:avLst/>
        </a:prstGeom>
      </xdr:spPr>
    </xdr:pic>
    <xdr:clientData/>
  </xdr:twoCellAnchor>
  <xdr:twoCellAnchor>
    <xdr:from>
      <xdr:col>54</xdr:col>
      <xdr:colOff>2196352</xdr:colOff>
      <xdr:row>160</xdr:row>
      <xdr:rowOff>0</xdr:rowOff>
    </xdr:from>
    <xdr:to>
      <xdr:col>55</xdr:col>
      <xdr:colOff>2196352</xdr:colOff>
      <xdr:row>161</xdr:row>
      <xdr:rowOff>0</xdr:rowOff>
    </xdr:to>
    <xdr:pic>
      <xdr:nvPicPr>
        <xdr:cNvPr id="511" name="Image 510">
          <a:extLst>
            <a:ext uri="{FF2B5EF4-FFF2-40B4-BE49-F238E27FC236}">
              <a16:creationId xmlns:a16="http://schemas.microsoft.com/office/drawing/2014/main" id="{00000000-0008-0000-0500-0000FF010000}"/>
            </a:ext>
          </a:extLst>
        </xdr:cNvPr>
        <xdr:cNvPicPr preferRelativeResize="0">
          <a:picLocks/>
        </xdr:cNvPicPr>
      </xdr:nvPicPr>
      <xdr:blipFill>
        <a:blip xmlns:r="http://schemas.openxmlformats.org/officeDocument/2006/relationships" r:embed="rId318" cstate="print">
          <a:extLst>
            <a:ext uri="{28A0092B-C50C-407E-A947-70E740481C1C}">
              <a14:useLocalDpi xmlns:a14="http://schemas.microsoft.com/office/drawing/2010/main" val="0"/>
            </a:ext>
          </a:extLst>
        </a:blip>
        <a:stretch>
          <a:fillRect/>
        </a:stretch>
      </xdr:blipFill>
      <xdr:spPr>
        <a:xfrm>
          <a:off x="75426793" y="155414382"/>
          <a:ext cx="2196353" cy="1131794"/>
        </a:xfrm>
        <a:prstGeom prst="rect">
          <a:avLst/>
        </a:prstGeom>
      </xdr:spPr>
    </xdr:pic>
    <xdr:clientData/>
  </xdr:twoCellAnchor>
  <xdr:twoCellAnchor>
    <xdr:from>
      <xdr:col>56</xdr:col>
      <xdr:colOff>0</xdr:colOff>
      <xdr:row>160</xdr:row>
      <xdr:rowOff>1</xdr:rowOff>
    </xdr:from>
    <xdr:to>
      <xdr:col>57</xdr:col>
      <xdr:colOff>0</xdr:colOff>
      <xdr:row>161</xdr:row>
      <xdr:rowOff>1</xdr:rowOff>
    </xdr:to>
    <xdr:pic>
      <xdr:nvPicPr>
        <xdr:cNvPr id="512" name="Image 511">
          <a:extLst>
            <a:ext uri="{FF2B5EF4-FFF2-40B4-BE49-F238E27FC236}">
              <a16:creationId xmlns:a16="http://schemas.microsoft.com/office/drawing/2014/main" id="{00000000-0008-0000-0500-000000020000}"/>
            </a:ext>
          </a:extLst>
        </xdr:cNvPr>
        <xdr:cNvPicPr preferRelativeResize="0">
          <a:picLocks/>
        </xdr:cNvPicPr>
      </xdr:nvPicPr>
      <xdr:blipFill rotWithShape="1">
        <a:blip xmlns:r="http://schemas.openxmlformats.org/officeDocument/2006/relationships" r:embed="rId319" cstate="print">
          <a:extLst>
            <a:ext uri="{28A0092B-C50C-407E-A947-70E740481C1C}">
              <a14:useLocalDpi xmlns:a14="http://schemas.microsoft.com/office/drawing/2010/main" val="0"/>
            </a:ext>
          </a:extLst>
        </a:blip>
        <a:srcRect b="8916"/>
        <a:stretch/>
      </xdr:blipFill>
      <xdr:spPr>
        <a:xfrm>
          <a:off x="77623147" y="155414383"/>
          <a:ext cx="2196353" cy="1131794"/>
        </a:xfrm>
        <a:prstGeom prst="rect">
          <a:avLst/>
        </a:prstGeom>
      </xdr:spPr>
    </xdr:pic>
    <xdr:clientData/>
  </xdr:twoCellAnchor>
  <xdr:twoCellAnchor>
    <xdr:from>
      <xdr:col>54</xdr:col>
      <xdr:colOff>0</xdr:colOff>
      <xdr:row>262</xdr:row>
      <xdr:rowOff>0</xdr:rowOff>
    </xdr:from>
    <xdr:to>
      <xdr:col>55</xdr:col>
      <xdr:colOff>0</xdr:colOff>
      <xdr:row>263</xdr:row>
      <xdr:rowOff>0</xdr:rowOff>
    </xdr:to>
    <xdr:pic>
      <xdr:nvPicPr>
        <xdr:cNvPr id="14" name="Image 13">
          <a:extLst>
            <a:ext uri="{FF2B5EF4-FFF2-40B4-BE49-F238E27FC236}">
              <a16:creationId xmlns:a16="http://schemas.microsoft.com/office/drawing/2014/main" id="{00000000-0008-0000-0500-00000E000000}"/>
            </a:ext>
          </a:extLst>
        </xdr:cNvPr>
        <xdr:cNvPicPr preferRelativeResize="0">
          <a:picLocks/>
        </xdr:cNvPicPr>
      </xdr:nvPicPr>
      <xdr:blipFill>
        <a:blip xmlns:r="http://schemas.openxmlformats.org/officeDocument/2006/relationships" r:embed="rId320" cstate="print">
          <a:extLst>
            <a:ext uri="{28A0092B-C50C-407E-A947-70E740481C1C}">
              <a14:useLocalDpi xmlns:a14="http://schemas.microsoft.com/office/drawing/2010/main" val="0"/>
            </a:ext>
          </a:extLst>
        </a:blip>
        <a:stretch>
          <a:fillRect/>
        </a:stretch>
      </xdr:blipFill>
      <xdr:spPr>
        <a:xfrm>
          <a:off x="73230441" y="228129353"/>
          <a:ext cx="2196353" cy="806823"/>
        </a:xfrm>
        <a:prstGeom prst="rect">
          <a:avLst/>
        </a:prstGeom>
      </xdr:spPr>
    </xdr:pic>
    <xdr:clientData/>
  </xdr:twoCellAnchor>
  <xdr:twoCellAnchor>
    <xdr:from>
      <xdr:col>54</xdr:col>
      <xdr:colOff>2196352</xdr:colOff>
      <xdr:row>262</xdr:row>
      <xdr:rowOff>0</xdr:rowOff>
    </xdr:from>
    <xdr:to>
      <xdr:col>55</xdr:col>
      <xdr:colOff>2196352</xdr:colOff>
      <xdr:row>263</xdr:row>
      <xdr:rowOff>0</xdr:rowOff>
    </xdr:to>
    <xdr:pic>
      <xdr:nvPicPr>
        <xdr:cNvPr id="485" name="Image 484">
          <a:extLst>
            <a:ext uri="{FF2B5EF4-FFF2-40B4-BE49-F238E27FC236}">
              <a16:creationId xmlns:a16="http://schemas.microsoft.com/office/drawing/2014/main" id="{00000000-0008-0000-0500-0000E5010000}"/>
            </a:ext>
          </a:extLst>
        </xdr:cNvPr>
        <xdr:cNvPicPr preferRelativeResize="0">
          <a:picLocks/>
        </xdr:cNvPicPr>
      </xdr:nvPicPr>
      <xdr:blipFill>
        <a:blip xmlns:r="http://schemas.openxmlformats.org/officeDocument/2006/relationships" r:embed="rId321" cstate="print">
          <a:extLst>
            <a:ext uri="{28A0092B-C50C-407E-A947-70E740481C1C}">
              <a14:useLocalDpi xmlns:a14="http://schemas.microsoft.com/office/drawing/2010/main" val="0"/>
            </a:ext>
          </a:extLst>
        </a:blip>
        <a:stretch>
          <a:fillRect/>
        </a:stretch>
      </xdr:blipFill>
      <xdr:spPr>
        <a:xfrm>
          <a:off x="75426793" y="228129353"/>
          <a:ext cx="2196353" cy="806823"/>
        </a:xfrm>
        <a:prstGeom prst="rect">
          <a:avLst/>
        </a:prstGeom>
      </xdr:spPr>
    </xdr:pic>
    <xdr:clientData/>
  </xdr:twoCellAnchor>
  <xdr:twoCellAnchor>
    <xdr:from>
      <xdr:col>55</xdr:col>
      <xdr:colOff>2196352</xdr:colOff>
      <xdr:row>262</xdr:row>
      <xdr:rowOff>0</xdr:rowOff>
    </xdr:from>
    <xdr:to>
      <xdr:col>56</xdr:col>
      <xdr:colOff>2196352</xdr:colOff>
      <xdr:row>263</xdr:row>
      <xdr:rowOff>0</xdr:rowOff>
    </xdr:to>
    <xdr:pic>
      <xdr:nvPicPr>
        <xdr:cNvPr id="486" name="Image 485">
          <a:extLst>
            <a:ext uri="{FF2B5EF4-FFF2-40B4-BE49-F238E27FC236}">
              <a16:creationId xmlns:a16="http://schemas.microsoft.com/office/drawing/2014/main" id="{00000000-0008-0000-0500-0000E6010000}"/>
            </a:ext>
          </a:extLst>
        </xdr:cNvPr>
        <xdr:cNvPicPr preferRelativeResize="0">
          <a:picLocks/>
        </xdr:cNvPicPr>
      </xdr:nvPicPr>
      <xdr:blipFill>
        <a:blip xmlns:r="http://schemas.openxmlformats.org/officeDocument/2006/relationships" r:embed="rId322" cstate="print">
          <a:extLst>
            <a:ext uri="{28A0092B-C50C-407E-A947-70E740481C1C}">
              <a14:useLocalDpi xmlns:a14="http://schemas.microsoft.com/office/drawing/2010/main" val="0"/>
            </a:ext>
          </a:extLst>
        </a:blip>
        <a:stretch>
          <a:fillRect/>
        </a:stretch>
      </xdr:blipFill>
      <xdr:spPr>
        <a:xfrm>
          <a:off x="77623146" y="228129353"/>
          <a:ext cx="2196353" cy="806823"/>
        </a:xfrm>
        <a:prstGeom prst="rect">
          <a:avLst/>
        </a:prstGeom>
      </xdr:spPr>
    </xdr:pic>
    <xdr:clientData/>
  </xdr:twoCellAnchor>
  <xdr:twoCellAnchor>
    <xdr:from>
      <xdr:col>54</xdr:col>
      <xdr:colOff>0</xdr:colOff>
      <xdr:row>105</xdr:row>
      <xdr:rowOff>806823</xdr:rowOff>
    </xdr:from>
    <xdr:to>
      <xdr:col>55</xdr:col>
      <xdr:colOff>0</xdr:colOff>
      <xdr:row>106</xdr:row>
      <xdr:rowOff>806822</xdr:rowOff>
    </xdr:to>
    <xdr:pic>
      <xdr:nvPicPr>
        <xdr:cNvPr id="489" name="Image 488">
          <a:extLst>
            <a:ext uri="{FF2B5EF4-FFF2-40B4-BE49-F238E27FC236}">
              <a16:creationId xmlns:a16="http://schemas.microsoft.com/office/drawing/2014/main" id="{00000000-0008-0000-0500-0000E9010000}"/>
            </a:ext>
          </a:extLst>
        </xdr:cNvPr>
        <xdr:cNvPicPr preferRelativeResize="0"/>
      </xdr:nvPicPr>
      <xdr:blipFill>
        <a:blip xmlns:r="http://schemas.openxmlformats.org/officeDocument/2006/relationships" r:embed="rId323" cstate="print">
          <a:extLst>
            <a:ext uri="{28A0092B-C50C-407E-A947-70E740481C1C}">
              <a14:useLocalDpi xmlns:a14="http://schemas.microsoft.com/office/drawing/2010/main" val="0"/>
            </a:ext>
          </a:extLst>
        </a:blip>
        <a:stretch>
          <a:fillRect/>
        </a:stretch>
      </xdr:blipFill>
      <xdr:spPr>
        <a:xfrm>
          <a:off x="73230441" y="107374764"/>
          <a:ext cx="2196353" cy="806823"/>
        </a:xfrm>
        <a:prstGeom prst="rect">
          <a:avLst/>
        </a:prstGeom>
      </xdr:spPr>
    </xdr:pic>
    <xdr:clientData/>
  </xdr:twoCellAnchor>
  <xdr:twoCellAnchor>
    <xdr:from>
      <xdr:col>55</xdr:col>
      <xdr:colOff>0</xdr:colOff>
      <xdr:row>106</xdr:row>
      <xdr:rowOff>0</xdr:rowOff>
    </xdr:from>
    <xdr:to>
      <xdr:col>56</xdr:col>
      <xdr:colOff>0</xdr:colOff>
      <xdr:row>107</xdr:row>
      <xdr:rowOff>0</xdr:rowOff>
    </xdr:to>
    <xdr:pic>
      <xdr:nvPicPr>
        <xdr:cNvPr id="510" name="Image 509">
          <a:extLst>
            <a:ext uri="{FF2B5EF4-FFF2-40B4-BE49-F238E27FC236}">
              <a16:creationId xmlns:a16="http://schemas.microsoft.com/office/drawing/2014/main" id="{00000000-0008-0000-0500-0000FE010000}"/>
            </a:ext>
          </a:extLst>
        </xdr:cNvPr>
        <xdr:cNvPicPr>
          <a:picLocks noChangeAspect="1"/>
        </xdr:cNvPicPr>
      </xdr:nvPicPr>
      <xdr:blipFill>
        <a:blip xmlns:r="http://schemas.openxmlformats.org/officeDocument/2006/relationships" r:embed="rId324" cstate="print">
          <a:extLst>
            <a:ext uri="{28A0092B-C50C-407E-A947-70E740481C1C}">
              <a14:useLocalDpi xmlns:a14="http://schemas.microsoft.com/office/drawing/2010/main" val="0"/>
            </a:ext>
          </a:extLst>
        </a:blip>
        <a:stretch>
          <a:fillRect/>
        </a:stretch>
      </xdr:blipFill>
      <xdr:spPr>
        <a:xfrm>
          <a:off x="75426794" y="107374765"/>
          <a:ext cx="2196353" cy="806823"/>
        </a:xfrm>
        <a:prstGeom prst="rect">
          <a:avLst/>
        </a:prstGeom>
      </xdr:spPr>
    </xdr:pic>
    <xdr:clientData/>
  </xdr:twoCellAnchor>
  <xdr:twoCellAnchor>
    <xdr:from>
      <xdr:col>56</xdr:col>
      <xdr:colOff>0</xdr:colOff>
      <xdr:row>106</xdr:row>
      <xdr:rowOff>0</xdr:rowOff>
    </xdr:from>
    <xdr:to>
      <xdr:col>57</xdr:col>
      <xdr:colOff>0</xdr:colOff>
      <xdr:row>107</xdr:row>
      <xdr:rowOff>0</xdr:rowOff>
    </xdr:to>
    <xdr:pic>
      <xdr:nvPicPr>
        <xdr:cNvPr id="513" name="Image 512">
          <a:extLst>
            <a:ext uri="{FF2B5EF4-FFF2-40B4-BE49-F238E27FC236}">
              <a16:creationId xmlns:a16="http://schemas.microsoft.com/office/drawing/2014/main" id="{00000000-0008-0000-0500-000001020000}"/>
            </a:ext>
          </a:extLst>
        </xdr:cNvPr>
        <xdr:cNvPicPr preferRelativeResize="0"/>
      </xdr:nvPicPr>
      <xdr:blipFill>
        <a:blip xmlns:r="http://schemas.openxmlformats.org/officeDocument/2006/relationships" r:embed="rId325" cstate="print">
          <a:extLst>
            <a:ext uri="{28A0092B-C50C-407E-A947-70E740481C1C}">
              <a14:useLocalDpi xmlns:a14="http://schemas.microsoft.com/office/drawing/2010/main" val="0"/>
            </a:ext>
          </a:extLst>
        </a:blip>
        <a:stretch>
          <a:fillRect/>
        </a:stretch>
      </xdr:blipFill>
      <xdr:spPr>
        <a:xfrm>
          <a:off x="77623147" y="107374765"/>
          <a:ext cx="2196353" cy="806823"/>
        </a:xfrm>
        <a:prstGeom prst="rect">
          <a:avLst/>
        </a:prstGeom>
      </xdr:spPr>
    </xdr:pic>
    <xdr:clientData/>
  </xdr:twoCellAnchor>
  <xdr:twoCellAnchor>
    <xdr:from>
      <xdr:col>54</xdr:col>
      <xdr:colOff>0</xdr:colOff>
      <xdr:row>170</xdr:row>
      <xdr:rowOff>0</xdr:rowOff>
    </xdr:from>
    <xdr:to>
      <xdr:col>55</xdr:col>
      <xdr:colOff>0</xdr:colOff>
      <xdr:row>171</xdr:row>
      <xdr:rowOff>0</xdr:rowOff>
    </xdr:to>
    <xdr:pic>
      <xdr:nvPicPr>
        <xdr:cNvPr id="514" name="Image 513">
          <a:extLst>
            <a:ext uri="{FF2B5EF4-FFF2-40B4-BE49-F238E27FC236}">
              <a16:creationId xmlns:a16="http://schemas.microsoft.com/office/drawing/2014/main" id="{00000000-0008-0000-0500-000002020000}"/>
            </a:ext>
          </a:extLst>
        </xdr:cNvPr>
        <xdr:cNvPicPr preferRelativeResize="0"/>
      </xdr:nvPicPr>
      <xdr:blipFill>
        <a:blip xmlns:r="http://schemas.openxmlformats.org/officeDocument/2006/relationships" r:embed="rId326" cstate="print">
          <a:extLst>
            <a:ext uri="{28A0092B-C50C-407E-A947-70E740481C1C}">
              <a14:useLocalDpi xmlns:a14="http://schemas.microsoft.com/office/drawing/2010/main" val="0"/>
            </a:ext>
          </a:extLst>
        </a:blip>
        <a:srcRect/>
        <a:stretch>
          <a:fillRect/>
        </a:stretch>
      </xdr:blipFill>
      <xdr:spPr bwMode="auto">
        <a:xfrm>
          <a:off x="73230441" y="171909441"/>
          <a:ext cx="2196353" cy="974912"/>
        </a:xfrm>
        <a:prstGeom prst="rect">
          <a:avLst/>
        </a:prstGeom>
        <a:noFill/>
        <a:ln>
          <a:noFill/>
        </a:ln>
      </xdr:spPr>
    </xdr:pic>
    <xdr:clientData/>
  </xdr:twoCellAnchor>
  <xdr:twoCellAnchor>
    <xdr:from>
      <xdr:col>55</xdr:col>
      <xdr:colOff>0</xdr:colOff>
      <xdr:row>170</xdr:row>
      <xdr:rowOff>1</xdr:rowOff>
    </xdr:from>
    <xdr:to>
      <xdr:col>56</xdr:col>
      <xdr:colOff>0</xdr:colOff>
      <xdr:row>171</xdr:row>
      <xdr:rowOff>1</xdr:rowOff>
    </xdr:to>
    <xdr:pic>
      <xdr:nvPicPr>
        <xdr:cNvPr id="515" name="Image 514">
          <a:extLst>
            <a:ext uri="{FF2B5EF4-FFF2-40B4-BE49-F238E27FC236}">
              <a16:creationId xmlns:a16="http://schemas.microsoft.com/office/drawing/2014/main" id="{00000000-0008-0000-0500-000003020000}"/>
            </a:ext>
          </a:extLst>
        </xdr:cNvPr>
        <xdr:cNvPicPr preferRelativeResize="0"/>
      </xdr:nvPicPr>
      <xdr:blipFill>
        <a:blip xmlns:r="http://schemas.openxmlformats.org/officeDocument/2006/relationships" r:embed="rId327" cstate="print">
          <a:extLst>
            <a:ext uri="{28A0092B-C50C-407E-A947-70E740481C1C}">
              <a14:useLocalDpi xmlns:a14="http://schemas.microsoft.com/office/drawing/2010/main" val="0"/>
            </a:ext>
          </a:extLst>
        </a:blip>
        <a:srcRect/>
        <a:stretch>
          <a:fillRect/>
        </a:stretch>
      </xdr:blipFill>
      <xdr:spPr bwMode="auto">
        <a:xfrm>
          <a:off x="75426794" y="171909442"/>
          <a:ext cx="2196353" cy="974912"/>
        </a:xfrm>
        <a:prstGeom prst="rect">
          <a:avLst/>
        </a:prstGeom>
        <a:noFill/>
        <a:ln>
          <a:noFill/>
        </a:ln>
      </xdr:spPr>
    </xdr:pic>
    <xdr:clientData/>
  </xdr:twoCellAnchor>
  <xdr:twoCellAnchor>
    <xdr:from>
      <xdr:col>56</xdr:col>
      <xdr:colOff>0</xdr:colOff>
      <xdr:row>170</xdr:row>
      <xdr:rowOff>1</xdr:rowOff>
    </xdr:from>
    <xdr:to>
      <xdr:col>57</xdr:col>
      <xdr:colOff>0</xdr:colOff>
      <xdr:row>171</xdr:row>
      <xdr:rowOff>1</xdr:rowOff>
    </xdr:to>
    <xdr:pic>
      <xdr:nvPicPr>
        <xdr:cNvPr id="516" name="Image 515">
          <a:extLst>
            <a:ext uri="{FF2B5EF4-FFF2-40B4-BE49-F238E27FC236}">
              <a16:creationId xmlns:a16="http://schemas.microsoft.com/office/drawing/2014/main" id="{00000000-0008-0000-0500-000004020000}"/>
            </a:ext>
          </a:extLst>
        </xdr:cNvPr>
        <xdr:cNvPicPr preferRelativeResize="0"/>
      </xdr:nvPicPr>
      <xdr:blipFill>
        <a:blip xmlns:r="http://schemas.openxmlformats.org/officeDocument/2006/relationships" r:embed="rId328" cstate="print">
          <a:extLst>
            <a:ext uri="{28A0092B-C50C-407E-A947-70E740481C1C}">
              <a14:useLocalDpi xmlns:a14="http://schemas.microsoft.com/office/drawing/2010/main" val="0"/>
            </a:ext>
          </a:extLst>
        </a:blip>
        <a:srcRect/>
        <a:stretch>
          <a:fillRect/>
        </a:stretch>
      </xdr:blipFill>
      <xdr:spPr bwMode="auto">
        <a:xfrm>
          <a:off x="77623147" y="171909442"/>
          <a:ext cx="2196353" cy="974912"/>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190498</xdr:colOff>
      <xdr:row>0</xdr:row>
      <xdr:rowOff>161924</xdr:rowOff>
    </xdr:from>
    <xdr:to>
      <xdr:col>8</xdr:col>
      <xdr:colOff>228600</xdr:colOff>
      <xdr:row>30</xdr:row>
      <xdr:rowOff>171450</xdr:rowOff>
    </xdr:to>
    <xdr:graphicFrame macro="">
      <xdr:nvGraphicFramePr>
        <xdr:cNvPr id="2" name="Graphique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28576</xdr:colOff>
      <xdr:row>0</xdr:row>
      <xdr:rowOff>171449</xdr:rowOff>
    </xdr:from>
    <xdr:to>
      <xdr:col>18</xdr:col>
      <xdr:colOff>304800</xdr:colOff>
      <xdr:row>33</xdr:row>
      <xdr:rowOff>9524</xdr:rowOff>
    </xdr:to>
    <xdr:graphicFrame macro="">
      <xdr:nvGraphicFramePr>
        <xdr:cNvPr id="3" name="Graphique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58</xdr:col>
      <xdr:colOff>0</xdr:colOff>
      <xdr:row>9</xdr:row>
      <xdr:rowOff>0</xdr:rowOff>
    </xdr:from>
    <xdr:to>
      <xdr:col>58</xdr:col>
      <xdr:colOff>304800</xdr:colOff>
      <xdr:row>11</xdr:row>
      <xdr:rowOff>55749</xdr:rowOff>
    </xdr:to>
    <xdr:sp macro="" textlink="">
      <xdr:nvSpPr>
        <xdr:cNvPr id="14" name="AutoShape 9">
          <a:extLst>
            <a:ext uri="{FF2B5EF4-FFF2-40B4-BE49-F238E27FC236}">
              <a16:creationId xmlns:a16="http://schemas.microsoft.com/office/drawing/2014/main" id="{00000000-0008-0000-0D00-00000E000000}"/>
            </a:ext>
          </a:extLst>
        </xdr:cNvPr>
        <xdr:cNvSpPr>
          <a:spLocks noChangeAspect="1" noChangeArrowheads="1"/>
        </xdr:cNvSpPr>
      </xdr:nvSpPr>
      <xdr:spPr bwMode="auto">
        <a:xfrm>
          <a:off x="70218300" y="4800600"/>
          <a:ext cx="304800" cy="264486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58</xdr:col>
      <xdr:colOff>0</xdr:colOff>
      <xdr:row>9</xdr:row>
      <xdr:rowOff>0</xdr:rowOff>
    </xdr:from>
    <xdr:to>
      <xdr:col>58</xdr:col>
      <xdr:colOff>304800</xdr:colOff>
      <xdr:row>11</xdr:row>
      <xdr:rowOff>324970</xdr:rowOff>
    </xdr:to>
    <xdr:sp macro="" textlink="">
      <xdr:nvSpPr>
        <xdr:cNvPr id="43" name="AutoShape 9">
          <a:extLst>
            <a:ext uri="{FF2B5EF4-FFF2-40B4-BE49-F238E27FC236}">
              <a16:creationId xmlns:a16="http://schemas.microsoft.com/office/drawing/2014/main" id="{00000000-0008-0000-0D00-00002B000000}"/>
            </a:ext>
          </a:extLst>
        </xdr:cNvPr>
        <xdr:cNvSpPr>
          <a:spLocks noChangeAspect="1" noChangeArrowheads="1"/>
        </xdr:cNvSpPr>
      </xdr:nvSpPr>
      <xdr:spPr bwMode="auto">
        <a:xfrm>
          <a:off x="70218300" y="18859500"/>
          <a:ext cx="304800" cy="29157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58</xdr:col>
      <xdr:colOff>0</xdr:colOff>
      <xdr:row>9</xdr:row>
      <xdr:rowOff>0</xdr:rowOff>
    </xdr:from>
    <xdr:to>
      <xdr:col>58</xdr:col>
      <xdr:colOff>304800</xdr:colOff>
      <xdr:row>12</xdr:row>
      <xdr:rowOff>638735</xdr:rowOff>
    </xdr:to>
    <xdr:sp macro="" textlink="">
      <xdr:nvSpPr>
        <xdr:cNvPr id="44" name="AutoShape 9">
          <a:extLst>
            <a:ext uri="{FF2B5EF4-FFF2-40B4-BE49-F238E27FC236}">
              <a16:creationId xmlns:a16="http://schemas.microsoft.com/office/drawing/2014/main" id="{00000000-0008-0000-0D00-00002C000000}"/>
            </a:ext>
          </a:extLst>
        </xdr:cNvPr>
        <xdr:cNvSpPr>
          <a:spLocks noChangeAspect="1" noChangeArrowheads="1"/>
        </xdr:cNvSpPr>
      </xdr:nvSpPr>
      <xdr:spPr bwMode="auto">
        <a:xfrm>
          <a:off x="70218300" y="18859500"/>
          <a:ext cx="304800" cy="372259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58</xdr:col>
      <xdr:colOff>0</xdr:colOff>
      <xdr:row>9</xdr:row>
      <xdr:rowOff>0</xdr:rowOff>
    </xdr:from>
    <xdr:to>
      <xdr:col>58</xdr:col>
      <xdr:colOff>304800</xdr:colOff>
      <xdr:row>28</xdr:row>
      <xdr:rowOff>363348</xdr:rowOff>
    </xdr:to>
    <xdr:sp macro="" textlink="">
      <xdr:nvSpPr>
        <xdr:cNvPr id="87" name="AutoShape 9">
          <a:extLst>
            <a:ext uri="{FF2B5EF4-FFF2-40B4-BE49-F238E27FC236}">
              <a16:creationId xmlns:a16="http://schemas.microsoft.com/office/drawing/2014/main" id="{00000000-0008-0000-0D00-000057000000}"/>
            </a:ext>
          </a:extLst>
        </xdr:cNvPr>
        <xdr:cNvSpPr>
          <a:spLocks noChangeAspect="1" noChangeArrowheads="1"/>
        </xdr:cNvSpPr>
      </xdr:nvSpPr>
      <xdr:spPr bwMode="auto">
        <a:xfrm>
          <a:off x="70218300" y="57378600"/>
          <a:ext cx="304800" cy="193220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58</xdr:col>
      <xdr:colOff>0</xdr:colOff>
      <xdr:row>12</xdr:row>
      <xdr:rowOff>0</xdr:rowOff>
    </xdr:from>
    <xdr:to>
      <xdr:col>58</xdr:col>
      <xdr:colOff>304800</xdr:colOff>
      <xdr:row>14</xdr:row>
      <xdr:rowOff>740987</xdr:rowOff>
    </xdr:to>
    <xdr:sp macro="" textlink="">
      <xdr:nvSpPr>
        <xdr:cNvPr id="172" name="AutoShape 9">
          <a:extLst>
            <a:ext uri="{FF2B5EF4-FFF2-40B4-BE49-F238E27FC236}">
              <a16:creationId xmlns:a16="http://schemas.microsoft.com/office/drawing/2014/main" id="{00000000-0008-0000-0D00-0000AC000000}"/>
            </a:ext>
          </a:extLst>
        </xdr:cNvPr>
        <xdr:cNvSpPr>
          <a:spLocks noChangeAspect="1" noChangeArrowheads="1"/>
        </xdr:cNvSpPr>
      </xdr:nvSpPr>
      <xdr:spPr bwMode="auto">
        <a:xfrm>
          <a:off x="70218300" y="133197600"/>
          <a:ext cx="304800" cy="187166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58</xdr:col>
      <xdr:colOff>0</xdr:colOff>
      <xdr:row>368</xdr:row>
      <xdr:rowOff>0</xdr:rowOff>
    </xdr:from>
    <xdr:to>
      <xdr:col>58</xdr:col>
      <xdr:colOff>304800</xdr:colOff>
      <xdr:row>397</xdr:row>
      <xdr:rowOff>138112</xdr:rowOff>
    </xdr:to>
    <xdr:sp macro="" textlink="">
      <xdr:nvSpPr>
        <xdr:cNvPr id="188" name="AutoShape 9">
          <a:extLst>
            <a:ext uri="{FF2B5EF4-FFF2-40B4-BE49-F238E27FC236}">
              <a16:creationId xmlns:a16="http://schemas.microsoft.com/office/drawing/2014/main" id="{00000000-0008-0000-0D00-0000BC000000}"/>
            </a:ext>
          </a:extLst>
        </xdr:cNvPr>
        <xdr:cNvSpPr>
          <a:spLocks noChangeAspect="1" noChangeArrowheads="1"/>
        </xdr:cNvSpPr>
      </xdr:nvSpPr>
      <xdr:spPr bwMode="auto">
        <a:xfrm>
          <a:off x="70218300" y="283454475"/>
          <a:ext cx="304800" cy="566261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58</xdr:col>
      <xdr:colOff>0</xdr:colOff>
      <xdr:row>31</xdr:row>
      <xdr:rowOff>1523999</xdr:rowOff>
    </xdr:from>
    <xdr:to>
      <xdr:col>58</xdr:col>
      <xdr:colOff>0</xdr:colOff>
      <xdr:row>33</xdr:row>
      <xdr:rowOff>0</xdr:rowOff>
    </xdr:to>
    <xdr:pic>
      <xdr:nvPicPr>
        <xdr:cNvPr id="227" name="Image 2">
          <a:extLst>
            <a:ext uri="{FF2B5EF4-FFF2-40B4-BE49-F238E27FC236}">
              <a16:creationId xmlns:a16="http://schemas.microsoft.com/office/drawing/2014/main" id="{00000000-0008-0000-0D00-0000E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18299" y="166287449"/>
          <a:ext cx="2200275" cy="48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58</xdr:col>
      <xdr:colOff>0</xdr:colOff>
      <xdr:row>49</xdr:row>
      <xdr:rowOff>0</xdr:rowOff>
    </xdr:from>
    <xdr:to>
      <xdr:col>58</xdr:col>
      <xdr:colOff>0</xdr:colOff>
      <xdr:row>51</xdr:row>
      <xdr:rowOff>419847</xdr:rowOff>
    </xdr:to>
    <xdr:pic>
      <xdr:nvPicPr>
        <xdr:cNvPr id="233" name="Image 66">
          <a:extLst>
            <a:ext uri="{FF2B5EF4-FFF2-40B4-BE49-F238E27FC236}">
              <a16:creationId xmlns:a16="http://schemas.microsoft.com/office/drawing/2014/main" id="{00000000-0008-0000-0D00-0000E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278750" y="175031400"/>
          <a:ext cx="0" cy="13913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58</xdr:col>
      <xdr:colOff>0</xdr:colOff>
      <xdr:row>49</xdr:row>
      <xdr:rowOff>0</xdr:rowOff>
    </xdr:from>
    <xdr:to>
      <xdr:col>58</xdr:col>
      <xdr:colOff>0</xdr:colOff>
      <xdr:row>52</xdr:row>
      <xdr:rowOff>427131</xdr:rowOff>
    </xdr:to>
    <xdr:pic>
      <xdr:nvPicPr>
        <xdr:cNvPr id="234" name="Image 2">
          <a:extLst>
            <a:ext uri="{FF2B5EF4-FFF2-40B4-BE49-F238E27FC236}">
              <a16:creationId xmlns:a16="http://schemas.microsoft.com/office/drawing/2014/main" id="{00000000-0008-0000-0D00-0000E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43850" y="175031400"/>
          <a:ext cx="0" cy="18844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58</xdr:col>
      <xdr:colOff>0</xdr:colOff>
      <xdr:row>49</xdr:row>
      <xdr:rowOff>0</xdr:rowOff>
    </xdr:from>
    <xdr:to>
      <xdr:col>58</xdr:col>
      <xdr:colOff>0</xdr:colOff>
      <xdr:row>52</xdr:row>
      <xdr:rowOff>276972</xdr:rowOff>
    </xdr:to>
    <xdr:pic>
      <xdr:nvPicPr>
        <xdr:cNvPr id="235" name="Image 4">
          <a:extLst>
            <a:ext uri="{FF2B5EF4-FFF2-40B4-BE49-F238E27FC236}">
              <a16:creationId xmlns:a16="http://schemas.microsoft.com/office/drawing/2014/main" id="{00000000-0008-0000-0D00-0000E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335900" y="175031400"/>
          <a:ext cx="0" cy="17342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58</xdr:col>
      <xdr:colOff>0</xdr:colOff>
      <xdr:row>42</xdr:row>
      <xdr:rowOff>0</xdr:rowOff>
    </xdr:from>
    <xdr:to>
      <xdr:col>58</xdr:col>
      <xdr:colOff>0</xdr:colOff>
      <xdr:row>44</xdr:row>
      <xdr:rowOff>390714</xdr:rowOff>
    </xdr:to>
    <xdr:pic>
      <xdr:nvPicPr>
        <xdr:cNvPr id="239" name="Image 2">
          <a:extLst>
            <a:ext uri="{FF2B5EF4-FFF2-40B4-BE49-F238E27FC236}">
              <a16:creationId xmlns:a16="http://schemas.microsoft.com/office/drawing/2014/main" id="{00000000-0008-0000-0D00-0000E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43850" y="171469050"/>
          <a:ext cx="0" cy="1524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58</xdr:col>
      <xdr:colOff>0</xdr:colOff>
      <xdr:row>42</xdr:row>
      <xdr:rowOff>0</xdr:rowOff>
    </xdr:from>
    <xdr:to>
      <xdr:col>58</xdr:col>
      <xdr:colOff>0</xdr:colOff>
      <xdr:row>44</xdr:row>
      <xdr:rowOff>289114</xdr:rowOff>
    </xdr:to>
    <xdr:pic>
      <xdr:nvPicPr>
        <xdr:cNvPr id="240" name="Image 4">
          <a:extLst>
            <a:ext uri="{FF2B5EF4-FFF2-40B4-BE49-F238E27FC236}">
              <a16:creationId xmlns:a16="http://schemas.microsoft.com/office/drawing/2014/main" id="{00000000-0008-0000-0D00-0000F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335900" y="171469050"/>
          <a:ext cx="0" cy="14225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32</xdr:row>
      <xdr:rowOff>795616</xdr:rowOff>
    </xdr:from>
    <xdr:to>
      <xdr:col>58</xdr:col>
      <xdr:colOff>0</xdr:colOff>
      <xdr:row>33</xdr:row>
      <xdr:rowOff>795616</xdr:rowOff>
    </xdr:to>
    <xdr:pic>
      <xdr:nvPicPr>
        <xdr:cNvPr id="248" name="Picture 97">
          <a:extLst>
            <a:ext uri="{FF2B5EF4-FFF2-40B4-BE49-F238E27FC236}">
              <a16:creationId xmlns:a16="http://schemas.microsoft.com/office/drawing/2014/main" id="{00000000-0008-0000-0D00-0000F8000000}"/>
            </a:ext>
          </a:extLst>
        </xdr:cNvPr>
        <xdr:cNvPicPr preferRelativeResize="0">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l="50545"/>
        <a:stretch>
          <a:fillRect/>
        </a:stretch>
      </xdr:blipFill>
      <xdr:spPr bwMode="auto">
        <a:xfrm>
          <a:off x="70218299" y="166768741"/>
          <a:ext cx="2200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41</xdr:row>
      <xdr:rowOff>0</xdr:rowOff>
    </xdr:from>
    <xdr:to>
      <xdr:col>58</xdr:col>
      <xdr:colOff>0</xdr:colOff>
      <xdr:row>42</xdr:row>
      <xdr:rowOff>0</xdr:rowOff>
    </xdr:to>
    <xdr:pic>
      <xdr:nvPicPr>
        <xdr:cNvPr id="251" name="Image 85" descr="IMG-20220126-WA0002">
          <a:extLst>
            <a:ext uri="{FF2B5EF4-FFF2-40B4-BE49-F238E27FC236}">
              <a16:creationId xmlns:a16="http://schemas.microsoft.com/office/drawing/2014/main" id="{00000000-0008-0000-0D00-0000FB000000}"/>
            </a:ext>
          </a:extLst>
        </xdr:cNvPr>
        <xdr:cNvPicPr preferRelativeResize="0">
          <a:picLocks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218299" y="170821350"/>
          <a:ext cx="22002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62</xdr:row>
      <xdr:rowOff>0</xdr:rowOff>
    </xdr:from>
    <xdr:to>
      <xdr:col>58</xdr:col>
      <xdr:colOff>0</xdr:colOff>
      <xdr:row>63</xdr:row>
      <xdr:rowOff>0</xdr:rowOff>
    </xdr:to>
    <xdr:pic>
      <xdr:nvPicPr>
        <xdr:cNvPr id="260" name="Image 14">
          <a:extLst>
            <a:ext uri="{FF2B5EF4-FFF2-40B4-BE49-F238E27FC236}">
              <a16:creationId xmlns:a16="http://schemas.microsoft.com/office/drawing/2014/main" id="{00000000-0008-0000-0D00-000004010000}"/>
            </a:ext>
          </a:extLst>
        </xdr:cNvPr>
        <xdr:cNvPicPr preferRelativeResize="0">
          <a:picLocks/>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218299" y="181346475"/>
          <a:ext cx="2200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37</xdr:row>
      <xdr:rowOff>481852</xdr:rowOff>
    </xdr:from>
    <xdr:to>
      <xdr:col>58</xdr:col>
      <xdr:colOff>0</xdr:colOff>
      <xdr:row>38</xdr:row>
      <xdr:rowOff>481852</xdr:rowOff>
    </xdr:to>
    <xdr:pic>
      <xdr:nvPicPr>
        <xdr:cNvPr id="268" name="Image 79">
          <a:extLst>
            <a:ext uri="{FF2B5EF4-FFF2-40B4-BE49-F238E27FC236}">
              <a16:creationId xmlns:a16="http://schemas.microsoft.com/office/drawing/2014/main" id="{00000000-0008-0000-0D00-00000C010000}"/>
            </a:ext>
          </a:extLst>
        </xdr:cNvPr>
        <xdr:cNvPicPr preferRelativeResize="0">
          <a:picLocks/>
        </xdr:cNvPicPr>
      </xdr:nvPicPr>
      <xdr:blipFill>
        <a:blip xmlns:r="http://schemas.openxmlformats.org/officeDocument/2006/relationships" r:embed="rId8">
          <a:extLst>
            <a:ext uri="{28A0092B-C50C-407E-A947-70E740481C1C}">
              <a14:useLocalDpi xmlns:a14="http://schemas.microsoft.com/office/drawing/2010/main" val="0"/>
            </a:ext>
          </a:extLst>
        </a:blip>
        <a:srcRect b="27718"/>
        <a:stretch>
          <a:fillRect/>
        </a:stretch>
      </xdr:blipFill>
      <xdr:spPr bwMode="auto">
        <a:xfrm>
          <a:off x="70218299" y="169198177"/>
          <a:ext cx="2200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41</xdr:row>
      <xdr:rowOff>795616</xdr:rowOff>
    </xdr:from>
    <xdr:to>
      <xdr:col>58</xdr:col>
      <xdr:colOff>0</xdr:colOff>
      <xdr:row>43</xdr:row>
      <xdr:rowOff>0</xdr:rowOff>
    </xdr:to>
    <xdr:pic>
      <xdr:nvPicPr>
        <xdr:cNvPr id="271" name="Image 102">
          <a:extLst>
            <a:ext uri="{FF2B5EF4-FFF2-40B4-BE49-F238E27FC236}">
              <a16:creationId xmlns:a16="http://schemas.microsoft.com/office/drawing/2014/main" id="{00000000-0008-0000-0D00-00000F010000}"/>
            </a:ext>
          </a:extLst>
        </xdr:cNvPr>
        <xdr:cNvPicPr preferRelativeResize="0">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0218299" y="171464566"/>
          <a:ext cx="2200275" cy="65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58</xdr:col>
      <xdr:colOff>0</xdr:colOff>
      <xdr:row>39</xdr:row>
      <xdr:rowOff>0</xdr:rowOff>
    </xdr:from>
    <xdr:to>
      <xdr:col>58</xdr:col>
      <xdr:colOff>0</xdr:colOff>
      <xdr:row>42</xdr:row>
      <xdr:rowOff>107951</xdr:rowOff>
    </xdr:to>
    <xdr:pic>
      <xdr:nvPicPr>
        <xdr:cNvPr id="278" name="Image 2">
          <a:extLst>
            <a:ext uri="{FF2B5EF4-FFF2-40B4-BE49-F238E27FC236}">
              <a16:creationId xmlns:a16="http://schemas.microsoft.com/office/drawing/2014/main" id="{00000000-0008-0000-0D00-00001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18450" y="169687875"/>
          <a:ext cx="0" cy="18891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58</xdr:col>
      <xdr:colOff>0</xdr:colOff>
      <xdr:row>39</xdr:row>
      <xdr:rowOff>0</xdr:rowOff>
    </xdr:from>
    <xdr:to>
      <xdr:col>58</xdr:col>
      <xdr:colOff>0</xdr:colOff>
      <xdr:row>41</xdr:row>
      <xdr:rowOff>603250</xdr:rowOff>
    </xdr:to>
    <xdr:pic>
      <xdr:nvPicPr>
        <xdr:cNvPr id="279" name="Image 4">
          <a:extLst>
            <a:ext uri="{FF2B5EF4-FFF2-40B4-BE49-F238E27FC236}">
              <a16:creationId xmlns:a16="http://schemas.microsoft.com/office/drawing/2014/main" id="{00000000-0008-0000-0D00-000017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304150" y="169687875"/>
          <a:ext cx="0" cy="173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40</xdr:row>
      <xdr:rowOff>0</xdr:rowOff>
    </xdr:from>
    <xdr:to>
      <xdr:col>58</xdr:col>
      <xdr:colOff>0</xdr:colOff>
      <xdr:row>41</xdr:row>
      <xdr:rowOff>0</xdr:rowOff>
    </xdr:to>
    <xdr:pic>
      <xdr:nvPicPr>
        <xdr:cNvPr id="280" name="Image 84" descr="IMG-20220126-WA0003">
          <a:extLst>
            <a:ext uri="{FF2B5EF4-FFF2-40B4-BE49-F238E27FC236}">
              <a16:creationId xmlns:a16="http://schemas.microsoft.com/office/drawing/2014/main" id="{00000000-0008-0000-0D00-000018010000}"/>
            </a:ext>
          </a:extLst>
        </xdr:cNvPr>
        <xdr:cNvPicPr preferRelativeResize="0">
          <a:picLocks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0218299" y="170173650"/>
          <a:ext cx="22002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79</xdr:row>
      <xdr:rowOff>795617</xdr:rowOff>
    </xdr:from>
    <xdr:to>
      <xdr:col>58</xdr:col>
      <xdr:colOff>0</xdr:colOff>
      <xdr:row>80</xdr:row>
      <xdr:rowOff>795616</xdr:rowOff>
    </xdr:to>
    <xdr:pic>
      <xdr:nvPicPr>
        <xdr:cNvPr id="281" name="Picture 130" descr="275139611_465896285228148_3363464451388381918_n">
          <a:extLst>
            <a:ext uri="{FF2B5EF4-FFF2-40B4-BE49-F238E27FC236}">
              <a16:creationId xmlns:a16="http://schemas.microsoft.com/office/drawing/2014/main" id="{00000000-0008-0000-0D00-000019010000}"/>
            </a:ext>
          </a:extLst>
        </xdr:cNvPr>
        <xdr:cNvPicPr preferRelativeResize="0">
          <a:picLocks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0218299" y="190247867"/>
          <a:ext cx="2200275" cy="485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58</xdr:col>
      <xdr:colOff>0</xdr:colOff>
      <xdr:row>89</xdr:row>
      <xdr:rowOff>-1</xdr:rowOff>
    </xdr:from>
    <xdr:to>
      <xdr:col>58</xdr:col>
      <xdr:colOff>0</xdr:colOff>
      <xdr:row>89</xdr:row>
      <xdr:rowOff>795616</xdr:rowOff>
    </xdr:to>
    <xdr:pic>
      <xdr:nvPicPr>
        <xdr:cNvPr id="283" name="Image 282">
          <a:extLst>
            <a:ext uri="{FF2B5EF4-FFF2-40B4-BE49-F238E27FC236}">
              <a16:creationId xmlns:a16="http://schemas.microsoft.com/office/drawing/2014/main" id="{00000000-0008-0000-0D00-00001B010000}"/>
            </a:ext>
          </a:extLst>
        </xdr:cNvPr>
        <xdr:cNvPicPr preferRelativeResize="0">
          <a:picLocks/>
        </xdr:cNvPicPr>
      </xdr:nvPicPr>
      <xdr:blipFill>
        <a:blip xmlns:r="http://schemas.openxmlformats.org/officeDocument/2006/relationships" r:embed="rId12"/>
        <a:stretch>
          <a:fillRect/>
        </a:stretch>
      </xdr:blipFill>
      <xdr:spPr>
        <a:xfrm>
          <a:off x="70218299" y="194786249"/>
          <a:ext cx="2200275" cy="481292"/>
        </a:xfrm>
        <a:prstGeom prst="rect">
          <a:avLst/>
        </a:prstGeom>
      </xdr:spPr>
    </xdr:pic>
    <xdr:clientData/>
  </xdr:twoCellAnchor>
  <xdr:twoCellAnchor>
    <xdr:from>
      <xdr:col>58</xdr:col>
      <xdr:colOff>0</xdr:colOff>
      <xdr:row>90</xdr:row>
      <xdr:rowOff>0</xdr:rowOff>
    </xdr:from>
    <xdr:to>
      <xdr:col>58</xdr:col>
      <xdr:colOff>0</xdr:colOff>
      <xdr:row>91</xdr:row>
      <xdr:rowOff>0</xdr:rowOff>
    </xdr:to>
    <xdr:pic>
      <xdr:nvPicPr>
        <xdr:cNvPr id="284" name="Image 283">
          <a:extLst>
            <a:ext uri="{FF2B5EF4-FFF2-40B4-BE49-F238E27FC236}">
              <a16:creationId xmlns:a16="http://schemas.microsoft.com/office/drawing/2014/main" id="{00000000-0008-0000-0D00-00001C010000}"/>
            </a:ext>
          </a:extLst>
        </xdr:cNvPr>
        <xdr:cNvPicPr preferRelativeResize="0">
          <a:picLocks/>
        </xdr:cNvPicPr>
      </xdr:nvPicPr>
      <xdr:blipFill>
        <a:blip xmlns:r="http://schemas.openxmlformats.org/officeDocument/2006/relationships" r:embed="rId13"/>
        <a:stretch>
          <a:fillRect/>
        </a:stretch>
      </xdr:blipFill>
      <xdr:spPr>
        <a:xfrm>
          <a:off x="70218299" y="195272025"/>
          <a:ext cx="2200275" cy="485775"/>
        </a:xfrm>
        <a:prstGeom prst="rect">
          <a:avLst/>
        </a:prstGeom>
      </xdr:spPr>
    </xdr:pic>
    <xdr:clientData/>
  </xdr:twoCellAnchor>
  <xdr:twoCellAnchor editAs="oneCell">
    <xdr:from>
      <xdr:col>58</xdr:col>
      <xdr:colOff>0</xdr:colOff>
      <xdr:row>32</xdr:row>
      <xdr:rowOff>400050</xdr:rowOff>
    </xdr:from>
    <xdr:to>
      <xdr:col>60</xdr:col>
      <xdr:colOff>672353</xdr:colOff>
      <xdr:row>33</xdr:row>
      <xdr:rowOff>389961</xdr:rowOff>
    </xdr:to>
    <xdr:sp macro="" textlink="">
      <xdr:nvSpPr>
        <xdr:cNvPr id="286" name="AutoShape 11">
          <a:extLst>
            <a:ext uri="{FF2B5EF4-FFF2-40B4-BE49-F238E27FC236}">
              <a16:creationId xmlns:a16="http://schemas.microsoft.com/office/drawing/2014/main" id="{00000000-0008-0000-0D00-00001E010000}"/>
            </a:ext>
          </a:extLst>
        </xdr:cNvPr>
        <xdr:cNvSpPr>
          <a:spLocks noChangeAspect="1" noChangeArrowheads="1"/>
        </xdr:cNvSpPr>
      </xdr:nvSpPr>
      <xdr:spPr bwMode="auto">
        <a:xfrm>
          <a:off x="70237350" y="166687500"/>
          <a:ext cx="2200275" cy="47568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56</xdr:col>
      <xdr:colOff>0</xdr:colOff>
      <xdr:row>103</xdr:row>
      <xdr:rowOff>0</xdr:rowOff>
    </xdr:from>
    <xdr:to>
      <xdr:col>56</xdr:col>
      <xdr:colOff>304800</xdr:colOff>
      <xdr:row>105</xdr:row>
      <xdr:rowOff>720170</xdr:rowOff>
    </xdr:to>
    <xdr:sp macro="" textlink="">
      <xdr:nvSpPr>
        <xdr:cNvPr id="294" name="AutoShape 9">
          <a:extLst>
            <a:ext uri="{FF2B5EF4-FFF2-40B4-BE49-F238E27FC236}">
              <a16:creationId xmlns:a16="http://schemas.microsoft.com/office/drawing/2014/main" id="{00000000-0008-0000-0D00-000026010000}"/>
            </a:ext>
          </a:extLst>
        </xdr:cNvPr>
        <xdr:cNvSpPr>
          <a:spLocks noChangeAspect="1" noChangeArrowheads="1"/>
        </xdr:cNvSpPr>
      </xdr:nvSpPr>
      <xdr:spPr bwMode="auto">
        <a:xfrm>
          <a:off x="67808475" y="202396725"/>
          <a:ext cx="304800" cy="18575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58</xdr:col>
      <xdr:colOff>0</xdr:colOff>
      <xdr:row>124</xdr:row>
      <xdr:rowOff>481852</xdr:rowOff>
    </xdr:from>
    <xdr:to>
      <xdr:col>58</xdr:col>
      <xdr:colOff>0</xdr:colOff>
      <xdr:row>125</xdr:row>
      <xdr:rowOff>481852</xdr:rowOff>
    </xdr:to>
    <xdr:pic>
      <xdr:nvPicPr>
        <xdr:cNvPr id="295" name="Image 79">
          <a:extLst>
            <a:ext uri="{FF2B5EF4-FFF2-40B4-BE49-F238E27FC236}">
              <a16:creationId xmlns:a16="http://schemas.microsoft.com/office/drawing/2014/main" id="{00000000-0008-0000-0D00-000027010000}"/>
            </a:ext>
          </a:extLst>
        </xdr:cNvPr>
        <xdr:cNvPicPr preferRelativeResize="0">
          <a:picLocks/>
        </xdr:cNvPicPr>
      </xdr:nvPicPr>
      <xdr:blipFill>
        <a:blip xmlns:r="http://schemas.openxmlformats.org/officeDocument/2006/relationships" r:embed="rId8">
          <a:extLst>
            <a:ext uri="{28A0092B-C50C-407E-A947-70E740481C1C}">
              <a14:useLocalDpi xmlns:a14="http://schemas.microsoft.com/office/drawing/2010/main" val="0"/>
            </a:ext>
          </a:extLst>
        </a:blip>
        <a:srcRect b="27718"/>
        <a:stretch>
          <a:fillRect/>
        </a:stretch>
      </xdr:blipFill>
      <xdr:spPr bwMode="auto">
        <a:xfrm>
          <a:off x="70218299" y="212470252"/>
          <a:ext cx="2200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aivo DPSE" refreshedDate="44745.952176736108" createdVersion="6" refreshedVersion="6" minRefreshableVersion="3" recordCount="401">
  <cacheSource type="worksheet">
    <worksheetSource ref="A6:BB409" sheet="Situation 2022"/>
  </cacheSource>
  <cacheFields count="54">
    <cacheField name="N°" numFmtId="0">
      <sharedItems containsBlank="1"/>
    </cacheField>
    <cacheField name="Programme (LF)" numFmtId="0">
      <sharedItems containsBlank="1" containsMixedTypes="1" containsNumber="1" containsInteger="1" minValue="206" maxValue="206"/>
    </cacheField>
    <cacheField name="Convention (LF)" numFmtId="0">
      <sharedItems containsBlank="1" containsMixedTypes="1" containsNumber="1" containsInteger="1" minValue="237" maxValue="393"/>
    </cacheField>
    <cacheField name="Convention Libellée (LF)" numFmtId="0">
      <sharedItems containsBlank="1"/>
    </cacheField>
    <cacheField name="Directions" numFmtId="0">
      <sharedItems containsBlank="1"/>
    </cacheField>
    <cacheField name="ACTIVITES" numFmtId="0">
      <sharedItems longText="1"/>
    </cacheField>
    <cacheField name="Natures" numFmtId="0">
      <sharedItems/>
    </cacheField>
    <cacheField name="Financement" numFmtId="0">
      <sharedItems containsBlank="1" count="8">
        <s v="RPI"/>
        <s v="FONDS ROUTIERS"/>
        <s v="FIN EX"/>
        <s v="FONDS ROUTIERS / RPI"/>
        <m/>
        <s v="RPI - MEF"/>
        <s v="PIP"/>
        <s v="FOND ROUTIERS" u="1"/>
      </sharedItems>
    </cacheField>
    <cacheField name="Bailleurs" numFmtId="0">
      <sharedItems containsBlank="1" count="34" longText="1">
        <s v="ETAT MALAGASY"/>
        <s v="UE / ETAT MALAGASY"/>
        <s v="BEI"/>
        <s v="AFD"/>
        <s v="AFD / BEI"/>
        <s v="BADEA / FSD / ETAT MALAGASY"/>
        <s v="UE"/>
        <s v="BAD / ETAT MALAGASY"/>
        <s v="EXIM BANK / ETAT MALAGASY"/>
        <s v="IDA/BANQUE MONDIALE-PPAV2260-MG"/>
        <s v="CHINE / ETAT MALAGASY"/>
        <s v="AFD / ETAT MALAGASY"/>
        <s v="CHINE"/>
        <s v="BADEA/FSD"/>
        <s v="BADEA / FSD / OFID / FKDEA"/>
        <s v="OFID / ETAT MALAGASY"/>
        <s v="OFID"/>
        <s v="Prêt FAD / Ressources Régionales  / FAD / UE / OFID / AIIB / ETAT MALAGASY"/>
        <s v="BAD / EU / ETAT MALAGASY"/>
        <s v="BAD / FAT / ETAT MALAGASY"/>
        <s v="BANQUE MONDIALE (IDA-6505-MG) / ETAT MALAGASY"/>
        <s v="Banque Mondiale"/>
        <s v="FONDS D’ABU DHABI POUR LE DEVELOPPEMENT (FABDH) / FONDS SAOUDIEN DE DEVELOPPEMENT (FSD) / FONDS KOWEITIEN DE DEVELOPPEMENT ECONOMIQUE ARABE (FKDEA / BANQUE ARABE POUR LE DEVELOPPEMENT EN AFRIQUE (BADEA) / OPEC FUND FOR INTERNATIONAL DEVELOPMENT (OFID) / ETAT MALAGASY"/>
        <s v="Gouvernement Japonais (JICA)"/>
        <s v="BEI- Modernisation"/>
        <s v="BANQUE EUROPEENNE D’INVESTISSEMENT (BEI) / UNION EUROPEENNE / ETAT MALAGASY"/>
        <s v="BADEA / FKDEA / FSD / OFID / F. Abu DHABI/ETAT MALAGASY"/>
        <s v="BADEA"/>
        <m/>
        <s v="BANQUE MONDIALE / ETAT MALAGASY"/>
        <s v="BADEA / ETAT MALAGASY"/>
        <s v="UE / GVT"/>
        <s v="BAD/FAD"/>
        <s v="EXIM BANK CHINE / ETAT MALAGASY"/>
      </sharedItems>
    </cacheField>
    <cacheField name="Coût estimatif [Ar]" numFmtId="3">
      <sharedItems containsBlank="1" containsMixedTypes="1" containsNumber="1" minValue="0" maxValue="3160888000000"/>
    </cacheField>
    <cacheField name="Responsable du Projet" numFmtId="0">
      <sharedItems containsBlank="1" count="95" longText="1">
        <m/>
        <s v="RAZAFINDRALAMBO Manantsoa_x000a_Directeur aux Appuis d'urgences_x000a_034 05 586 95_x000a_dau.manatsoa@gmail.com"/>
        <s v="Ingénieur en Chef: ANDRIAMALALAVONJY Solomanoro_x000a_Ingénieur Chargé de contrôle: RAZAFINDRIANILANA Hoby_x000a_Ingénieur Chargé de surveillance: RAVONINJATOVO Marc Rolando_x000a_Assistant de surveillance: RASOANAIVO Lalaina Huacinthe/ _x000a_RAKOTONAIVO Andrianarijao Benjamina"/>
        <s v="DRATP ITASY"/>
        <s v="RABIALAHY Nedarivola Andréas"/>
        <s v="RAZAFIARISOA Marie Julie_x000a_rmjulie07@yahoo.fr_x000a_034-30-384-21"/>
        <s v="RALAIMAROLAHY Rija_x000a_r.ralaimarolahy@agenceroutiere.mg_x000a_034-30-384-24   "/>
        <s v="Rija DAU_x000a_Tel : 034 15 002 96_x000a_Mail : ikemarija@yahoo.fr"/>
        <s v="BOTOMANOVATSARA Fils_x000a_Ingénieur des TP DINFRA_x000a_kokondro@gmx.fr_x000a_034 05 561 84"/>
        <s v="RAKOTOVAO Andriatiana Marcellin_x000a_Chef de Service Route DINFRA_x000a_rktv.marcellin@gmail.com_x000a_0340556196"/>
        <s v="Ingénieur en Chef : RAKOTOMALALA Jean Armand_x000a_Ingénieur de Contrôle : RANAIVOARIMANANA Mbinintsoa Serge_x000a_Adjoint(s) de Surveillance : RAJHONSON Soloniaina"/>
        <s v="Ingénieur en chef: SAMBISOLO Emile Joseph:_x000a_Ingénieur Chargé de contrôle: RAVONINJATOVO Marc Rolando_x000a_Ingénieur Chargé de surveillance: RAZAFINJATOVO Fetra Lalaina,  ANDRIANTSILAIZINA Erickson:_x000a_Assistant de surveillance: RAKOTONAIVO Andrianarijao Benjamina"/>
        <s v="Ingénieur en Chef: ANDRIAMALALAVONJY Solomanoro;_x000a_Ingénieur Chargé de contrôle: RAVONINJATOVO Marc Rolando;_x000a_Ingénieur Chargé de surveillance: ANDRIANTSILAIZINA Erickson_x000a_Assistant de surveillance: RAKOTONAIVO Benjamina "/>
        <s v="Andrianjafimahefarinjo Soarilala Lynà_x000a_l.andrianjafimahefarinjo@agenceroutiere.mg_x000a_034-30-384-22"/>
        <s v="Serge RANAIVOARIMANANA Mbinintsoa SRTP 034 70 334 44/ 033 17 844 47"/>
        <s v="RASOLOFOMANANA Espérance_x000a_e.rasolofomanana@agenceroutiere.mg_x000a_034 30 384 47"/>
        <s v="JHULVER Philah Herinony Directeur Régional des Travaux Publics Androy                      Tél : 034 52 077 81 / 034 18 480 26                                     E-mail : jhulverphilah@gmail.com"/>
        <s v="_x000a_Responsable du projet: Taberahanitra Sarinety"/>
        <s v=" Ingénieur en Chef : ANDRIAMALALAVONJY  Solomanoro, Ingénieur des Travaux Publics;_x000a_• Ingénieur de Contrôle : RAVONINJATOVO Marc Rolando, Ingénieur des Travaux Publics;_x000a_• Ingénieur chargé de Surveillance : ANDRIANTSILAIZINA Erickson, Ingénieur des Travaux Publics;_x000a_• Ingénieur chargé de Surveillance :RAKOTOARISOA Huges ,Ingénieur des Travaux Publics_x000a_• Agent chargé de Surveillance : TAHIRIARIVONY Fanomezantsoa, Technicien des Travaux Publics,_x000a_• Agent chargé de Surveillance : RAKOTONAIVO ANDRIANARIJAO Benjamina, Technicien des Travaux Publics,"/>
        <s v="RASELISON Mbolatiana Arsène_x000a_SRTP VAK_x000a_arsmaill@gmail.com _x000a_0346941032"/>
        <s v="RAMBOLAMANANA Maminiaina_x000a_m.rambolamanana@agenceroutiere.mg_x000a_034-30-384-30"/>
        <s v="Thierry"/>
        <s v="RASOLONDRAIBE Andriamirantosoa_x000a_a.rasolondraibe@agenceroutiere.mg_x000a_034-30-384-14"/>
        <s v="RAHARISON Elie"/>
        <s v="RATIARISON Hajaniaina Thierry"/>
        <s v="RAHARIVELO Arielle"/>
        <s v="PACFC_x000a_Point Focal : RAZAFIMAHEFA Ando Nantenaina (Coordonnateur)_x000a_Responsable du projet : RABE Roger"/>
        <s v="PACT"/>
        <s v="PACT: RANDRIAMILANTO Jean Frédéric_x000a_MTP: Thierry RATIARISOA"/>
        <s v="PACT: RANDRIAMILANTO Jean Frédéric_x000a_           Tél : 034 10 111 43_x000a_           mail: frederic.randriamilanto@ppact.mg_x000a_MTP: Thierry RATIARISOA_x000a_           Tél: 034 05 614 13_x000a_            mail: rthierry.tp@gmail.com"/>
        <s v="RANDRIANANDRASANA Hajaniaina, Directeur Général des Travaux Publics"/>
        <s v="Mr RAKOTOARISOA Mihajarivo_x000a_andriambola2017@gmail.com_x000a_0340556415"/>
        <s v="RAHARISON Solonirina Elie_x000a_Tel: 034 05 614 15_x000a_Mail: raharisonsolonirina@gmail.com"/>
        <s v="REGION ITASY_x000a_SRTP Itasy"/>
        <s v="REGION ITASY_x000a_DRATP Itasy"/>
        <s v="RATSIMBA Andrianjatovo Andry_x000a_a.ratsimba@agenceroutiere.mg_x000a_034-30-384-45"/>
        <s v="RAZAFIMANJATO A. Edith, Chef de Service Régional des Travaux Publics de Betsiboka, _x000a_Tél : 034 01 127 15 / 034 13 910 45,                E-mail : edithrazafi16@gmail.com"/>
        <s v="RAZAFIMAHEFA Ando - andohantenaina@hotmail.mg_x000a_034-47-675-74"/>
        <s v="RAFALISOA Dafara Anjarason : dafaranjarason@gmail.com_x000a_Tel : 034 05 614 19"/>
        <s v="DRATP/SRTP ALMAN"/>
        <s v="RANDRIANTSARA Jean François_x000a_Davidson (DRAHTP Atsimo Andrefana)_x000a_Tel : 034 01 757 13_x000a_atsimoandrefanadrahtp@gmail.com / ZAFILEBA Ferrier Odilon_x000a_(SRTP Atsimo Andrefana)_x000a_Tel : 034 01 757 13_x000a_drtp1 ih@gmail.com"/>
        <s v="h.sarinah@gmail.com_x000a_034 05 561 81_x000a__x000a_srtp.amoronimania@gmail.com_x000a_034 04 177 47"/>
        <s v="Nom et prénom : RAJAONA Lalanirina Jean Luc                                                        Mail : drtpmelaky@gmail.com                 Tél : - 034 01 769 34                             Fonction : DIRECTEUR REGIONALE DE L'AMENAGEMENT DU TERRITOIRE ET DES TRAVAUX PUBLICS&quot;"/>
        <s v="DRATP ATSIMO ATSINANANA"/>
        <s v="RANDRIANARIVELO Herimanantsoa_x000a_Directeur Régional_x000a_034 01 73975 / 034 11 391 00 herimanantsoa@moov.mg"/>
        <s v="DINFRA - DRATP ATSIMO ATSINANANA"/>
        <s v="ANDRIAMALALAVONJY Solomanoro, DRATP Analamanga"/>
        <s v="Ingénieur en Chef :ANDRIAMALALAVONJY Solomanoro;_x000a_Ingénieur Chargé de contrôle: RAVONINJATOVO Marc Rolando_x000a_Ingénieur Chargé de surveillance: ANDRIANTSILAIZINA Erickson/RAZAFINJATOVO Fetra Lalaina;_x000a_Assistant de surveillance: RAKOTONAIVO Andrianarijao B."/>
        <s v="Ingénieur en Chef: SAMBISOLO Emile Joseph:_x000a_Ingénieur Chargé de contrôle: RAVONINJATOVO Marc Rolando_x000a_Ingénieur Chargé de surveillance:   ANDRIANTSILAIZINA Erickson,_x000a_RAZAFINDRIANILANA Hoby_x000a_Assistant de surveillance: RAKOTOMANANA Jose"/>
        <s v="ANDRIANIAINA Fanomezantsoa Alain, DRATP Analanjirofo"/>
        <s v="RAKOTONDRAVELO Maminiaina"/>
        <s v="CHAN MARIE SANDRA"/>
        <s v="RAVAOARISOA Emma Fideline Directeur Régional de l’Aménagement du Territoire de l’Habitat et des Travaux Publics de DIANA _x000a_Tel : 034 05 548 86_x000a_ravaoemma@yahoo.fr"/>
        <s v="SRTP"/>
        <s v="RAJAONALISON Rija Harilala_x000a_Chef de Service de Coordination des Interventions d’urgences_x000a_Tel : 034 07 560 06"/>
        <s v="Alexandre"/>
        <s v="Point Focal : RAZAFIMAHEFA Ando Nantenaina (Coordonnateur)_x000a_Responsable du projet : _x000a_RANDRIANARISON Ando Manalina"/>
        <s v="Rija DAU_x000a_ Tel : 034 15 002 96_x000a_ Mail : ikemarija@yahoo.fr"/>
        <s v="Ministère de l'Aménagement du Territoire et des Travaux Publics;_x000a_PIC 2 2"/>
        <s v="RAJOELISOLO Manitra_x000a_m.rajoelisolo@agenceroutiere.mg_x000a_034-30-384-34"/>
        <s v="Mr RAZEFASON Ando (DER)_x000a_andoraz03@yahoo.fr_x000a_0340556082"/>
        <s v="JHULVER Philah Herinony    Directeur Régional de l'Aménagement du Territoire et des Travaux Publics Androy                      Tél : 034 52 077 81 / 034 18 480 26                                    E-mail : jhulverphilah@gmail.com"/>
        <s v="Sambisolo jean Emile : mail e.sambisolo@matp.gov.mg - 032 01 234 56"/>
        <s v="-RAKOTOMANANA Tafita Andriantahiry, PRMP_x000a_-ANDRIANTOLOTRA A. Lovaniaina, DRATP_x000a_-RAZAFIMANJATO A. Edith, C/SRTP_x000a_"/>
        <s v="CHAN Marie Sandra_x000a__x000a_"/>
        <s v="TABERA Hanitra Sarinety_x000a_Ingénieur des TP DINFRA_x000a_h.sarinah@gmail.com_x000a_0340016553"/>
        <s v="MATP; DRATP HM; SRTP HM"/>
        <s v="DINFRA"/>
        <s v="MATP-DRATP AROFO-SRTP AROFO"/>
        <s v="_x000a_Responsable du projet : pas d'information"/>
        <s v="Ingénieur en Chef : RAKOTOVAO Andriatiana Marcellin_x000a_Ingénieur de Contrôle : RAKOTOMALALA Jean Armand_x000a_Ingénieur(s) de Surveillance: RABIALAHY Nedarivola Andréas_x000a_RANAIVOARIMANANA Mbinintsoa Serge_x000a_Adjoint de Surveillance : RAJHONSON Soloniaina"/>
        <s v="RAOLONARIVO Andry Antenaina, Chef de Service de Suivi et Contrôle des travaux, Tél : 034 02 452 73, E-mail : araolonarivo@gmail.com_x000a_RAZAFIMANJATO A. Edith, Chef de Service Régional des Travaux Publics de Betsiboka, _x000a_Tél : 034 01 127 15 / 034 13 910 45, E-mail : edithrazafi16@gmail.com"/>
        <s v="Maminiaina"/>
        <s v="RAMAROLAHY Iry Miarisoa_x000a_Tel: 034 25 32840_x000a_Mail: ramarolahy.iry@gmail.com"/>
        <s v="TABERA Hanitra Sarinety_x000a_Tel: 034 00 165 53_x000a_Mail: h.sarinah@gmail.com"/>
        <s v="Andreas"/>
        <s v="PACT: RANDRIAMILANTO Jean Frédéric_x000a_        Tél : 034 10 111 43_x000a_        mail: frederic.randriamilanto@ppact.mg_x000a_MTP: Rakotovao Andriatiana Marcellin'_x000a_        Tél: 034 93 198 63_x000a_         Mail: rktv.marcellin@gmail.com"/>
        <s v="RAKOTOVAO Rivoary_x000a_r;rakotovao@agenceroutiere.mg_x000a_034-30-384-23" u="1"/>
        <s v="RATSIMBA Andrianjatovo Andry_x000a_a.ratsimba@agenceroutiere.mg" u="1"/>
        <s v="Andrianjafimahefarinjo Soarilala Lynà_x000a_lyna2020arm@gmail.com_x000a_034-30-384-22" u="1"/>
        <s v="PACFC_x000a__x000a_Point Focal : RAZAFIMAHEFA Ando Nantenaina (Coordonnateur)_x000a_Responsable du projet : _x000a_RANDRIANARISON Ando Manalina" u="1"/>
        <s v="RALAIMAROLAHY Rija_x000a_ralrija@ymail.com_x000a_034-30-384-24   " u="1"/>
        <s v="RAKOTONIRINA Alberton_x000a_alberton68@yahoo.fr" u="1"/>
        <s v="RAKOTOVAO Rivoary_x000a_rivoary@yahoo.fr_x000a_034-30-384-23" u="1"/>
        <s v="RASOLONDRAIBE Andriamirantosoa_x000a_rantosoa@gmail.com_x000a_034 29 233 29" u="1"/>
        <s v="AGENCE ROUTIERE" u="1"/>
        <s v="PACFC_x000a_Point Focal : RAZAFIMAHEFA Ando Nantenaina (Coordonnateur)_x000a_Responsable du projet : RANDRIANARISON Ando Manalina" u="1"/>
        <s v="BOTOMANOVATSARA Fils_x000a_Tel: 034 05 561 84_x000a_Mail: kokondro@gmx.fr" u="1"/>
        <s v="BOTOMANOVATSARA Fils_x000a_Ingénieur des TP DINFRA_x000a_kokondro@gmx.fr_x000a_0340556184" u="1"/>
        <s v="RAZAFIMBOLONA Ralinoro Mail : rabigauche@yahoo.fr_x000a_Tel : 034 05 561 87" u="1"/>
        <s v="Point Focal : RAZAFIMAHEFA Ando Nantenaina (Coordonnateur)_x000a_Responsable du projet : _x000a_RABE Roger" u="1"/>
        <s v="Andrianjafimahefarinjo Soarilala Lynà_x000a_l.andrianjafimahefarinjo@agenceroutiere.mg_x000a_034-30-384-30" u="1"/>
        <s v="RAJOELISOLO Manitra_x000a_m.rajoelisolo@agenceroutiere.mg_x000a_" u="1"/>
        <s v="Andrianjafimahefarinjo Soarilala Lynà_x000a_l.andrianjafimahefarinjo@agenceroutiere.mg_x000a_034-30-384-23" u="1"/>
        <s v="Andrianjafimahefarinjo Soarilala Lynà_x000a_l.andrianjafimahefarinjo@agenceroutiere.mg_x000a_034-30-384-27" u="1"/>
      </sharedItems>
    </cacheField>
    <cacheField name="Valeur Cible (Unités)" numFmtId="0">
      <sharedItems containsBlank="1" count="27">
        <s v="ML d'ouvrage"/>
        <s v="Km"/>
        <s v="Nb carrefour réhabilité"/>
        <s v="Pourcentage de décompte régularisé"/>
        <s v="% Avancement financier AFD"/>
        <s v="Nb de bacs entretenus"/>
        <s v="Nbre de ponts entretenus"/>
        <s v="Kilomètre de routes entretenues"/>
        <s v="Nombre de rapports"/>
        <s v="Autant de rapports d'études livrées que de délai des prestations"/>
        <s v="Nombre de Bac"/>
        <s v="Nb"/>
        <m/>
        <s v="APD livré et DAO livré, Rapport final livré"/>
        <s v="km de route traitée"/>
        <s v="Nombre de Bâtiments administratifs"/>
        <s v="Pourcentage de PAPs payé"/>
        <s v="KM réhabilité"/>
        <s v="Km de route entretenue"/>
        <s v="Rapport"/>
        <s v="Rapports validés"/>
        <s v="KM aménagé et asphalté"/>
        <s v="Ml"/>
        <s v="km de routes aménagé et bitumée"/>
        <s v="Nombre de rapports mensuels courants"/>
        <s v="Nbre de bacs entretenus" u="1"/>
        <s v="Nbr carrefour réhabilité" u="1"/>
      </sharedItems>
    </cacheField>
    <cacheField name="VC (Qté)" numFmtId="0">
      <sharedItems containsBlank="1" containsMixedTypes="1" containsNumber="1" minValue="0" maxValue="880" count="90">
        <m/>
        <n v="130"/>
        <n v="60"/>
        <n v="184"/>
        <n v="120"/>
        <n v="3.5"/>
        <n v="5.4"/>
        <n v="0.8"/>
        <n v="12"/>
        <n v="19.428000000000001"/>
        <n v="41.2"/>
        <n v="0.29699999999999999"/>
        <n v="0.36"/>
        <n v="0.1"/>
        <n v="6"/>
        <n v="34"/>
        <n v="28"/>
        <n v="1.9"/>
        <n v="1"/>
        <n v="8.25"/>
        <n v="219.18299999999999"/>
        <n v="18"/>
        <n v="10"/>
        <n v="102.729"/>
        <n v="11.1"/>
        <n v="107"/>
        <n v="51"/>
        <n v="47"/>
        <n v="5"/>
        <n v="64"/>
        <n v="0.76"/>
        <n v="7"/>
        <n v="80"/>
        <n v="151.69999999999999"/>
        <n v="40"/>
        <n v="73"/>
        <n v="17"/>
        <n v="4"/>
        <n v="8"/>
        <n v="2"/>
        <n v="3"/>
        <n v="19.087"/>
        <n v="100"/>
        <n v="48.728999999999999"/>
        <n v="45"/>
        <n v="22"/>
        <n v="4.8"/>
        <n v="0"/>
        <n v="50"/>
        <n v="61"/>
        <n v="25"/>
        <n v="21.105"/>
        <n v="4.9000000000000004"/>
        <n v="17.8"/>
        <n v="0.33500000000000002"/>
        <n v="0.45"/>
        <n v="11.321999999999999"/>
        <n v="136"/>
        <n v="880"/>
        <n v="2.56"/>
        <n v="26"/>
        <n v="31"/>
        <n v="85"/>
        <n v="20.88"/>
        <n v="132"/>
        <n v="101.72000000000003"/>
        <n v="145"/>
        <n v="24"/>
        <n v="328"/>
        <n v="27"/>
        <n v="41"/>
        <n v="35"/>
        <n v="29"/>
        <n v="0.65"/>
        <n v="23"/>
        <n v="240"/>
        <n v="38"/>
        <n v="0.69599999999999995"/>
        <n v="0.52"/>
        <n v="10.7"/>
        <n v="233"/>
        <n v="106"/>
        <s v="14 km"/>
        <s v="5 km"/>
        <s v="5km"/>
        <n v="37"/>
        <n v="0.3"/>
        <n v="121"/>
        <n v="159.75"/>
        <n v="9"/>
      </sharedItems>
    </cacheField>
    <cacheField name="Indicateur PEM/PTA" numFmtId="0">
      <sharedItems containsBlank="1" containsMixedTypes="1" containsNumber="1" containsInteger="1" minValue="0" maxValue="0" longText="1"/>
    </cacheField>
    <cacheField name="Indicateur ODD" numFmtId="0">
      <sharedItems containsBlank="1"/>
    </cacheField>
    <cacheField name="Indicateur de Performance" numFmtId="0">
      <sharedItems containsBlank="1" containsMixedTypes="1" containsNumber="1" containsInteger="1" minValue="0" maxValue="0"/>
    </cacheField>
    <cacheField name="AXE" numFmtId="0">
      <sharedItems containsBlank="1" count="114">
        <s v="Central"/>
        <s v="Maroantsetra - Antalaha"/>
        <s v="Sahofika - Marolambo"/>
        <s v="RN 11"/>
        <s v="RN 13"/>
        <s v="Aérodrome d'Ampanihy"/>
        <s v="RN 03"/>
        <s v="RP 85"/>
        <s v="RN 31"/>
        <s v="RN 12A"/>
        <s v="RN 06"/>
        <s v="RN 08C"/>
        <s v="Ville d'Antsirabe"/>
        <s v="RN 07"/>
        <s v="RN 01"/>
        <s v="Ville d'Antananarivo"/>
        <s v="Rocade Nord-Est"/>
        <s v="RN 02"/>
        <s v="Route digue "/>
        <s v="RN 34"/>
        <s v="RN 05"/>
        <s v="RN 09"/>
        <s v="Ville d'Analalava"/>
        <s v="RN 43"/>
        <s v="Ville de Mandritsara"/>
        <s v="Ville d'Antsiranana"/>
        <s v="RP 1203-F"/>
        <m/>
        <s v="RN 05A"/>
        <s v="RN 44"/>
        <s v="Route de la francophonie"/>
        <s v="Agence Routière"/>
        <s v="Routes des œufs"/>
        <s v="Analavory - Sarobaratra"/>
        <s v="Ville de Soavinandriana"/>
        <s v="RN 04"/>
        <s v="RN 33"/>
        <s v="RN 23A"/>
        <s v="RN 10"/>
        <s v="Route d'Ambohitombo"/>
        <s v="RN 01 Bis"/>
        <s v="RN 27"/>
        <s v="Ville de Mananjary"/>
        <s v="Ville de Manakara"/>
        <s v="RN 12"/>
        <s v="Croc Farm"/>
        <s v="Vohilengo"/>
        <s v="Ville d'Ambanja"/>
        <s v="Ville d'Ambilobe"/>
        <s v="RN 57"/>
        <s v="Amoron'i Mania"/>
        <s v="RIP 39"/>
        <s v="RN 09 / RN 12A"/>
        <s v="RN 30B"/>
        <s v="Androy"/>
        <s v="RN 33B"/>
        <s v="RN 10 et RN 13"/>
        <s v="RN dans Betsiboka"/>
        <s v="Ville de Toamasina"/>
        <s v="RP 84"/>
        <s v="Maroantsetra"/>
        <s v="RN 15"/>
        <s v="RN 08"/>
        <s v="RN 18"/>
        <s v="RN 14A"/>
        <s v="RN 32"/>
        <s v="RN 35"/>
        <s v="RN 23"/>
        <s v="VROT"/>
        <s v="Fly over"/>
        <s v="RN 03A"/>
        <s v="RN 08A"/>
        <s v="RN 24"/>
        <s v="RN 25"/>
        <s v="RN 41"/>
        <s v="RN 03B"/>
        <s v="RN 11A"/>
        <s v="RN 13 "/>
        <s v="RN 14"/>
        <s v="RN 16"/>
        <s v="RN 30"/>
        <s v="RN 42"/>
        <s v="RN 45"/>
        <s v="RN 46"/>
        <s v="Mananjary"/>
        <s v="Mahajanga"/>
        <s v="Farafangana"/>
        <s v="Vangaindrano"/>
        <s v="RN 20"/>
        <s v="Route d'Andranonahoatra"/>
        <s v="RR-AMM 3"/>
        <s v="RR-AMM 4"/>
        <s v="RN 22"/>
        <s v="Route de Mantasoa"/>
        <s v="Route d'Andramasina"/>
        <s v="Tout Madagascar"/>
        <s v="Autoroute"/>
        <s v="Fourniture / Central"/>
        <s v="Rives Onilahy"/>
        <s v="Pangalane"/>
        <s v="RN 31A"/>
        <s v="RN 17"/>
        <s v="RN 26"/>
        <s v="RN 8C"/>
        <s v="RN 33A"/>
        <s v="RN 17A"/>
        <s v="Bacs" u="1"/>
        <s v="Ambanja" u="1"/>
        <s v="Flyover" u="1"/>
        <s v="RN 01Bis" u="1"/>
        <s v="-" u="1"/>
        <s v="Ville de Manankara" u="1"/>
        <s v="Ambilobe" u="1"/>
        <s v="Route d'Analalava" u="1"/>
      </sharedItems>
    </cacheField>
    <cacheField name="Geo référencement - Début" numFmtId="0">
      <sharedItems containsBlank="1" containsMixedTypes="1" containsNumber="1" containsInteger="1" minValue="0" maxValue="0" count="99">
        <m/>
        <s v="18°49'03,6&quot; S /47°30'58,8E"/>
        <s v="Début : S: -14.67181667, E: 48.65689500 "/>
        <s v="Latitude :_x000a_Début : 7 287 437_x000a__x000a_Longitude:_x000a_Début : 730 481_x000a_"/>
        <s v="Latitude :_x000a_Début : 13,686852°S_x000a__x000a_Longitude:_x000a_Début : 48,444454°E"/>
        <s v="(19°51'49,7&quot;;47°01'34,1&quot;)"/>
        <s v="(19°40'01,1''S;47°19'19,4''E)"/>
        <s v="Début : S 19°00'40&quot; / E 47°12'44&quot;"/>
        <s v="Début : S 18°94'41&quot; / E  46°91'50&quot;"/>
        <s v="S 18,41223 ;E 47,88167"/>
        <s v="latitude  18°55'8,57''S  Longitude  47°31'41,14''E"/>
        <s v="Latitude :_x000a_Début : 7 230 747_x000a__x000a_Longitude:_x000a_Début : 701 000"/>
        <s v="Amoronakona : 772082,191 7905758,411"/>
        <s v="18°49'31,1''S / 49°04'56,8''E"/>
        <s v="18°93'7.50 ''S / 47°50'0.02'' "/>
        <s v="PK 12+100 (19°51'48.0&quot;S ; 46°55'50.1&quot;E)"/>
        <s v="LATITUDE : 15°41'14,28&quot; S_x000a_LONGITUDE :_x000a_49°37'56,00&quot; E"/>
        <s v="LATITUDE : -20,621_x000a_LONGITUDE : 47,2023"/>
        <s v="LATITUDE :_x000a_23°21'29,66&quot; E, LONGITUDE : 43°40'00,84&quot;, "/>
        <s v=" Début de la route :    X : 8 541 647,868                   Y: 474 976,511                        "/>
        <s v="LATITUDE :_x000a_-19,408700°_x000a__x000a_LONGITUDE :_x000a_46,950528°"/>
        <s v="Tronçon I : 15°50'34.03&quot;S 48°49'20.34''E  _x000a_Tronçon II : 15°50'20.21762&quot;S 48°49'32.24''E _x000a_Pont : 15°50'17.78798&quot;S 48°49'31.57406''E"/>
        <s v="Axe 1  : 12°17'3.53&quot;S 49°17'41.71''E _x000a_Axe 2  : 12°17'58.73&quot;S 49°17'36.87''E _x000a_Axe 3  : 12°16'34.55&quot;S 49°17'33.92''E "/>
        <s v="Début:22°22’42’’S – 47°49’46’’E "/>
        <s v="Entre_x000a_(19°51'45&quot;;47°02'01&quot;)_x000a_et_x000a_(19°52'10&quot;;47°02'03&quot;)"/>
        <s v="Latitude :_x000a_Début : 24,61553°S"/>
        <s v="Bevoay : 21°49'52,35&quot;5_x000a_43°52'32,03&quot;E_x000a_"/>
        <s v="Début :_x000a_Latitude : 13°11’19.504’’S Longitude : 49°3’12.694’’E_x000a_"/>
        <s v="Marovoay (x: 209498,41; y:7921628,22; ZTn: 909,10)"/>
        <s v="Amboasary (18° 26' 48.07&quot; Sud, 48° 15' 47.51&quot; Est)"/>
        <s v="Lat.:  18°43'15.88&quot;S_x000a_Long:  47°20'34.81&quot;E"/>
        <s v="18°413'637''S / 49°160'924''E        "/>
        <s v="17°66’80,61’’S    E : 049’49’11,52’"/>
        <s v="Début : _x000a_Latitude : '-23,376680°_x000a_Longitude : 43,855374°_x000a__x000a_"/>
        <s v="S : 17°39'3,393'' / E : 46°58,4'4,6398''"/>
        <s v="Analamisampy : 22°28'47,67&quot;5_x000a_43°39'35,57&quot;E_x000a__x000a__x000a_RNT 12A : lot 1, début (Taolagnaro) :_x000a_25°00'9.85&quot; S_x000a_46°58'57.84&quot;E _x000a__x000a_RNT 12A : lot 2, début (Masianaka)_x000a_23°21'0.84&quot;S_x000a_47°36'17.02&quot;E"/>
        <s v="17°45'56.98&quot;S / 47°59'23.29&quot;E"/>
        <s v="Longitude : 18°94’70.62S   Latitude : 48°23’02.27E_x000a_"/>
        <s v=" RNS10 (LOT 01) : _x000a_Début: Lat.: 23°8'33,44''S / Long:  44° 8'.47&quot;E "/>
        <s v="Début :_x000a_-20.654714_x000a_47.106563"/>
        <s v="PK 341+100 / 044°52'50.57'' E; 17°55'50.53''S  "/>
        <s v=" 22°42'33.31&quot;S -  46°58'33.73&quot;E _x000a_"/>
        <s v="Début:21°09’41’’S – 48°05’49’’E       "/>
        <s v="Latitude: 22°20'22,15&quot; S et Longitude: 47°51'22,66&quot; E_x000a_Latitude: 22°40'21,45&quot; S et Longitude: 47°48'21,09&quot; E"/>
        <s v="Latitude 18°57'7,08&quot;S et longitude 47°35'59,81&quot;E"/>
        <s v="S 18,84417 ;_x000a_           E 47,60433"/>
        <s v="S 18°48'04,8&quot; / E 47°28'22,5&quot;"/>
        <s v="S17°31'11.89&quot;_x000a_E49°27'30.63&quot;"/>
        <s v="Lat.: 13°40'47.89''S Long: 48°27'0.47''E_x000a_Lat.: 13°40'41.39''S Long: 48°27'1.96''E"/>
        <s v="Début: lat.: 13°11'51,28&quot;S- long: 49°02'57,63&quot;E"/>
        <s v="Début de l'axe:_x000a_X: 598 696_x000a_Y:1 407 898_x000a_"/>
        <s v="18°11'47.17&quot;S/47°2'31.91&quot;E"/>
        <s v="Début: lat.: 18°58'55&quot;S- long: 48°56'34&quot;E"/>
        <s v="Latitude : -21,814071_x000a_Longitude : +44,47725"/>
        <s v="S 16°46'51.9&quot; / E 47°38’16.9&quot;"/>
        <s v="Début : Pk 0+000_x000a_Latitude : '-23,35831945°_x000a_Longitude : 43,66712755°"/>
        <s v="Ankililoaka : Pk 71+271_x000a_Latitude : '-23,35831945°_x000a_Longitude : 43,66712755°"/>
        <s v="RNT 12A : lot 1, début (Taolagnaro) :_x000a_25°00'9.85&quot; S_x000a_46°58'57.84&quot;E _x000a__x000a_RNT 12A : lot 2, début (Masianaka)_x000a_23°21'0.84&quot;S_x000a_47°36'17.02&quot;E_x000a_"/>
        <s v="Analamisampy : 22°28'47,67&quot;5_x000a_43°39'35,57&quot;E_x000a_"/>
        <s v="ROUTES NATIONALES RNS 30B(Croisement Aéroport Fascène  - Croisement Andilana)"/>
        <s v="LATITUDE :_x000a_-16,918842°_x000a__x000a__x000a_LONGITUDE :_x000a_49,582686°_x000a_"/>
        <s v="Lat.:   18°52'34.68&quot;S_x000a_Long:   48° 6'25.03&quot;E"/>
        <s v="Latitude :_x000a_Début : 13,686852°S_x000a_Longitude:_x000a_Début : 48,444454°E"/>
        <s v="Ambovombe : Latitude : 25° 10' 39.0273'' S /Longitude : 46° 05' 14.5363'' E"/>
        <s v="18°955'944''S / 48°440'784''E_x000a_      _x000a_et_x000a__x000a_18°694'355&quot;S /49°100'815''E"/>
        <s v="S16 22.58.58 E 46.47.37.05"/>
        <s v="Insérer coordonnée du projet"/>
        <n v="0"/>
        <s v="Début : _x000a_Latitude : '-22,896520°_x000a_Longitude : 43,616539°_x000a__x000a_"/>
        <s v="S : 17°50'38,256'' / E : 47°1'29,946''"/>
        <s v="S : 17°28'24,325'' / E : 46°59'45,11256''"/>
        <s v="Début :  S : 17°7'19,84872''_x000a_           E : 46°48'33,73524'''_x000a_Fin :      S : 16°57'35,3''_x000a_              E : 46°55'26,7''"/>
        <s v="S : 16°57'35,3''/ E : 46°55'26,7''"/>
        <s v=" S : 16°59'30,03'' / E : 46°48'38,012''"/>
        <s v="S : 17°0'40,76316'' / E : 46°48'21,394''"/>
        <s v="S : 17°01'28,3'' / E : 46°45'34,4''"/>
        <s v=" 18°08'277''S_x000a_             49°25'102''E_x000a_"/>
        <s v=" 22°49'24,37&quot;S - 47°4'44,50&quot;E"/>
        <s v="Entre_x000a_(19°55'47,8''S;47°02'43,0''E)"/>
        <s v="Latitude S : :21°27’54,54 ‘’_x000a_Longitude E : 47°06’39,29’’_x000a_"/>
        <s v="Début : S 19°02'10&quot;51  / E 47°18'27&quot;31"/>
        <s v="S 15° 26.064' E 049° 44.541'"/>
        <s v="18°08'07,8''S_x000a_             49°24'36,09''E"/>
        <s v="Début : S 19°27'00&quot; / _x000a_E 47°11'09&quot;_x000a_"/>
        <s v="Début PK 10+000 18°50'25.6''S   47°27'41.8''E ;_x000a_Début PK 180+000 17°40'29''S   46°59'06''E ; "/>
        <s v="18°59'46.9&quot;S 47°32'13.3&quot;E , _x000a__x000a_19°37'11.8&quot;S 47°14'20.4&quot;E , _x000a__x000a_20°10'26.1&quot;S 47°05'22.5&quot;E,  "/>
        <s v="LATITUDE _x000a_ LOT 1 : -19,520145_x000a__x000a_LONGITUDE _x000a_ LOT 1 : 47,031990_x000a_"/>
        <s v="LATITUDE _x000a_LOT 2: -19,618383_x000a__x000a__x000a_LONGITUDE _x000a_ LOT 2: 47,139606_x000a_"/>
        <s v="LATITUDE _x000a_LOT 3: -19, 409237_x000a__x000a_LONGITUDE _x000a_LOT 3: 46,950590"/>
        <s v="23°21'03.3&quot;S 47°36'15.5&quot;E,"/>
        <s v="LATITUDE :_x000a_-19,408700°_x000a_-19,638632°_x000a__x000a_LONGITUDE :_x000a_46,950528°_x000a_47,157127°"/>
        <s v="LATITUDE :_x000a_-16,918842°_x000a_-16,422010°_x000a__x000a_LONGITUDE :_x000a_49,582686°_x000a_49,827493°"/>
        <s v="19°53'41.04''S 48°48'21.04''E"/>
        <s v="Somisika(-3° 15'31.33&quot; Sud, 66° 13' 27.76&quot; Est)"/>
        <s v="Manambondro(-3° 12'19.37&quot; Sud, 66° 17' 15.85&quot; Est)"/>
        <s v="Somisika(-3° 15'31.33&quot; Sud, 66 ° 13' 27.76&quot; Est) et Pont Manambondro (-3° 12'19.37&quot; Sud, 66° 17' 15.85&quot; Est)"/>
        <s v="LATITUDE DEBUT : 23°21'0,84&quot;S_x000a_LONGITUDE DEBUT : 47°36'17,02&quot;E"/>
        <s v="LATITUDE DEBUT : 24°43'47,11&quot; S_x000a_LONGITUDE DEBUT :_x000a_47°8'52,26&quot; E "/>
        <s v="DEBUT : _x000a_23° 35' 56,16&quot;S (EBAKIKA)_x000a_47° 36' 41,78&quot;E"/>
      </sharedItems>
    </cacheField>
    <cacheField name="Geo référencement - Fin" numFmtId="0">
      <sharedItems containsBlank="1" count="78">
        <m/>
        <s v="18°49'28,8&quot;S /47°33'30,0&quot;E"/>
        <s v="Fin : S: -14.54731500, E: 48.73804667"/>
        <s v="Latitude :_x000a_Fin : 7 302 873_x000a__x000a_Longitude:_x000a_Fin : 732 867"/>
        <s v="Latitude :_x000a_Fin : 13,52231°S_x000a__x000a_Longitude:_x000a_Fin : 48,61464°E"/>
        <s v="(19°52'28,4&quot;;47°02'01,4&quot;)"/>
        <s v="(19°44'09,6''S;47°17'08,3''E)"/>
        <s v="Fin : S 18°94'41&quot; / E  46°91'50&quot;"/>
        <s v="Fin : S 18°96'18&quot; / E  46°68'68&quot;"/>
        <s v="S 18,40325; E 47,87869"/>
        <s v="Latitude  18°56'7,91''S  Longitude  47°31'43,10''E"/>
        <s v="Latitude :_x000a_Fin : 7 263 283_x000a__x000a_Longitude:_x000a_Fin : 717 242"/>
        <s v="Marais Massay : 767854,322 7910372,564"/>
        <s v="19°23'14,9''S / 48°54'40.5''E"/>
        <s v="18°85'0.30'' S / 47°47'7.85'' E"/>
        <s v="LATITUDE :_x000a_ 22°28'18,12&quot;_x000a_LONGITUDE : 43°39'54,36&quot; "/>
        <s v="Fin de la Route      X : 8 520 477,777                     Y : 576 220,816"/>
        <s v="LATITUDE : -19,638632°_x000a_LONGITUDE : 47,157127°"/>
        <s v="Tronçon I : 15°50'30.26468&quot;S 48°49'40.8122''E _x000a_Tronçon II : 15°49'15.68&quot;S 48°49'20.28''E _x000a_"/>
        <s v="Axe 1  : 12°17'5.57&quot;S 49°17'41.72''E _x000a_Axe 2  : 12°17'58.65&quot;S 49°17'12.49''E _x000a_Axe 3  : 12°16'43.05&quot;S 49°17'46.24''E"/>
        <s v="Fin: 22°11'31&quot;S-47°28'31&quot;E"/>
        <s v="Fin : 24,54289°S"/>
        <s v="Manja : _x000a_21°26'08,53&quot;S_x000a_44°19'56,21&quot;E"/>
        <s v="Fin :_x000a_Latitude : 13°24’7.694’’S Longitude : 49°59’0.298’’E"/>
        <s v="Amboasary (18° 26' 48.07&quot; Sud, 48° 15' 47.51&quot; Est)"/>
        <s v="Vohidiala_x000a_(17° 53' 7.95&quot; Sud, 48° 15' 17.97&quot; Est)"/>
        <s v="18°159'804''S / 49°403'549827''E"/>
        <s v="17°21’57,60’’S   E : 049°24’10,00’"/>
        <s v="Fin : _x000a_Latitude : '-22,896520°_x000a_Longitude : 43,616539°"/>
        <s v="S : 17°28'24,325'' / E :  46°59'45,11256''"/>
        <s v="Bevoay : 21°49'52,35&quot;5_x000a_43°52'32,03&quot;E_x000a__x000a__x000a_RNT 12A : lot 1, fin (Ebakiky) :_x000a_24°43'43.64&quot;S_x000a_47°08'54.60&quot;E_x000a__x000a_RNT 12A : lot 2, fin (Vangaindrano)_x000a_23°36'17.88&quot;S_x000a_47°36'43,31&quot;E"/>
        <s v="Longitude : 19°17’54.54S   Latitude : 48°12’59.85E"/>
        <s v="Fin: Lat.: 23°30'55.35&quot;S / Long:  44°19'42.42&quot;E"/>
        <s v="Fin :_x000a_-20.519433_x000a_47.058357"/>
        <s v=" 22°49'5.96&quot;S - 47°19'40.43&quot;E"/>
        <s v="Fin: 21°04'39&quot;S-48°00'31&quot;E"/>
        <s v="Latitude: 22°23'45,21&quot; S et Longitude: 47°49'13,30&quot; E,_x000a_Latitude: 22°50'11,05&quot; S et Longitude: 47°49'38,98&quot; E    "/>
        <s v="Latitude 19°0'34,06&quot;S et Longitude 47°40'2,04 E"/>
        <s v="S 18,86322_x000a_       E 47,66992"/>
        <s v=" S 18°47'13,1&quot;_x000a_        E 47°27'58,1&quot;"/>
        <s v="Lat.: 13°41'5.02''S Long: 48°27'11.04''E_x000a_Lat.: 13°41'5.02''S Long: 48°27'8.83''E"/>
        <s v="Fin: 13°11'59,42&quot;S- long: 49°03'09,92&quot;E"/>
        <s v="Fin de l'axe:_x000a_X: 603 130_x000a_Y:1 416 434"/>
        <s v="Fin: 19°53',14&quot;S- long: 48°48'05&quot;E"/>
        <s v="S 16°33'13.9&quot;S / E 47°17'29.0&quot;"/>
        <s v="Ranozaza : Pk 71+271_x000a_Latitude : '-2,789027°_x000a_Longitude : 43,614867°"/>
        <s v="RNT 12A : lot 1, fin (Ebakiky) :_x000a_24°43'43.64&quot;S_x000a_47°08'54.60&quot;E_x000a__x000a_RNT 12A : lot 2, fin (Vangaindrano)_x000a_23°36'17.88&quot;S_x000a_47°36'43,31&quot;E"/>
        <s v="Bevoay : _x000a_21°49'52,35&quot;S_x000a_43°52'32,03&quot;E"/>
        <s v="LATITUDE :_x000a_-16,422010°_x000a__x000a_LONGITUDE :_x000a_49,827493°"/>
        <s v="Latitude :_x000a_Fin : 12,328321°S_x000a_Longitude:_x000a_Fin : 49,296653°E"/>
        <s v="Latitude :_x000a_Fin : 12,328321°S_x000a__x000a_Longitude:_x000a_Fin : 49,296653°E"/>
        <s v="_x000a_'Beloha : Latitude : 25° 10' 25.1438'' S / Longitude :         45° 03' 40.9464'' E"/>
        <s v="18°826'298''S / 49°100'815''E_x000a__x000a_et_x000a__x000a_18'420&quot;741&quot;S / 49°160'379''E"/>
        <s v="S16 28.01.76 E 46.43.40.66"/>
        <s v="Fin : _x000a_Latitude : '-22,883763°_x000a_Longitude : 43,640672°"/>
        <s v="S : 17°39'3,393'' / E : 46°58,4'4,6398''"/>
        <s v="S : 17°17'50,4945'' / E : 46°57'12,9618''17"/>
        <s v="Début :  S : 17°7'19,84872''_x000a_           E : 46°48'33,73524'''_x000a_Fin :      S : 16°57'35,3''_x000a_              E : 46°55'26,7''"/>
        <s v="S : 16°44'35,8'' / E : 47°03'20,6''"/>
        <s v="S : 16°57'01,02'' / E : 46°51'11,01''"/>
        <s v="S : 17°01'28,3'' / E : 46°45'34,4''"/>
        <s v="S : 17°10'09,27'' / E : 46°34'05,22''"/>
        <s v="LATITUDE :_x000a_-19,638632°_x000a__x000a_LONGITUDE :_x000a_47,157127°"/>
        <s v=" 18°07'595''S_x000a_            49°24'549''E"/>
        <s v=" 22°49'5.96&quot;S -  47°19'40.43&quot;E"/>
        <s v="(19°55'37,0''S;47°02'25,1''E)"/>
        <s v="Fin : S 19°27'00&quot;08  / E 47°11'09&quot;76"/>
        <s v="S 15° 26.067 ' E 049° .44. 940'"/>
        <s v="18°08'03,7''S_x000a_            49°24'57,1''E"/>
        <s v="Fin : S 19°31'34&quot; / _x000a_E 47°16'77&quot;_x000a_"/>
        <s v="Fin PK 20+000 : 18°44'39.1''S   47°20'28.8''E_x000a_Fin PK 403+000 : 16°29'04''S   47°09'23''E"/>
        <s v="19°38'31.3&quot;S 47°18'37.4&quot;E ._x000a__x000a_19°37'13.2&quot;S 47°14'11.6&quot;E._x000a__x000a_20°32'33.3&quot;S 47°14'29.5&quot;E."/>
        <s v="23°35'36.1&quot;S 47°00'45.1&quot;E"/>
        <s v="20°03'05.73''S 48°07'45.36''E"/>
        <s v="Masihanaka(-3° 0'15,71&quot; Sud, 66° 29' 12.72&quot; Est)"/>
        <s v="LATITUDE FIN : 23°35'56,16&quot;S_x000a_LONGITUDE FIN : 47°36'41,78&quot; E"/>
        <s v="LATITUDE FIN : 25°0'9,85&quot; S_x000a_LONGITUDE FIN :_x000a_46°58'57,84&quot; E"/>
        <s v="FIN :_x000a_LATITUDE     : 25° 0' 9.85&quot;S_x000a_LONGITUDE : 46° 58' 57.84&quot;"/>
      </sharedItems>
    </cacheField>
    <cacheField name="PK DEBUT" numFmtId="0">
      <sharedItems containsBlank="1" containsMixedTypes="1" containsNumber="1" containsInteger="1" minValue="0" maxValue="60" count="150">
        <m/>
        <s v="78+272"/>
        <s v="PK 461+200"/>
        <s v="471+400"/>
        <s v="14+000"/>
        <s v="8+000"/>
        <s v="Bureau Voirie Antsirabe"/>
        <s v="Carrefour vers district Antanifotsy"/>
        <s v="53+000"/>
        <s v="87+000"/>
        <s v="0+000"/>
        <s v="127+000/RNP7"/>
        <s v="RNS13 : PK 386+000"/>
        <s v="PK 250+000 (entré pont Brick- ville)"/>
        <s v="12+100"/>
        <s v="356+000"/>
        <s v="272+300"/>
        <s v="PK 81+134_x000a_PK 0+000_x000a_"/>
        <s v="0+000/RNS34"/>
        <n v="0"/>
        <s v="63 + 758"/>
        <s v="194+730"/>
        <s v="0+000_x000a_Ambilobe"/>
        <s v="PK 20"/>
        <n v="60"/>
        <s v="PK 0+000_x000a_Croisement RN4 au PK 31+200"/>
        <s v="PK 499+200 _x000a_ PK 581+800 "/>
        <s v=" Début  ( PK304+00) entré pont AMPASIMADINIKA,"/>
        <s v="PK 56+000"/>
        <s v="PK 0+000 "/>
        <s v="PK 207+000 (BK N°207+000/Anjiajia)"/>
        <s v="PK 23+600"/>
        <s v="0+000_x000a_à Moramanga"/>
        <s v="RNS.10 PK 0+000 (Andranovory)"/>
        <s v="PK 341+100"/>
        <s v="PK.145+000 "/>
        <s v="17+000"/>
        <s v="PK185+595 "/>
        <s v="pk 0+000"/>
        <s v="25+000"/>
        <s v="PK0+000"/>
        <s v="199+000"/>
        <s v="316+000"/>
        <s v="PK 0+000 _x000a_PK 71+271 "/>
        <s v="0+000_x000a_203+800_x000a_44+850 (pont)_x000a_203+800 (pont)"/>
        <s v="107+400"/>
        <s v="PK 60"/>
        <s v="PK 163+500"/>
        <s v="- Pont Mangoro au PK 94+200_x000a_- Pont d'Antsapazana au PK 105+460"/>
        <s v="RN6 : 467+000_x000a_RN13 : 381+000"/>
        <s v=" 467+000"/>
        <s v="568+720"/>
        <s v="RNS10 :             PK 434+000 (Ambovombe)"/>
        <s v="Début (PK 140 au PK 250) Ambatosenegaly"/>
        <s v="PK 0"/>
        <s v="PK 4+800 "/>
        <s v="PK 8+800 "/>
        <s v="RNS10 : PK 264+000 (Tranoroa)       _x000a__x000a_RNS13 : PK 223+000 (Manakoliva)"/>
        <s v="RNP4 : PK 180+000 (Limite Ex-DIRTPI T/M)"/>
        <s v="PK 235+000 (Entrée pont après BK N°235)"/>
        <s v="PK 293+000 (Andranobevava)"/>
        <s v="PK 334+000 (Ravinala)"/>
        <s v="311+000 (Antsakoamamy) "/>
        <s v="PK 0+000 (Antabilao)"/>
        <s v="PK 6+000 (Antafia)"/>
        <s v="PK.165+000  "/>
        <s v="173+700/RNP7"/>
        <n v="12"/>
        <n v="25"/>
        <s v="3+000"/>
        <s v="Terrain poste"/>
        <s v="PK 10+000 (Talatamaty)_x000a_PK 180+000 (Limite Ex-DIRTPI T/M)"/>
        <s v="PK 12+000"/>
        <s v="LOT 1: PK 100_x000a__x000a__x000a_"/>
        <s v="_x000a_LOT 2: PK 121_x000a__x000a__x000a_"/>
        <s v="_x000a_LOT 3: PK 81_x000a__x000a_"/>
        <s v="PK0"/>
        <s v="165+400"/>
        <s v="91+950"/>
        <s v=" 101+150"/>
        <s v=" 382+900"/>
        <s v=" 70_x000a_"/>
        <s v=" 141+350_x000a_"/>
        <s v=" 146+900_x000a_"/>
        <s v=" 60+200"/>
        <s v=" 160+290"/>
        <s v="entre  163+000 et  218+000_x000a_"/>
        <s v="218+000"/>
        <s v=" 26+240"/>
        <s v=" 17+900"/>
        <s v=" 37+400"/>
        <s v=" 23+500"/>
        <s v=" 23+550_x000a_"/>
        <s v=" 10+100"/>
        <s v=" 45+700_x000a_"/>
        <s v=" 79+700"/>
        <s v="140+000"/>
        <s v="  2+700"/>
        <s v=" 123+600"/>
        <s v=" 157+000 "/>
        <s v=" 264+300"/>
        <s v=" 268+200"/>
        <s v="283+200_x000a_"/>
        <s v="311+000"/>
        <s v="331+250"/>
        <s v="337+800_x000a_389+130_x000a_"/>
        <s v="354+000"/>
        <s v=" 368+000"/>
        <s v=" 378+000_x000a_"/>
        <s v="409+000"/>
        <s v="471+100"/>
        <s v=" 489+100"/>
        <s v=" 509+950"/>
        <s v=" 80+000"/>
        <s v=" 85+000"/>
        <s v="139+000"/>
        <s v=" 117+800_x000a_"/>
        <s v=" 291+750"/>
        <s v="33+900"/>
        <s v=" 35+000"/>
        <s v=" 60+000"/>
        <s v="1+500"/>
        <s v="2+100"/>
        <s v="2+700"/>
        <s v="26+000"/>
        <s v="47+000"/>
        <s v="109+000"/>
        <s v="145+000"/>
        <s v="205+250"/>
        <s v=" 9+920"/>
        <s v=" 10+480"/>
        <s v=" 10+750"/>
        <s v="53+600"/>
        <s v=" 125+500_x000a_"/>
        <s v="14+500"/>
        <s v="14+300 14+800 15+950"/>
        <s v="12+600"/>
        <s v="Bureau TP Mananjary "/>
        <s v="Bureau TP Mahajanga"/>
        <s v="Bureau TP Farafangana"/>
        <s v="Bureau TP Vangaindrano"/>
        <s v="203+800"/>
        <s v="44+850"/>
        <s v="11+300"/>
        <s v="75+600"/>
        <s v="83+600"/>
        <s v="114+000"/>
        <s v="23+500"/>
        <s v="23+550"/>
        <s v="1+300"/>
      </sharedItems>
    </cacheField>
    <cacheField name="PK FIN" numFmtId="0">
      <sharedItems containsBlank="1" containsMixedTypes="1" containsNumber="1" containsInteger="1" minValue="12" maxValue="133" count="110">
        <m/>
        <s v="97+700"/>
        <s v="PK 502+400"/>
        <s v="15+000"/>
        <s v="9+200"/>
        <s v="Jovena Ambohimena"/>
        <s v="CR Ambatolahy"/>
        <s v="87+000"/>
        <s v="115+334"/>
        <s v="48+114"/>
        <s v="8+250"/>
        <s v="145+000/RNP7"/>
        <s v="RNS13 : PK 396+000"/>
        <s v="PK 352+729"/>
        <s v="356+000"/>
        <s v="274+900"/>
        <s v="107+000"/>
        <s v="151+700"/>
        <s v="PK 125+192_x000a_PK 5+634_x000a_"/>
        <s v="64+000"/>
        <s v="Jardin des problèmes"/>
        <n v="12"/>
        <s v="78+272"/>
        <s v="274+844"/>
        <s v="151+000_x000a_Vohémar"/>
        <s v="PK 60"/>
        <n v="133"/>
        <s v="232 + 000"/>
        <s v="PK 9+087_x000a_DAS Commune Antanetibe Mahazaza"/>
        <s v="Fin ( PK 352+729) Port TOAMASINA"/>
        <s v="PK101+000"/>
        <s v="PK 4+800"/>
        <s v="PK 235+000 (Entrée pont après BK N°235)"/>
        <s v="243+800"/>
        <s v="50+0000"/>
        <s v="RNS.10 PK 61+000 (Ihotry)"/>
        <s v="5+000"/>
        <s v="PK.206+000 "/>
        <s v="42+000"/>
        <s v="PK206+700"/>
        <s v="pk 00+450"/>
        <s v="11+322"/>
        <s v="PK00+136"/>
        <s v="199+000"/>
        <s v="403+000"/>
        <s v="PK 1+400_x000a_PK 71+271 "/>
        <s v="44+850_x000a_243+000_x000a_44+850 (pont)_x000a_203+800 (pont)"/>
        <s v="PK192+780"/>
        <s v="PK 133"/>
        <s v="20+880"/>
        <s v="PK 285+00"/>
        <s v="- Pont Mangoro au PK 94+302_x000a_- Pont d'Antsapazana au PK 105+490"/>
        <s v="RN6 : 700+080_x000a_RN13 : 491+000"/>
        <s v="568+720"/>
        <s v="700+080"/>
        <s v="RNS10 :             PK 320+000 (Beloha)"/>
        <s v="Fin ( PK 269 au PK 304)"/>
        <s v="PK 25+000"/>
        <s v="PK 100"/>
        <s v="PK 8+800"/>
        <s v="PK 12+800"/>
        <s v="RNS10 : PK 434+000 (Ambovombe)_x000a__x000a_ RNS13 :PK 381+000 (Ambovombe)"/>
        <s v="PK 207+000 (BK N°207+000/Anjiajia)"/>
        <s v="PK 261+000 (BK N°261/sortie Antsiafabositra)"/>
        <s v="PK 334+000 (Ravinala)"/>
        <s v="369+000 (Borne kilométrique N°369)"/>
        <s v="PK 317+000 (Borne kilométrique N°317)"/>
        <s v="PK 6+000 (Antafia)"/>
        <s v="35+000 (Mahazoma)"/>
        <s v="PK.206+000"/>
        <s v="Hôpital Marocain "/>
        <n v="25"/>
        <n v="45"/>
        <s v="26+000"/>
        <s v="38+000"/>
        <s v="0+696"/>
        <s v="Bord de la mer"/>
        <s v="10+700"/>
        <s v="PK 20+000 (Ambohidratrimo)_x000a_PK 403 (Tsarahonenana)"/>
        <s v="PK 258+000"/>
        <s v="LOT 1: PK 100_x000a__x000a__x000a_"/>
        <s v="LOT 2: PK 121_x000a__x000a__x000a_"/>
        <s v="_x000a_LOT 3: PK 81_x000a__x000a_"/>
        <s v="PK 136+000"/>
        <s v="PK37"/>
        <s v="132+000"/>
        <s v="200+100"/>
        <s v="161+000"/>
        <s v="313+000"/>
        <s v="148+000"/>
        <s v="316+000"/>
        <s v="412+000"/>
        <s v="344+000"/>
        <s v="366+000"/>
        <s v="471+000"/>
        <s v="101+000"/>
        <s v="246+200"/>
        <s v="297+700"/>
        <s v="95+000"/>
        <s v="60+000"/>
        <s v="83+000"/>
        <s v="136+000"/>
        <s v="175+000"/>
        <s v="47+000"/>
        <s v="80+000"/>
        <s v="145+000"/>
        <s v="272+000"/>
        <s v="226+000"/>
        <s v="44+850"/>
        <s v="243+000"/>
      </sharedItems>
    </cacheField>
    <cacheField name="REGIONS CONCERNEES" numFmtId="0">
      <sharedItems containsBlank="1" count="55">
        <s v="Central"/>
        <s v="Analanjirofo / SAVA"/>
        <s v="Atsinanana / Vakinankaratra"/>
        <s v="Atsinanana"/>
        <s v="IHOROMBE / ANOSY"/>
        <s v="Atsimo Andrefana"/>
        <s v="Analamanga"/>
        <s v="Itasy"/>
        <s v="Sofia"/>
        <s v="Anosy / Atsimo Atsinanana"/>
        <s v="DIANA"/>
        <s v="Anosy"/>
        <s v="Betsiboka"/>
        <s v="Vakinankaratra"/>
        <s v="Androy"/>
        <s v="Analanjirofo"/>
        <s v="Amoron'i Mania"/>
        <s v="Vatovavy / Fitovinany"/>
        <s v="DIANA / SAVA"/>
        <s v="Alaotra Mangoro"/>
        <s v="Analamanga / Vatovavy / Fitovinany / Atsimo Andrefana"/>
        <s v="Anosy / Atsimo Atsinanana / Analanjirofo"/>
        <s v="Melaky"/>
        <s v="Atsimo Atsinanana"/>
        <s v="SAVA"/>
        <s v="Boeny"/>
        <s v="Atsimo Andrefana / Menabe"/>
        <s v="Betsiboka / Boeny"/>
        <s v="Atsimo Andrefana / Menabe / Anosy / Atsimo Atsinanana"/>
        <s v="DIANA / ANOSY / ANDROY"/>
        <s v="Androy / Atsimo Andrefana"/>
        <s v="Haute Matsiatra"/>
        <s v="Analamanga / Betsiboka"/>
        <s v="Betsiboka / Sofia"/>
        <s v="Analamanga / Vakinankaratra / Amoron'i Mania"/>
        <s v="Bongolava / Melaky"/>
        <s v="Menabe"/>
        <m/>
        <s v="Vatovavy"/>
        <s v="Ihorombe"/>
        <s v="ANOSY "/>
        <s v="Sofia / DIANA"/>
        <s v="Fitovinany"/>
        <s v="Haute Matsiatra / Ihorombe"/>
        <s v="DIANA / SAVA / Sofia / Boeny / Betsiboka"/>
        <s v="Melaky / Menabe / Atsimo Andrefana"/>
        <s v="Vatovavy / Fitovinany / Atsimo Atsinanana"/>
        <s v="Androy / Anosy / Ihorombe"/>
        <s v="Analamanga / Betsiboka / Boeny"/>
        <s v="Analamanga / Vakinankaratra / Amoron'i Mania / Haute Matsiatra / Ihorombe / Atsimo Andrefana"/>
        <s v="Sofia / SAVA"/>
        <s v="Analamanga / Alaotra Mangoro / Atsinanana"/>
        <s v="Ihorombe / Atsimo Atsinanana"/>
        <s v="Vakinankaratra / Amoron'i Mania / Haute Matsiatra / Ihorombe / Atsimo Andrefana"/>
        <s v="Atsimo Andrefana - Menabe" u="1"/>
      </sharedItems>
    </cacheField>
    <cacheField name="DISTRICTS" numFmtId="0">
      <sharedItems containsBlank="1" count="88">
        <m/>
        <s v="MAROANTSETRA / ANTALAHA"/>
        <s v="MAROLAMBO / ANTANIFOTSY"/>
        <s v="MAHANORO"/>
        <s v="IHOSY / BETROKA"/>
        <s v="AMPANIHY"/>
        <s v="AVARADRANO"/>
        <s v="ARIVONIMAMO"/>
        <s v="BEALANANA"/>
        <s v="TAOLAGNARO_x000a_VANGAINDRANO"/>
        <s v="AMBANJA_x000a_ANTANAMAZAVA "/>
        <s v="TAOLAGNARO"/>
        <s v="Maevantanana_x000a_Kandreo"/>
        <s v="ANTSIRABE I"/>
        <s v="ANTANIFOTSY"/>
        <s v="Arivonimamo_x000a_Miarinarivo"/>
        <s v="Miarinarivo"/>
        <s v="ANJOZOROBE"/>
        <s v="Antananarivo Renivohitra"/>
        <s v="ANTANANARIVO RENIVOHITRA_x000a_ANTANANARIVO AVARADRANO"/>
        <s v="ARIVONIMAMO_x000a_MIARINARIVO_x000a_SOAVINANDRIANA"/>
        <s v="ANTSIRABE II"/>
        <s v="Ambovombe"/>
        <s v="Toamasina"/>
        <s v="BETAFO"/>
        <s v="MAROANTSETRA"/>
        <s v="AMBOSITRA"/>
        <s v="TOLIARY II"/>
        <s v="Analalava"/>
        <s v="FARATSIHO"/>
        <s v="ANTSIRABE II – FARATSIHO"/>
        <s v="MANDRITSARA"/>
        <s v="ANTSIRANANA I"/>
        <s v="Vohipeno-Ikongo"/>
        <s v="AMBATOLAMPY"/>
        <s v="MANJA"/>
        <s v="Ambilobe et Vohémar"/>
        <s v="AMBATONDRAZAKA"/>
        <s v="Ambohidratrimo"/>
        <s v="TAOLAGNARO_x000a_VANGAINDRANO_x000a_MANANARA AVARATRA_x000a_MARONATSETRA"/>
        <s v="AMBANJA_x000a_AMBILOBE"/>
        <s v="_x000a_Fenerive Est"/>
        <s v="SOAVINANDRIANA"/>
        <s v="TOLIARA II"/>
        <s v="Maevatanana"/>
        <s v="TAOLAGNARO - VANGANINDRANO"/>
        <s v="Amparafaravola"/>
        <s v="Moramanga,_x000a_Anosibe an'ala"/>
        <s v="TOLIARA I"/>
        <s v="Morafenobe"/>
        <s v="Mananjary"/>
        <s v="MANANKARA"/>
        <s v="FARAFANGANA"/>
        <s v="FENOARIVO ATSINANANA"/>
        <s v="AMBANJA"/>
        <s v="AMBILOBE"/>
        <s v="MAHAJANGA"/>
        <s v="Nosy be"/>
        <s v="Ankazobe"/>
        <s v="TOAMASINA I"/>
        <s v="Morombe - Manja"/>
        <s v="Maevantanana_x000a_Ambatoboeny_x000a_"/>
        <s v="Taolagnaro, Vangaindrano"/>
        <s v="Toliara II, Morombe, Manja"/>
        <s v="BEVOAY - ANALAMISAMPY"/>
        <s v="SOANIERANA IVONGO_x000a_MANANARA AVARATRA"/>
        <s v="MORAMANGA"/>
        <s v="AMBANJA_x000a_AMBILOBE_x000a_AMBOVOMBE ANDROY_x000a_AMBOASARY ATSIMO_x000a_TAOLAGNARO_x000a_ANTSIRANANA"/>
        <s v="AMBANJA_x000a_AMBILOBE_x000a_ANTSIRANANA "/>
        <s v="Ambovombe, Beloha"/>
        <s v="Ambatoboeny"/>
        <s v="Antsohihy - Bealanana"/>
        <s v="Ambovombe, Tsihombe, Beloha, Bekily"/>
        <s v="ToamasinaI"/>
        <s v="Fianarantsoa I - Vohibato"/>
        <s v="Ambohidratrimo, Maevatanana Tsaratanana"/>
        <s v="Antananarivo_x000a_Ambatolampy_x000a_Antanifotsy_x000a_Ambositra"/>
        <s v="Vangaindrano_x000a_Befotaka_x000a_Midongy Sud"/>
        <s v="Ifanadiana-Ambohimisafy"/>
        <s v="Anosibe An'ala"/>
        <s v="Mahanoro_x000a_Marolambo_x000a_"/>
        <s v="Vangaindrano"/>
        <s v="VANGANINDRANO"/>
        <s v="Manakara"/>
        <s v="Marolambo"/>
        <s v="Manjakandriana"/>
        <s v="Antsohihy"/>
        <s v="Tsaratanana"/>
      </sharedItems>
    </cacheField>
    <cacheField name="Communes" numFmtId="0">
      <sharedItems containsBlank="1"/>
    </cacheField>
    <cacheField name="Population touchée" numFmtId="0">
      <sharedItems containsBlank="1" containsMixedTypes="1" containsNumber="1" containsInteger="1" minValue="0" maxValue="800000" longText="1"/>
    </cacheField>
    <cacheField name="Nbre d'emploi crée" numFmtId="0">
      <sharedItems containsBlank="1" containsMixedTypes="1" containsNumber="1" containsInteger="1" minValue="4" maxValue="1000"/>
    </cacheField>
    <cacheField name="Date envoi Primature" numFmtId="14">
      <sharedItems containsDate="1" containsBlank="1" containsMixedTypes="1" minDate="2020-12-10T00:00:00" maxDate="2022-05-10T00:00:00"/>
    </cacheField>
    <cacheField name="Date retour Primature" numFmtId="14">
      <sharedItems containsDate="1" containsBlank="1" containsMixedTypes="1" minDate="2020-12-22T00:00:00" maxDate="2022-03-12T00:00:00"/>
    </cacheField>
    <cacheField name="Date envoi PRM" numFmtId="14">
      <sharedItems containsDate="1" containsBlank="1" containsMixedTypes="1" minDate="2020-12-29T00:00:00" maxDate="2022-03-12T00:00:00"/>
    </cacheField>
    <cacheField name="Date Retour PRM" numFmtId="14">
      <sharedItems containsDate="1" containsBlank="1" containsMixedTypes="1" minDate="2021-01-05T00:00:00" maxDate="2022-04-01T00:00:00"/>
    </cacheField>
    <cacheField name="Réf Marché/Conv." numFmtId="0">
      <sharedItems containsBlank="1" containsMixedTypes="1" containsNumber="1" containsInteger="1" minValue="0" maxValue="0" count="144">
        <m/>
        <s v="111-2021/ MTP / PRMP / UGPM-TP"/>
        <s v="CONVENTION N° 02-MATP/2021"/>
        <s v="CONVENTION N°003-TX/REG/ITA/2020"/>
        <s v="058 TR/MATP/PRMP/TP-FR.20"/>
        <s v="FED/2014/351-147"/>
        <s v="233-AR/BEI/PRMP/UGPM.2021"/>
        <s v="234-AR/BEI/PRMP/UGPM.2021"/>
        <s v="011 - TR/MATP/PRMP/TP-RPI.21"/>
        <s v="007 - TR/MATP/PRMP/TP-RPI.21"/>
        <s v="02-MCC/MATP/PRMP/TP-RPI.20 _x000a__x000a_"/>
        <s v="022-TR/MATP/PRMP/TP-RPI.20"/>
        <s v="CONVENTION N° 02- SRTP/Itasy/CP 18/FER/2019"/>
        <s v="CONVENTION N° 03- SRTP/Itasy/CP 18/FER/2019"/>
        <s v="CONVENTION N° 122-TR/MATP/PRMP/TP-FR.20"/>
        <s v="MARCHE SUBSEQUENT N°01-MCC/MATP/PRMP/TP-RPI,20 RELATIF AU CONTRAT CADRE N°01 CC/MATP/PRMP/TP-RPI,20"/>
        <s v="N° 119-TR/MAHTP/PRMP/TP-RPI.19"/>
        <s v="FED/2018/398-094"/>
        <s v="CONVENTION N°02-M2PATE.17"/>
        <s v="121-ARM/AFD/BE.2018"/>
        <s v="227-AR/FR/PRMP/UGPM.2020 "/>
        <s v="N° 119 TR/MATP/PRMP/TP-FR.21"/>
        <s v="N°_005 TR /MATP/PRMP/ TP-RPI 21 "/>
        <s v="L06-01-FR21/PRMP-VAK"/>
        <s v="214 - AR/FR/PRMP/UGPM.2020"/>
        <s v="228 - AR/FR/PRMP/UGPM.2020"/>
        <s v="N° 068-TR/MAHTP/PRMP/TP-RPI.20"/>
        <s v="120 MTP/ARM.18 "/>
        <s v="069 MTP/ARM.16 "/>
        <s v="N°053-TR-MATP/PRMP/TP-RPI20"/>
        <s v="N°114-TR/MAHTP/PRMP/TP-RPI.19"/>
        <s v="N°107-TR-MAHTP/PRMP/TP-RPI.19"/>
        <s v="092-TR/MAHTP/PRMP/TP-RPI.19 et son avenant n°01"/>
        <s v="105-TR/MATP/PRMP/TP-RPI.20"/>
        <s v="FED/2020/417-890"/>
        <s v="003-MATP/AR/PACFC/20"/>
        <s v="Marché N°159-MTP/PRMP/UGPM.FC/RPI.18."/>
        <s v="01/T-AOI/MAHTP/SG/DGTP/PACT/2019"/>
        <s v="07/SFQC/DGTP-PACT/19"/>
        <s v="06/SFQC/PACT/2020"/>
        <s v="N° 16-M2PATE/PRMP.16"/>
        <s v="167-ARM/BEI/2019"/>
        <s v="FED/2016/372-813 "/>
        <s v="111-ARM/AFD/2018"/>
        <s v="130-ARM/AFD/2018"/>
        <s v="184-AR/AFD/2020"/>
        <s v="183-AR/AFD/2020"/>
        <s v="Accord de don non-remboursable"/>
        <s v="163-ARM/BEI/2019"/>
        <s v="MARCHE SUBSEQUANT N°021MCC-TR/MATP/PRMP/TP-RPI.21"/>
        <s v="N°133-TR/MATP/PRMP/TP-RPI.20"/>
        <s v="CONVENTION N° 002-01/GOUV/ITA/PRMP/21"/>
        <s v="CONVENTION N°002-03/GOUV/ITA/PRMP/21 "/>
        <s v="113-ARM/PAIR/18"/>
        <s v="02-DRATP/BET/PRMP/CP19/FR/2021"/>
        <s v="004-AR/PACFC/20"/>
        <s v="Marché N°003-PI/MATP/PRMP/TP.RPI.20 et son avenant N° 01"/>
        <s v="Convention N°018-DRATP/SRTP/ALMAN/CP18/FR/2020 _x000a_"/>
        <s v="N° 078-TR/MAHTP/PRMP/TP-RPI.19"/>
        <s v="N°01-DRATP/SRTP/SO/CP.18/FR/2019"/>
        <s v="N°082-TR/MATP/PRMP/TP-RPI.20"/>
        <s v="02-DRAHTP/A.A/FR/2020"/>
        <s v="N°036-TR-MATP/PRMP/TP-RPI.20"/>
        <s v="N°050-TR-MATP/PRMP/TP-RPI20"/>
        <s v="N°041-TR-MATP/PRMP/TP-RPI.20"/>
        <s v="N° 047-TR/MAHTP/PRMP/TP-RPI.19"/>
        <s v="N°093 TR/MATP/PRMP/TP-FR.20"/>
        <s v="N° 121-TR/MATP/PRMP/TP-FR.20"/>
        <s v="N° 066TR/MAHTP/PRMP/TP-RPI-19"/>
        <s v="N°040/ TR-MATP/PRMP/TP-RPI.19"/>
        <s v="CONVENTION N°069-TR-MATP/PRMP/TP-FR.2"/>
        <s v="MARCHE N°088-TR-MATP/PRMP/TP-FR.20"/>
        <s v="AVENANT N°1 AU MARCHE N° 059 TR/MAHTP/PRMP/TP-RPI .19"/>
        <s v="N° 028-TR/MATP/PRMP/TP-RPI.20"/>
        <s v="N°038-2021/MTP/PRMP/UGPM-TR"/>
        <s v="N° 106-TR/MAHTP/PRMP/TP-RPI.19"/>
        <s v="MARCHE N°014-TR-MATP/PRMP/TP-RPI.20"/>
        <s v="N°015-AR/PACFC/20"/>
        <s v="013-TR/MATP/PRMP/TP-RPI.21"/>
        <s v="185-AR/OFID/2020"/>
        <s v="248-AR/BAD/OFID/PRMP/UGPM.2021"/>
        <s v="005-AR/PACFC/20"/>
        <s v="006-AR/PACFC/20"/>
        <s v="002-MATP/AR/PACFC/20"/>
        <s v="02-AOI/PACT/2020"/>
        <s v="157 - MTPI/ARM/2018"/>
        <s v="Accord de don N°1960400"/>
        <s v="TA2017161 MG IF3"/>
        <s v="250-AR/BEI/PRMP/_x000a_UGPM.2021"/>
        <s v="251-AR/BEI/PRMP/_x000a_UGPM.2021"/>
        <s v="MARCHE SUBSEQUANT N°030MCC-TR/MATP/PRMP/TP-RPI.21"/>
        <s v="024-TR/MATP/PRMP/TP-RPI.20"/>
        <s v="marché N°123/MATP/DINFRA/PRMP…."/>
        <s v="115-ARM/PAIR/18"/>
        <s v="116-ARM/PAIR/18"/>
        <s v="01-DRATP/BET/PRMP/CP19/FR/2021"/>
        <s v="03-DRATP/BET/PRMP/CP19/FR/2021"/>
        <s v="04-DRATP/BET/PRMP/CP19/FR/2021"/>
        <s v="05-DRATP/BET/PRMP/CP19/FR/2021"/>
        <s v="06-DRATP/BET/PRMP/CP19/FR/2021"/>
        <s v="07-DRATP/BET/PRMP/CP19/FR/2021"/>
        <s v="08-DRATP/BET/PRMP/CP19/FR/2021"/>
        <s v="Transfert RPI_x000a_(Libération d'emprise et part Etat Malagasy sur travaux)"/>
        <s v="Marché N°004-TR-MATP/PRMP/TP-RPI.20"/>
        <s v="01-DRAHTP/A.A/FR/2020"/>
        <s v="066-TR/MATP/PRMP/TP-FR.20"/>
        <s v="060 TR/MATP/PRMP/TP-RPI.20"/>
        <s v="057 TR/MATP/PRMP/TP-RPI.20"/>
        <s v="106-TR/MATP/PRMP/TP-RPI.20"/>
        <s v="107-TR/MATP/PRMP/TP-RPI.20"/>
        <s v="MARCHE   N°054-TR/MATP/PRMP/TP-FR.20"/>
        <s v="Convention N° 056-TR/ MATP/PRMP/TP- FR 20"/>
        <s v="N° 113 TR/MATP/PRMP/TP-FR.20"/>
        <s v="186-AR/RPI/2020"/>
        <s v="Convention N° 124TR/MATP/PRMP/TP-FR.20"/>
        <s v="044/TR/MATP/PRMP/TP/FR/20"/>
        <s v="022 MCC-TR/MATP/PRMP/TP-RPI.21 RELATIF AU CONTRAT CADRE N° 003 CCTR/MATP/PRMP/TP-RPI.21"/>
        <s v=" N°011 -MCC/MATP/PRMP/TP-RPI.20"/>
        <s v="MARCHE SUBSEQUENT N°023 MCC-TR/MATP/PRMP/TP-RPI.21 RELATIF AU CONTRAT CADRE N° 002CCTR/MATP/PRMP/TP-RPI.21"/>
        <s v="256 - AR/BADEA-FSD/PRMP/UGPM.2021"/>
        <s v="257 - AR/BADEA-FSD/PRMP/UGPM.2021"/>
        <s v="258 - AR/BADEA-FSD/PRMP/UGPM.2021"/>
        <s v="012 TR/MATP/PRMP/TP/RPI.21"/>
        <n v="0"/>
        <s v="252/AR/RN5/PRMP/UGPM.2021"/>
        <s v="Marché °232-AR/PRMP/UGPM.2021"/>
        <s v="Sans contrat: prestation par l'intermédiaire de Trésor public"/>
        <s v="N°019-TR/MATP/PRMP/TP-RPI.21"/>
        <s v="010 TR/MATP/PRMP/TP-RPI.21"/>
        <s v="008 TR/MATP/PRMP/TP-RPI.21"/>
        <s v="71-PACT-2022"/>
        <s v="72-PACT-2022"/>
        <s v="60/SFQC/DGTP-PACT/2022"/>
        <s v="N/A"/>
        <s v="N° 032-MTPI/PRMP/UGPM/FC-RPI.18"/>
        <s v="001/MTP/PRMP/UGPM/TR-GG-22"/>
        <s v="011-/MTP/PRMP/UGPM/TR-GG-22"/>
        <s v="016/MTP.PRMP/UGPM/TR-GG-22"/>
        <s v="006-/MTP/PRMP/UGPM/TR-GG-22"/>
        <s v="013/MTP/PRMP/UGPM/TR-GG-22"/>
        <s v="007-/MTP/PRMP/UGPM/TR-GG-22"/>
        <s v="008-/MTP/PRMP/UGPM/TR-GG-22"/>
        <s v="009/MTP/PRMP/UGPM/TR-GG-22"/>
        <s v="025-2022/MTP/PRMP/UGPM/TR-GG"/>
      </sharedItems>
    </cacheField>
    <cacheField name="Désignations" numFmtId="0">
      <sharedItems containsMixedTypes="1" containsNumber="1" containsInteger="1" minValue="0" maxValue="0" count="402" longText="1">
        <s v="FOURNITURE DE PONTS METALLIQUES MODULAIRES TYPE BAILEY POUR TRAVAUX D'URGENCE"/>
        <s v="Travaux de bitumage de la route reliant Maroantsetra et Antalaha"/>
        <s v="Travaux de réhabilitation de la route reliant Sahofika - Marolambo"/>
        <s v="Travaux de réhabilitation de la RN 11 reliant Mananjary - Nosy Varika - Mahanoro"/>
        <s v="Travaux de réhabilitation de la route nationale RNS 13 reliant Ikalamainty Carrefour RNP 7 et Betroka"/>
        <s v="Travaux de bitumage de la piste de l'aérodrome d'Ampanihy et aménagement route d'accès"/>
        <s v="Travaux d'Aménagement de la route reliant la voie rapide AMBODIFASINA et la RN3 ANTSOFONONDRY"/>
        <s v="Travaux de construction de pavage de la RP85 reliant le fokontany Saromilanja Soanierana Ambony Avaratra et la CU d'Arivonimamo"/>
        <s v="Travaux de traitement des points critiques sur la RNT31 entre les Pk 80+000 (Ambatosia) et Pk 100+000 (Bealanana)"/>
        <s v="Soutien aux populations rurales par l'aménagement de la Route nationale temporaire 12A (RNT12A) et la Route nationale secondaire 5 (RNS5) et des pistes rurales connexes en approche HIMO (Haute intensité de main d'œuvre)_x000a_Travaux de remise en état de la route RNT 12A entre le bac Manambato (PK 78+272) et le bac Esama (PK97+700) – LOT N°2"/>
        <s v="Travaux d'urgence sur la RN 6 entre les PK 461+200 entre (Ambanja) et PK 502+400 (Antanamazava)"/>
        <s v="Travaux d’urgence sur la RN 13 relatifs à l’aménagement d’une déviation définitive suite à l’effondrement du pont sur la rivière de Manambaro au PK 471+400 avec la mise en place d'un pont Mabey de 27 mètres"/>
        <s v="Travaux de protection de la digue de Bemokotra entre les pk 14+000 et pk 15+000 de la RNT8c"/>
        <s v="Travaux de traitement des points noirs au pk 8+000 et pk 9+200 de la RNT8c"/>
        <s v="Travaux de réhabilitation de la voirie urbaine dans les grandes villes (Lot n°07: Ville d'Antsirabe)"/>
        <s v="Travaux d’entretien de routes à Antanifotsy"/>
        <s v=" Travaux d'entretien courant de la RNS 1 du PK 53+000 au PK 87+000_x000a_   (TER - TEA )      "/>
        <s v=" Travaux d'entretien courant de la RNS 1 du PK 87+000 au PK 115+334_x000a_   (TER - TEA )      "/>
        <s v="Travaux d'Entretien de Routes à Anjozorobe"/>
        <s v="Travaux de réhabilitation de la voie urbaine dans les grandes villes repartis en sept lots (contrat cadre) Lot 1 : VILLE D'ANTANANARIVO"/>
        <s v="Travaux d'Urgence de pavage de la route d'Ambodivona Antananarivo"/>
        <s v="Travaux de remise en état de la route RNT 12A entre Fort Dauphin et le bac Ebakiky, suite à résiliation"/>
        <s v="Assistance à Maîtrise d'Ouvrage Délégué relative au projet de prolongation de la Rocade urbaine au Nord Est d’Antananarivo"/>
        <s v="Travaux de la construction de la Rocade Est et Nord Est de la Pénétrante Urbaine au Nord Est d'Antananarivo"/>
        <s v="Dégradation de chaussée au PK 28+900 de la RNS 1 (Imerintsiatosika)"/>
        <s v="Travaux d’entretien Améliorant et Spécialisé de la RNP 7 entre les PK 66 et 165 (Borne n°66/Antsirabe)_x000a_"/>
        <s v="- Travaux de Désensablement sur la RNS.13 entre les PK 386+000 et PK 396+000 ;"/>
        <s v="Travaux d'entretien renforcé de la RNP2 entre les PK 250+000 Et PK  352+729"/>
        <s v="Travaux d'entretien courant de la route reliant Anosizato vers Andranomena de longueur 11.100 Km"/>
        <s v="Travaux d’Entretien Courant des Routes Nationales dans la circonscription de la DRATP de Vakinankaratra repartis en huit (08) lots_x000a_Lot 06 : Travaux d'entretien améliorant au PK 12+100 de la RNS 34 (Ampahatrimaha)_x000a_"/>
        <s v="Travaux de carénage et réparation mécanique du bac Rantabe au PK 356 de la RNS 5 – lot 06"/>
        <s v="Travaux d'Entretien Améliorant et Spécialisé du Pont Ivato au PK 273,703 de la RNP 7 - lot 02-B16"/>
        <s v="Travaux de remise en état de la RNT9 entre les PK 0 et PK 107 (Toliara/Analamisampy)"/>
        <s v="Travaux d'entretien de routes à Analalava"/>
        <s v="Travaux de réhabilitation de la route nationale secondaire N°43 « Faratsiho – Sambaina ; Ambohibary–Ampetsapetsa »"/>
        <s v="MISSION DE CONTROLE DU PROJET DE REHABILITATION DE LA ROUTE RNS 43 FARATSIHO – SAMBAINA"/>
        <s v="Réactualisation des études d’APD, Gestion, Contrôle et Surveillance des travaux de réhabilitation de la route nationale secondaire N°43 « Faratsiho – Sambaina ; Ambohibary–Ampetsapetsa (PK127 de la RNP7) et Analavory- Soavinandriana"/>
        <s v="Travaux d'entretien des routes Mandritsara : Radier, reprofilage et pavage"/>
        <s v="Travaux de réhabilitation des rues dans la ville d'Antsiranana : Rondpoint Galana - Lycée Mixte, Carrefour RN 6 Mitabe - La Batterie Rue Justin Bezara, Rue Monseigneur Courbet - Villa Titanic ;"/>
        <s v="Travaux d'entretien de la route provinciale RP 1203-F reliant les communes rurales de Vohitrindry et Ifanirea "/>
        <s v=" Travaux de pavage de l'Avenue Marechai Foch-Gendarmerie Andranomadio-Hôtel Thermes-Rosas dans la Ville d'Antsirabe_x000a_"/>
        <s v="Travaux de traitement des points noirs de la route entre Ambatolampy et Tsinjoarivo repartis en trois (03) lots: -Lot1: Travaux de traitement des points noirs de la route entre PK0 (Ambatolampy) et PK12 (CR Ambatondrakalavao) "/>
        <s v="Travaux complémentaires de remise en état de la RNTI2A, Travaux de bitumage du tronçon 3 du Lot 1"/>
        <s v="Travaux d'aménagement et de bitumage de la route nationale n°9 - Lot 2 entre Bevoay et Manja (PK194+730 – PK 274+844)"/>
        <s v="TRAVAUX DE REHABILITATION AVEC BITUMAGE DE LA RN5A RELIANT AMBILOBE-VOHEMAR"/>
        <s v="TRAVAUX DE BITUMAGE DE LA ROUTE NATIONALE 44 RELIANT MAROVOAY AMBOASARY (PK 20 A PK 60) ET SON AVENANT"/>
        <s v="Gestion, contrôle et surveillance des travaux d’aménagement et de bitumage de la RN 44  (PK20+000 – PK 60+000)"/>
        <s v="Contrôle et surveillance : TRAVAUX D’AMENAGEMENT ET DE BITUMAGE DE LA RN44 ENTRE AMBOASARY ET VOHIDIALA DU PK 60+000 AU PK 133+000"/>
        <s v="Travaux de Construction de la route Ivato - Village Artisanal et la route reliant Boulevard de l'Europe - Village de la Francophonie"/>
        <s v="Assistance technique (AT) pour appuyer l’Autorité Routière"/>
        <s v="Gestion, contrôle et surveillance des travaux de remise en état des Routes Nationales RNT12A (tranche 2, entre Taolagnaro et Vangaindrano) et RNS5 (entre Mananara Nord et Maroantsetra) et des pistes rurales connexes "/>
        <s v="Assistance à l'analyse des offres et à la contractualisation, Gestion contrôle et surveillance des travaux, Assistance aux réceptions provisoire et définitive des travaux de construction de la prolongation de la Rocade au Nord Est d'Antananarivo"/>
        <s v="Assistance à Maitrise d'Ouvrage (AMO) pour le Projet de construction de la prolongation de la Rocade Urbaine à l'Est et au Nord Est d'Antananarivo"/>
        <s v="Mise en œuvre d’un plan de communication institutionnel pour la phase de construction et d'inauguration des travaux de construction de la prolongation de la Rocade au Nord Est d'Antananarivo"/>
        <s v="Audit comptable et administratif des activités de l'ARM en vue de la réalisation du projet Rocade sur financement de l'AFD, de la BEI, de l'UE, de l'Etat Malagasy - Exercices 2018-2019-2020-2021"/>
        <s v="Projet de travaux de réhabilitation de la route des œufs reliant les Communes Rurales de Mahitsy, d'Ampanotokana et de Mahazaza, dans le District d'Ambohidratrimo"/>
        <s v="Gestion, contrôle et surveillance des Travaux d'urgence sur la RN6 aux PK 499+200 et PK 581+800 "/>
        <s v="Travaux de réhabilitation de la Route Nationale RN2 (CONTRAT CADRE) Entre  PK 304+000 et PK 352+729"/>
        <s v="Travaux de réparation de la route RNS 5 entre Foulpointe et Fenerive Est et son avenant N°1"/>
        <s v="Travaux de réhabilitation des points critiques de la piste reliant les Communes Analavory - Anosibe Ifanja et Sarobaratra"/>
        <s v="Travaux de réhabilitation des routes dans la ville de Soavinandriana _x000a_(Pavage, Points à temps)"/>
        <s v="LOT 1 : Travaux à Himo pour l'aménagement de la piste rurale de Tsianisiha - Andoharano sur la  RN9 du PK 0+000 au PK 4+800"/>
        <s v="Travaux d'Entretien de Routine de la RNP4 entre les PK 207+000 (BK N°207+000/Anjiajia) et PK 235+000 (Entrée pont après BK N°235)"/>
        <s v="Actualisation et mise en œuvre des Plans de Réinstallation Involontaire (PRI) et actualisation de l'Etude d'Impact Environnementale et Sociale (EIES) sur la RN9 et la RNT12A dans le cadre PACFC"/>
        <s v="Contrôle et Surveillance des Travaux de bitumage de la RNS 5A entre AMBILOBE et VOHEMAR"/>
        <s v="Travaux de traitement de brèche et protection de la chaussée au PK 23+600 de la RNT 33 _x000a_Lot unique : RNT33 au PK 23+600 (TEAO/TEAC)_x000a_"/>
        <s v="TRAVAUX DE TRAITEMENT DES POINTS NOIRS SUR LA ROUTE RNT23A ENTRE MORAMANGA ET ANOSIBE AN’ALA (A DELAI REDUIT)"/>
        <s v="Travaux d'Entretien Améliorant Terrassement (TEAT) sur la RNS.10 entre les PK 0+000 (Andranovory) et PK 61+000 (Ihotry)"/>
        <s v="Travaux de réhabilitation de la route d'Ambohimitombo, Ambositra_x000a_Lot 05 : Travaux d'entretien des routes FKT Ambohimanjaka vers CR Ambohimitombo I"/>
        <s v="Travaux d'Entretien Améliorant de la RNS1bis au PK 341+100 dans la Région Melaky"/>
        <s v="Travaux d'Entretien Améliorant et Spécialisé sur la RNS 27 entre PK.145+000 (Maropaika :  22°42'33.31&quot;S -  46°58'33.73&quot;E) et PK.206+000 (Vondrozo :  22°49'5.96&quot;S - 47°19'40.43&quot;E)_x000a_- Construction d'un dalot 100X100  au PK 168+750"/>
        <s v="Travaux de réhabilitation de la route Vohilava Mananjary"/>
        <s v="Travaux d'entretien de route à Manankara Ville"/>
        <s v="Travaux de réhabilitation de Routes RN 12 Vohipeno - Farafangana"/>
        <s v="Travaux de réparation de la route d'Ambatomaro reliant RN 2 - Ambolokandrina"/>
        <s v="Travaux d'entretien de la route Pont Androrohoro-Digue Masindray-Miadamanjaka"/>
        <s v="TRAVAUX D'URGENCE DE LA ROUTE RELIANT LA COMMUNE RURALE FIEFERANA ET LA RN2 AMBATOLAMPIKELY, L=17,8 km"/>
        <s v="Travaux de réhabilitation de la route reliant Station TOTAL au Croisement CROC FARM Ivato"/>
        <s v="Travaux d'entretien du bac reliant Fenerive Est et la Commune Rurale de Vohilengo dans la Région d'Analanjirofo"/>
        <s v="Travaux d'entretien de la route d'Ambanja"/>
        <s v="TRAVAUX D'ENTRETIEN DE LA ROUTE D'AMBILOBE"/>
        <s v="Travaux d'urgence de réparation de la RNP4 entre PK0 et PK 570+330 Mahajanga répartis en 3 lots : _x000a_- Lot 3 entre PK 460 et PK 570+330 ET SON AVENANT N°01"/>
        <s v="Effectuer des Travaux d’Entretien Courant de la RNS 57"/>
        <s v="2.1. Inciter les PTFs à financier d’avantage le fonctionnement des projets"/>
        <s v="Travaux d'urgence de Construction de pont en BA sur la Rivière Atrobo, au pk 25 de la RIP 39 entre Talata - Angavo et Mangasoavina, District Ankazobe"/>
        <s v="Travaux d'urgence pour la remise en état de la route coupée sur la RNS 5 au PK 158+450"/>
        <s v="Travaux de réparation d'Urgence de la RN 2 vers Stadium Barikadimy Toamasina"/>
        <s v="TRAVAUX DE REHABILITATION DE ROUTE RELIANT ANTSAPANANANA-MAHANORO"/>
        <s v="PONT MANGOKY : Actualisations des études, contrôle et surveillance des travaux de construction du pont de  Mangoky au PK 199+700 sur la RN 9 et ses voies d’accès"/>
        <s v="PONT MANGOKY : Travaux de construction du pont de  Mangoky au PK 199+700 sur la RNT 9 (pont de 880 ml) et ses voies d’accès"/>
        <s v="Travaux d'enlèvement d'éboulement meuble entre les PK 316+000 et PK 403+000 de la RNP 4"/>
        <s v="Travaux d’aménagement de la section urbaine de Toliara (PK 0+000 au PK 1+400), et de la plateforme d’Ankililoaka sur la RN 9, ainsi que les travaux de reconstruction du pont RANOZAZA sur la RN 9 au PK 71+271 et ses voies d’accès"/>
        <s v="Gestion, contrôle et surveillance des travaux d’aménagement de la RN 9 de la section urbaine de Toliara (PK 0+000 – PK 1+400), construction du pont RANOZAZA et de ses voies d’accès au PK 71+271, ainsi que l’aménagement de la plateforme d’Ankililoaka"/>
        <s v="Travaux Routiers : _x000a_Aménagement et Bitumage de la RNT 9 entre Manja et Dabara (185 km), _x000a_Aménagement et bitumage de la RNT 12A entre Ebakiky et Manambondro (121 km),_x000a_Contrôle et Surveillance de la RNT 9 et de la RNT 12a._x000a_ Etudes pour la construction du port de Toliara ;_x000a_Facilitation de commerce ;_x000a_Aménagements connexes (CSB, Forages, Eclairage public, piste Manja – Andranopasy (74 km), etc._x000a_ Appui à la Gestion et au Suivi._x000a_"/>
        <s v="Actualisation des 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PHASE I + PHASE II)"/>
        <s v="Contrôle et surveillance des travaux d'aménagement et de bitumage de la RN9 entre Analamisampy et Bevoay (PK 107+400 - PK 192+780) et entre Bevoay et Manja (PK 194+730 - PK 274+844)"/>
        <s v="Travaux d'aménagement et de bitumage de la route nationale n°9 - Lot 1 entre Analamisampy et Bevoay (PK107+400 - PK192+780)"/>
        <s v="TRAVAUX DE BITUMAGE DE LA ROUTE NATIONALE _x000a_44 RELIANT AMBOASARY VOHIDIALA (PK 60  AU PK 133)"/>
        <s v="Effectuer des Travaux de réhabilitation de la RNS 30B"/>
        <s v="PROJET D'AMENAGEMENT ET D'ASPHALTAGE DE LA ROUTE NATIONALE SECONDAIRE N°5 : SOANIERANA IVONGO - MANANARA NORD, SERVICE DE CONSULTANT :  « Actualisation des Etudes d'Avant-Projet Détaillées et environnementales de la totalité du projet de la RN5 &quot; SOANIERANA IVONGO - MANANARA&quot;, Elaboration des Dossiers d'Appel d'Offres des travaux de tout le linéaire de la RNS 5 scindés en deux tronçons: Tronçon 1: Soanierana Ivongo – Vahibe et Tronçon 2: Vahibe – Mananara, Assistance à l'Administration pour l'analyse et l'évaluation des offres des travaux  du Tronçon 1 : Soanierana Ivongo – Vahibe, Contrôle et surveillance des travaux  du Tronçon 1: Soanierana Ivongo – Vahibe »"/>
        <s v="Projet d’amélioration des deux ponts sur la RN2_x000a_- Mangoro au PK 94+200_x000a_- Antsapazana au PK 105+460_x000a_"/>
        <s v="Assistance technique (AT) pour appuyer l’Autorité Routière  sur le projet Modernisation  financés par la Banque Européenne d’Investissement"/>
        <s v="Travaux de réhabilitation de la RN 6 entre Ambanja (Pk 467+000) et Ambilobé (Pk 568+720) : Lot 1"/>
        <s v="Travaux de réhabilitation de la RN 6 entre Ambilobe (Pk 568+720) et Antsiranana (Pk 700+080) : Lot 2"/>
        <s v="Travaux de réhabilitations des bâtiments du service régional des Travaux Publics Androy :_x000a_- Réhabilitations des bâtiments du SRTP Ambovombe Androy_x000a_- Réhabilitations des bâtiments du SRTP section Beloha-Androy_x000a_"/>
        <s v="Travaux de réhabilitation de la Route Nationale RN2 (CONTRAT CADRE) Entre  les PK  140 au PK 250 et PK 269 au PK 304 "/>
        <s v="Travaux d'urgence de remise en état de la route nationale RNT33B reliant la RNP4 Andranofasika et Ambatoboeny"/>
        <s v="Travaux de réhabilitation de la RN 32 reliant Ankazobetsihay à Bealanana du pk 0+000 au PK 100"/>
        <s v="LOT 2: Travaux à Himo pour l'aménagement de la piste rurale de Tsianisiha - Andoharano sur la RN9 du PK 4+800 au PK 8+800"/>
        <s v="LOT 3 : Travaux à Himo pour l'aménagement de la piste rurale de Tsianisiha - Andoharano sur la RN9 du PK 8+800 au PK 12+800"/>
        <s v="Travaux d'Entretien Courant des Routes Nationales RNS.10 (Tranoroa PK 264+000 - Ambovombe PK 434+000) et RNS.13 (Manakoliva PK 223+000 - Ambovombe PK 381+000), dans la Région Androy"/>
        <s v="Travaux d'entretien courant des routes nationales dans la région de Betsiboka repartis en douze (12) lots"/>
        <s v="Travaux d'Entretien de Routine de la RNP4 entre les PK 180+000 (Limite Ex-DIRTPI T/M) et PK 207+000 (BK N°207+000/Anjiajia)"/>
        <s v="Travaux d'Entretien de Routine de la RNP4 entre les PK 235+000 (Entrée pont après BK N°235) et PK 261+000 (BK N°261/sortie Antsiafabositra)"/>
        <s v="Travaux d'Entretien de Routine de la RNP4 entre les PK 293+000 (Andranobevava) et PK 334+000 (Ravinala)"/>
        <s v="Travaux d'Entretien de Routine de la RNP4 entre les PK 334+000 (Ravinala) et PK 369+000 (Borne kilométrique N°369)"/>
        <s v="Travaux d'Entretien Améliorant et Spécialisé de la RNP4 entre les PK 311+000 (Antsakoamamy) et PK 317+000 (Borne kilométrique N°317)"/>
        <s v="Travaux d'Entretien de Routine, Améliorant et Spécialisé de la RNT8c entre les PK 0+000 (Antabilao) et PK 6+000 (Antafia)"/>
        <s v="Travaux d'Entretien  Améliorant de la RNT8c entre les PK 6+000 (Antafia) et PK 35+000 (Mahazoma)"/>
        <s v="Travaux d'entretien  et de réhabilitation de route dans la ville de Soavinandriana"/>
        <s v="Indemnisation des PAPs  sur la RN43 entre  Faratsiho  et Sambaina, et entre  Ambohibary et Ampetsapetsa / Part Etat Malagasy sur travaux"/>
        <s v="Travaux de réhabilitation de la Route Boulevard RATSIMILAHO dans la Commune Urbaine de Toamasina"/>
        <s v="Travaux de réhabilitation de la Route Boulevard RATSIMILAHO dans la Commune Urbaine de Toamasina, Phase II"/>
        <s v="Travaux d'entretien de routine sur la RNS 27 entre PK.165+000 (Andranokerotra : 22°49'24,37&quot;S - 47°4'44,50&quot;E) et PK.206+000 (Vondrozo : 22°49'5.96&quot;S -  47°19'40.43&quot;E)"/>
        <s v="Travaux d'Entretien de la route reliant la RN 7/PK173+700 à l'Hôpital Marocain d'Ambohimanarivo"/>
        <s v="Travaux de reconstruction d'un pont sur la RNT 31 au PK 212+500 Ambodiadabo CR Ambodiadabo, District de Bealanana"/>
        <s v="Travaux de reconstruction d'un pont sur la RNT 31 au PK 192+300 Manapatra CR Ankazotokana, District de Bealanana"/>
        <s v="Travaux de traitement des points noirs de la route entre Ambatolampy et Tsinjoarivo repartis en trois (03) lots: Lot2: Travaux de traitement des points noirs de la route entre PK12 (CR Ambatondrakalavao) et PK25 (CR Antsapandrano)"/>
        <s v="Travaux de traitement des points noirs de la route entre Ambatolampy et Tsinjoarivo repartis en trois (03) lots: Lot3: Travaux de traitement des points noirs de la route entre PK25 (CR Antsapandrano) et PK45 (Tsinjoarivo)"/>
        <s v="Travaux de Traitement des points noirs sur la route reliant Hopitaly Manarapenitra - Mahasoabe"/>
        <s v="1.2. Entretenir les infrastructures routières de développement des pôles de croissances"/>
        <s v="3.1. Réhabiliter les routes RN et RR"/>
        <s v="Travaux d'entretien périodique de  la RP 84 reliant Arivonimamo (PK 45+800 de la RNS 1) - Alakamisikely - Manalalondo (38,00 Km)"/>
        <s v="Travaux  d'Entretien de Routes à Maroantsetra "/>
        <s v="Reprise de l’organisation de la libération de l’emprise de la RN 9 et mise en œuvre du programme de réinstallation involontaire, dans la voirie urbaine de Toliara, au pont RANOZAZA, à la plateforme d’ANKILILOAKA"/>
        <s v="Travaux de réparation d'urgence de la route reliant le terrain de football de la poste vers lycée Jacques RABEMANANJARA "/>
        <s v="Travaux de traitement de points noirs sur la piste reliant CR Manalalondo et CR Andranomiely"/>
        <s v="TRAVAUX DE REHABILITATION DE LA ROUTE NATIONALE RN4 (CONTRAT CADRE) entre PK 10+000 au PK 20+000 et PK 180+000 au PK 403+000"/>
        <s v="Travaux de réhabilitation de la RNP6 (CONTRAT CADRE )_x000a_ '- Travaux d'urgence de réparation de la RNP 6 reparties en deux lots ( contrat cadre ) lot N°1: entre PK0 Ambondromamy et PK 279 Antsohihy ( entre PK 134 Tsarahasina et PK 279 entrée Antsohihy)"/>
        <s v="TRAVAUX DE REHABILITATION DE LA ROUTE NATIONALE RN 7 (CONTRAT CADRE) : Travaux de réhabilitation de la RNP 7 entre PK 12 et PK 110, entre PK 120 et PK 121, entre PK 202 et PK 258"/>
        <s v="Travaux connexes liés aux Travaux de réhabilitation de la route nationale secondaire N°43 « Faratsiho – Sambaina ; Ambohibary–Ampetsapetsa »_x000a_LOT1 :  Travaux de réhabilitation de la piste entre Vinaninony et Ambatondradama_x000a__x000a_"/>
        <s v="Travaux connexes liés aux Travaux de réhabilitation de la route nationale secondaire N°43 « Faratsiho – Sambaina ; Ambohibary–Ampetsapetsa »_x000a_LOT2: Travaux de réhabilitation des infrastructures routières à Ambohibary  _x000a_"/>
        <s v="Travaux connexes liés aux Travaux de réhabilitation de la route nationale secondaire N°43 « Faratsiho – Sambaina ; Ambohibary–Ampetsapetsa »_x000a_LOT3: Travaux de réhabilitation des infrastructures routières à Faratsiho  "/>
        <s v="Travaux de traitement des points noirs sur la RNT 15 Sakaraha - Ankazoabo - Beroroha (Contrat cadre)"/>
        <s v="Travaux de réhabilitation par terrassement et mise en œuvre des matériaux sélectionnés, avec rehaussement des points bas, ouvrages d'assainissement de la RNS 1 Bis reliant Tsiroanomandidy et Maintirano- Phase I"/>
        <s v="Travaux de traitement de brèche au PK 18+000 de la RNT 8"/>
        <s v="Travaux d'aménagement progressif de la RNT 18 reliant Vangaindrano - Midongy Sud - Befotaka"/>
        <s v="Travaux de construction des ouvrages définitifs sur la RNS 13 entre Ikalamainty carrefour RNP 7 et Betroka (3 PSD(5ml, 5ml, 12ml) en PBA, 2 radiers alvéolés (30ml Iampety, 150ml entrée Betroka), 5 dalots cadres 100x100, chaussée bitumée à l'entrées et sorties des ouvrages)"/>
        <s v="Travaux de traitement des points noirs sur la RNT14A reliant Ifanadiana - Ikongo - Vohipeno"/>
        <s v="Mise en œuvre des mesures environnementales dans le cadre des travaux de réhabilitation de la RN43 entre  Faratsiho  et Sambaina, et entre  Ambohibary et Ampetsapetsa "/>
        <s v="Mise en œuvre des mesures environnementales dans le cadre du projet d'asphaltage  de la RN5 entre Soanierana Ivongo et Vahibe"/>
        <s v="Travaux d'Aménagement et Asphaltage de la Route Nationale Secondaire N°5 -(RNS5) entre Soanierana Ivongo et Mananara Nord ; Tronçon I: Soanierana Ivongo - Vahibe"/>
        <s v="Libération de l'Emprise sur la RN5 entre Soanierana Ivongo et Vahibe"/>
        <s v="Indemnisation des PAPs entre Soanierana Ivongo Et Vahibe (incluant prise en charge de la libération d'emprise)"/>
        <s v="Libération de l'Emprise sur la RN43 entre  Faratsiho  et Sambaina, et entre  Ambohibary et Ampetsapetsa "/>
        <s v="Audit des comptes du projet de 2016 à 2021"/>
        <s v="Travaux d'urgence de traitement des points noirs sur la route RNS32 entre Befandriana et Mandritsara; au  PK 76+500 (TSARARIVOTRA), PK 90+900 (TANAMBAO), PK 92+350 (AMBODIMOTSO SUD); PK 96+500 (ANTSAMBLAHY); PK 108+100 (SOFIA); PK 112+100 (SOFIA); PK 136 (ANDAMPIHELY); PK 144+100 (AMBAKIELA); PK 145+500; PK 145+700; PK 148+400; PK 151+200"/>
        <s v="Travaux de réparation de deux ponts de Nahaverezambasy aux PK 85+141 (10ml) et PK 85+241 (54,30ml) sur la RNT 35"/>
        <s v="Travaux d'aménagement de la RNT 23A Moramanga - Anosibe an'Ala"/>
        <s v="Travaux de réhabilitation RN 23 reliant Mahanoro - Marolambo (132km)- Phase I"/>
        <s v="TRAVAUX DE CONSTRUCTION DE LA VOIE RAPIDE OUEST TANA (VROT) Lot1 et Lot2"/>
        <s v="TRAVAUX DE REHABILITATION ET DE BITUMAGE DE LA RNT 12A ENTRE SOMISIKA ET MASIANAKA : Lot 1 : Travaux de bitumage des 35 km de la RNT 12A entre Somisika et Masianaka, incluant la construction du pont d’Amboenato."/>
        <s v="TRAVAUX DE REHABILITATION ET DE BITUMAGE DE LA RNT 12A ENTRE SOMISIKA ET MASIANAKA :  Lot 2 : Travaux de construction du pont de Manambondro."/>
        <s v="Contrôle et surveillance des Travaux de bitumage de 35 km de la RN12A  entre Somisika et  Masianaka  et Construction du pont de Manambondro"/>
        <s v="TRAVAUX DE REHABILITATION DE LA RNS 13 ENTRE AMBOVOMBE ET TAOLAGNARO"/>
        <s v="TRAVAUX D’AMENAGEMENT DE LA ROUTE ENTRE ROND POINT ANOSIZATO ET CROISEMENT VERS AMBOHITRIMANJAKA – FLY OVER ANOSIZATO"/>
        <s v="Travaux de réparation d'ouvrage et  de traitement des brèches sur la RNS1 au pk91+950 et au PK 101+150"/>
        <s v="TRAVAUX D'URGENCE DE COMBLEMENT DE BRECHE SUR LA RNS 1 AU PK 101+150"/>
        <s v="Travaux d'urgence de construction de dalot triple cadre 3x4,00mx3,00m sur la RNS1bis au pk 382+900"/>
        <s v="Travaux d'Urgence de comblement de brèche sur la RNP 2 au PK 70"/>
        <s v="Travaux d'urgence de comblement de brèche et protection par gabion au pk 141+350 de la RNP 2"/>
        <s v="Travaux d'urgence de comblement de brèche et protection par mur de soutènement et gabion au pk 146+900 de la RNP 2"/>
        <s v="Travaux d'urgence de construction d'ouvrage de traversé et réparation de chaussée au pk 60+200 de la RNT 3A"/>
        <s v="Travaux d'urgence pour la remise en état des Brèches  sur la RNS 5 au pk 160+290 et pk 161+000"/>
        <s v="Travaux d'urgence de traitement de brèches sur la RNP 6 entre PK 163+000 et PK 218+000 : PK 163+500 ; PK 199+100 ; PK 202+800 ; PK 207+700 ; PK 214+900 ; PK 217+100."/>
        <s v="Travaux d'urgence de traitement de brèches sur la RNP 6 entre PK 218+000 et PK 313+000 : PK 228+100 ; PK 235+100 ; PK 241+100 ; 246+000 ; PK 247+300 ; 247+900 ; 248+000 ; 291+300 ; 291+700 ; 312+600"/>
        <s v="Travaux de renforcement de la culée et de mise à niveau de l’accès du ponceau de la route nationale numéro 8A (RN 8A) PK26+240 reliant Maintirano - Antsalova"/>
        <s v="Travaux d'urgence de réparation de l'accès du pont de Sandrangely au pk 17+900 de la RNS 24"/>
        <s v="Travaux d'urgence de réparation du pont  au pk 37+400 de la RNS 25"/>
        <s v="Travaux d'urgence de traitement de brèche  au pk 23+500 de la RNT 33."/>
        <s v="Travaux d'urgence de comblement de brèche et construction de gabion et mur de soutènement sur la RNT 33 au pk 23+550."/>
        <s v="Travaux d'urgence pour reconstruction d'un dalot mixte maçonnerie béton armé de 1,00 x 1,00 m, Axe et localisation : RN41 PK 10+100"/>
        <s v="Travaux d'urgence de comblement de brèche et protection par mur de soutènement et gabion sur la RNS 43 au pk 45+700"/>
        <s v="Travaux d'urgence de remise en état de la chaussée sur la RNT 3A au pk 79+700"/>
        <s v="Travaux d'urgence de remise en état de la chaussée sur la RNT 3A du pk 140+000 au pk 148+000"/>
        <s v="Travaux d'urgence d'enlèvement d'éboulement et réouverture de fossé au pk 2+700 de la RNT 3B"/>
        <s v="Travaux d'urgence de construction de dalot double cadre 2x200x250 au pk 123+600 de la RNS 5"/>
        <s v="Travaux d'urgence de rétablissement de chaussée sur RNP6 entre PK 157+000 Port Bergé et PK 316+000 Antanambao nord "/>
        <s v="Travaux d'urgence de reconstruction du pont Ankorona su la RNP 7 au PK 264+300"/>
        <s v="Travaux d'urgence de protection du talus sur la RNP7 au PK 268+200"/>
        <s v="Travaux d'urgence de comblement de brèche sur la RNP 7 au PK 283+200 "/>
        <s v="Travaux d'urgence d'enlèvement d'éboulement entre PK 311 (limite de la Région AMM et HM) et PK 412 : Eboulements, troncs d'arbres, "/>
        <s v="Travaux d'urgence de comblement de brèche et remise en état de la chaussée sur la RNP7 entre PK331+250 et PK344"/>
        <s v="Travaux d'urgence de remise en état des accès de pont sur la RNP7 au PK337+800 et PK389+130"/>
        <s v="Travaux d'urgence de réparation d'ouvrages et traitement de brèche  sur la RNP7  entre PK354 et PK366"/>
        <s v="Travaux d'urgences de traitement de brèche et remise en état de la chaussée sur la RN7au PK 368"/>
        <s v="Travaux d'urgences sur la RN7 au PK 378+000"/>
        <s v="Travaux d'urgence de protection de la chaussée et enlèvement d'éboulement sur la RNP7  entre 409+000 et 471+000"/>
        <s v="Travaux d'urgences de protection et remise en état du culée du pont sur la RN7 au PK 471+100"/>
        <s v="Travaux d'urgence de remise en état des accès du pont et protection par gabion sur la RNP7  489+100"/>
        <s v="Travaux d'urgence de protection et remise en état de la chaussée sur la RNP7  509+950"/>
        <s v="Travaux d'urgence de reconstruction de la chaussée sur la RNT 8 au PK 80+000"/>
        <s v="Travaux d'urgence de comblement  de brèche et remise en état de la chaussée sur la RNS11 PK0 au PK101"/>
        <s v="Travaux de réparation et de renforcement des culées du pont Ilaka Est au pk 85+000 sur la RN 11A"/>
        <s v="Travaux d'urgence de traitement de brèche et réhabilitation de pont en BA sur la RNT.12A entre PK 139+000 ( Sud Befasy ) et PK 246+200 (Vangaindrano)"/>
        <s v="Travaux d'urgence de Protection du berge et entretien de l'entrée et sortie du pont métallique de Mangoky au PK 117+800 sur la RNS13"/>
        <s v="Travaux d'urgence de traitement de brèche et remise en état de la chaussée sur la RNS13 au PK 291+750 et PK 297+700"/>
        <s v="Travaux d'urgence de construction de mur de soutènement, de traitement de brèche et remise en état de la chaussée sur la RNT14 PK0 au PK95"/>
        <s v="Travaux d'urgence de reconstruction d'un pont en BA sur la RNT 16  au PK 33+900"/>
        <s v="Travaux d'urgence de traitement de points noir sur la RNT 16  du PK 35+000 au PK 60+000"/>
        <s v="Travaux d'urgence de traitement de points noir sur la RNT 16  du PK 60+000 au PK 83+000"/>
        <s v="Travaux d'urgence de comblement de brèche, de construction d'un pont en BA et radier sur la RNT.18 entre PK 0+000 (Vangaindrano) et PK 136+000 (Befotaka)"/>
        <s v="Travaux d'urgence de comblement de brèche et protection par gabion au pk 1+500 de la RNT 23A"/>
        <s v="Travaux d'urgence de traitement de brèche au pk 2+100 de la RNT 23A"/>
        <s v="Travaux d'urgence de construction d'ouvrage de franchissement au pk 2+700 de la RNT 24"/>
        <s v="Travaux d'urgence de traitement de brèche et remise en état de la chaussée sur la RNT24 PK0 au PK42"/>
        <s v="Travaux d'urgence de reconstruction d'ouvrage et protection par gabion sur la RNS25  PK26+000"/>
        <s v="Travaux d'urgence de comblement de brèche et remise en état de la chaussée sur la RN25 PK25 au PK175"/>
        <s v="Travaux d'urgence  de traitement de points noir sur la RNS 27  du PK 0+000 au PK 47+000"/>
        <s v="Travaux d'urgence de traitement de points noir sur la RNS 27  du PK 47+000 au PK 80+000"/>
        <s v="Travaux d'urgence de traitement de points noir sur la RNS 27  du PK 109+000 au PK 145+000"/>
        <s v="Travaux d'urgence de réhabilitation de pont en BA , comblement de brèche et radier en BA sur la RNS.27 entre PK 145+000 (Maropaika) et PK 272 (Farafangana)_x000a_Part 1 : Entre PK 205+250 (Vondrozo) et PK 272+000 (Farafangana)_x000a_Part 2 : Entre PK 145+000 (Maropaika) et PK 205+250 (Vondrozo) "/>
        <s v="Travaux d'urgence sur la RNS 27 entre pk 205+250 (Vondrozo) et pk 226+000 (Mahatsinjo)"/>
        <s v="Travaux d'urgence de réparation de pont mixte sur la RNS 30 au PK 9+920"/>
        <s v="Travaux d'urgence d'entretien pont mixte sur la RNS 30 au PK 10+480, Comblement des brèches ;Protection par gabion ; Réparation de la chaussée"/>
        <s v="Travaux d'urgence d'entretien pont mixte sur la RNS 30 au PK 10+750"/>
        <s v="Travaux d'urgence de comblement et protection de brèche sur la RNS 34 au PK 53+600 "/>
        <s v="Travaux d'urgence de traitement de brèche sur la RNS 34 au PK 125+500 "/>
        <s v="Travaux d'urgence de remise en état de l'accès du pont sur la RNT42  14+500"/>
        <s v="Travaux d'urgence d'enlèvements d'éboulement et remise en état de la chaussée sur la RNS45  PK 14+300 , PK 14+800 et PK15+950 "/>
        <s v="Travaux d'urgence de protection de talus sur la RN 46 au PK 12+600 "/>
        <s v="Travaux d'urgence de remise en état du bureau et Logement TP Mananjary et Ifanadiana"/>
        <s v="Travaux d'urgence de remise en état du bureau et Logement TP MAHAJANGA"/>
        <s v="Travaux d'urgence de remise en état du bureau et Logement TP Farafangana"/>
        <s v="Travaux d'urgence de remise en état du bureau et Logement TP Vangaindrano"/>
        <s v="Travaux d'aménagement et de bitumage de Lot 1 : RNT12A entre Fort-dauphin et Ebakiky (PK 0+000 - PK 44+850) ainsi que les travaux de construction du pont d’Ebakiky au PK 44+850 "/>
        <s v="Travaux d'aménagement et de bitumage de Lot 2 : RNT12A entre Masianaka et Vangaindrano (PK 203+800- PK 243+000) ainsi que les travaux de construction du pont de Masianaka au PK 203+800"/>
        <s v="Travaux d'aménagement et de bitumage de la RNT12A dans le cadre du PACFC II, y compris construction d'ouvrages d'art et les travaux connexes sur cet axe"/>
        <s v="Contrôle et surveillance des travaux d’aménagement et de bitumage de la RNT12A et des aménagements connexes avec la mise en œuvre du PAR dans le cadre du PACFC II"/>
        <s v="Travaux de Construction de la voie rapide reliant le Port de Toamasina et la RN 2"/>
        <s v="Travaux d'entretien renforcé de la RNP 6 "/>
        <s v="Travaux de construction et réparation des ouvrages sur la route nationale RNT 20 Ilaka Est - Antanambao Manampontsy "/>
        <s v="Travaux de réparation du pont métallique de Soahindrana sur la RNP 7         PK 420+080"/>
        <s v="Travaux d'entretien courant de la route reliant Andranonahoatra Itaosy (Station GALANA) et croisement vers Commune Rurale Ambavahaditokana, dans la Commune Rurale d'Ambavahaditokana Atsimondrano, Région Analamanga,"/>
        <s v="Travaux de traitement des points noirs sur la RNS 34 entre Antsirabe et Mandoto"/>
        <s v="Travaux de réhabilitation des routes dans la Commune Urbaine de Mananjary."/>
        <s v="Travaux d'entretien de la route reliant la RNS 25 à la Gare Routière Ambatolambo de Mananjary"/>
        <s v="Travaux d'entretien des routes sur la RR6 AMM 3, reliant Ambositra - Croisement Manarintsoa  district d'Ambositra, Région Amoron'i Mania"/>
        <s v="Travaux d'entretien des routes sur la RR-AMM 4 reliant croisement Manarintsoa - Ambalasoaray  district d'Ambositra, Région Amoron'i Mania"/>
        <s v="Travaux d’Urgence d’entretien spécialisé des deux ponts sur la RNS 10 : PK 63+000 Tongobory"/>
        <s v="Travaux d'entretien renforcé de la route nationale RN 22 reliant Antsikafoka (carrefour RNS 5) à Vavatenina et Anjahambe."/>
        <s v="Travaux de mise en place de pont Mabey sur le Canal des Pangalanes reliant le Centre ville au Manakarabe situé dans la ville de Manakara"/>
        <s v="Travaux de réparation des rues dans la ville d'Antananarivo (contrat cadre)"/>
        <s v="Travaux de réhabilitation de la route nationale RN7 (contrat cadre) entre PK 145 (Mahandraza) au PK 172 (Sortie Antsirabe)"/>
        <s v="Travaux de bitumage de la RNT 23 entre Tsangambato et Marolambo (Contrat Cadre)"/>
        <s v="Travaux d'urgence de réparation du pont au pk 412+960 de la RNP 7"/>
        <s v="Travaux d'urgence de comblement de brèche sur la RNP 2 au PK 70+900"/>
        <s v="Travaux d'urgence de construction d'ouvrage de traversé et réparation de chaussée au pk 11+300 (Pont Manarimamy) de la RNT 3A"/>
        <s v="Travaux d'urgence de construction d'ouvrage de traversé et réparation de chaussée au pk 75+600 (Pont Mahadina) de la RNT 3A"/>
        <s v="Travaux d'urgence de construction d'ouvrage de traversé et réparation de chaussée au pk 83+600 (Pont après Tanambe) de la RNT 3A"/>
        <s v="Travaux d'urgence de réparation de chaussée au pk 114+000 (Anony)) de la RNT 3A"/>
        <s v="Travaux d'urgence de traitement de brèche sur la RNT 33 au PK 23+500"/>
        <s v="Travaux d'urgence de traitement de brèche sur la RNT 33 au PK  23+550"/>
        <s v="Travaux d'urgence de traitement de brèche sur la RNT 23A au PK  1+300"/>
        <s v="Travaux d'urgence de construction d'ouvrage de traversé et réparation de chaussée au pk 55+200 de la RNT 3A"/>
        <s v="Travaux d'urgence de reconstruction de dalot et remise en état de la chaussée sur la RNP 7 du PK 532+406 au PK 740+800"/>
        <s v="Travaux d'urgence de traitement de brèche sur la RNP 7 au PK 378+250"/>
        <s v="Travaux d'urgence de protection et de remise en état de la chaussée sur la RNP 7 au PK 510+000"/>
        <s v="Travaux d'urgence de traitement de brèche et de remise en état de la chaussée sur la RN7 au PK 331+200"/>
        <s v="Travaux d'urgence de remise en état de la chaussée sur la RNT 23A du PK 50+000 au PK 71+300"/>
        <s v="Travaux d'urgence de remise en état de la chaussée sur la RNT 23A du PK 0+000 au PK 50+000"/>
        <s v="Travaux d'urgence de remise en état de la chaussée sur la RNT 11 du PK0 au PK23"/>
        <s v="Travaux d'urgence sur la RN7 au PK 509+950"/>
        <s v="Travaux d'urgence de remise en état de la chaussée sur la RNS25 au PK 25+500"/>
        <s v="Travaux d'entretien de la route nationale RNS 30 reliant Ambalavelona Carrefour RNP 6 à Ankify"/>
        <s v="Travaux d'Entretien renforcé de la route reliant Manjakandriana (Carrefour RNP2) - Mantasoa - Ambatolaona (carrefour RNP2), 27 Km"/>
        <s v="Travaux de traitements de points noirs sur la route reliant Pont Ambatofotsy et Andramasina"/>
        <s v="Travaux de construction d'un pont en béton armé au PK 5+900 (Fagnolafana) , longueur 43,60 ml"/>
        <s v="Travaux d'aménagement des routes, rues et boulevards dans les Chefs-Lieux de Région de Madagascar, Lot Nord (Diana, Sava, Sofia, Boeny, Betsiboka) - (Contrat cadre)"/>
        <s v="Travaux d'aménagement des routes, rues et boulevards dans les Chefs-Lieux de Région de Madagascar, Lot Ouest (Melaky, Menabe, Atsimo-Andrefana) - (Contrat cadre)"/>
        <s v="Travaux d'aménagement des routes, rues et boulevards dans les Chefs-Lieux de Région de Madagascar, Lot Sud-Est (Vatovavy, Fitovinany, Atsimo-Atsinanana) - (Contrat cadre)"/>
        <s v="Travaux d'aménagement des routes, rues et boulevards dans les Chefs-Lieux de Région de Madagascar, Lot Sud (Anosy, Androy, Ihorombe) - (Contrat cadre)"/>
        <s v="Travaux de réparation du pont d'Antsevabe sur la RNP 4 au pk 43+200"/>
        <s v="Travaux d'entretien de bâtiment du MTP Anosy"/>
        <s v="Travaux de bitumage de la RNT 20 Ilaka Est et Antanambao Manampontsy, (Contrat cadre)"/>
        <s v="Travaux d'aménagement et de bitumage de la RN 10, liaison Toliara à Ambovombe (Contrat cadre)"/>
        <s v="Travaux de pavage de la route reliant Ambohimanjaka et Anosiala RNP4, 7km"/>
        <s v="Travaux d'entretien renforcé de la RNP4 (Contrat Cadre)"/>
        <s v="Travaux d'entretien renforcé de la RNP7 (Contrat Cadre)"/>
        <s v="Travaux de réhabilitation de la route nationale RNS 13 reliant Betroka - Ambovombe"/>
        <s v="Travaux de réhabilitation de la route nationale RNS 5 reliant Vahibe - Mananara Nord - Maroantsetra (Contrat Cadre)"/>
        <s v="Travaux de réhabilitation de la route reliant Bealanana et Andapa (Contrat Cadre)"/>
        <s v="Travaux de construction de l'Autoroute reliant Antananarivo - Toamasina"/>
        <s v="Travaux d'urgence sur la RNS13 entre les pk408+000 et 409+000, descente d'Andranovato"/>
        <s v="Travaux de construction de la voie rapide ouest Tana reliant Stade Maki Andohatapenaka et la nouvelle Ville Tanamasoandro Imeritsiatosika répartis en 02 lots : Lot 01 Maki Andohatapenaka - Croisement RN1; Lot 2 : Croisement RN1 - Imeritsiatosika Tsimahabeomby"/>
        <s v="Travaux de construction d'un pont à deux voies au PK 459+950 de la RNP7 à Ambalavao"/>
        <s v="Gestion, Contrôle et Suivi des travaux de réhabilitation de la RN 11 Mananjary - Nosy Varika - Mahanoro"/>
        <s v="Gestion, Contrôle et Suivi des travaux de réhabilitation de la route reliant Sahofika et Marolambo"/>
        <s v="Gestion, Contrôle et Suivi des travaux de réhabilitation de la route reliant Maroantsetra - Marofinaritra - Antalaha"/>
        <s v="Gestion, Contrôle et Suivi des travaux de réhabilitation de la route nationale RNS 13 reliant Ikalamainty Carrefour RNP 7 et Betroka"/>
        <s v="Gestion, Contrôle et Suivi des travaux de réhabilitation de l'Aéroport d'Ampanihy (Piste d'atterrissage 1000 ml et route d'accès environ 2 km)"/>
        <s v="Gestion, contrôle et surveillance des travaux de construction de la Voie Rapide Ouest Tana reliant Stade Maki Andohatapenaka et la Nouvelle Ville TanaMasoandro Imeritsiatosika, lot 01 et lot 2"/>
        <s v="Etudes APS+APD, Gestion et Contrôle des Travaux d'aménagement et de bitumage de la RNT 20 reliant Ilaka Est et Antanambao Manampotsy"/>
        <s v="Gestion , contrôle et surveillance des travaux de construction de Fly Over Maki"/>
        <s v="Maitrise d'œuvre Institutionnelle et Sociale relatif à la Construction de la Voie Rapide Ouest Tana, reliant Stade Maki Andohatapenaka et la Nouvelle Ville TanaMasoandro Imeritsiatosika"/>
        <s v="Gestion, Contrôle et Surveillance des travaux de reconstruction du pont Mandikanamana au PK 107+150 de la RNP 7"/>
        <s v="Travaux de reconstruction du pont Mandikanamana au PK 107+150 de la RNP 7"/>
        <s v="Actualisation des Etudes détaillées, Gestion et Contrôle des Travaux d'aménagement et de bitumage de la RN 10, liaison Toliara à Ambovombe Section 3 du PK 226 au PK 316 (Ampanihy/Beloha)"/>
        <s v="Actualisation des Etudes détaillées, Gestion et Contrôle des Travaux d'aménagement et de bitumage de la RN 10, liaison Toliara à Ambovombe Section 4 du PK 316 au PK 434 (Beloha/Ambovombe)"/>
        <s v="Etudes, contrôle et surveillance de la Construction de nouveau pont de 80 ml à 2 voies sur la RNP 7 au PK 84+900 Ambohimandroso"/>
        <s v="Travaux de construction de nouveau pont de 80 ml à 2 voies sur la RNP 7 au PK 84+900 Ambohimandroso"/>
        <s v="Etude APD de la RNT 8A carrefour RNP 4 - Marovoay - Ambolomoty et son prolongement vers Mitsinjo"/>
        <s v="Etude APD de la RNT 36 Ampanotokana - Fenoarivobe et son prolongement vers la RNS 1"/>
        <s v="Etude APD de la route reliant Vohitraivo - Andilamena - Mandritsara"/>
        <s v="Etude APD de la RNS 27 Ihosy - Ivohibe - Vondrozo - Farafangana"/>
        <s v="Travaux d'urgence de rétablissement de circulation, reconstruction du pont semi-définitif en Béton Armé AXE :RNS 27 pk 145+000; reliant Ivohibe - Vondrozo - Farafangana"/>
        <s v="Etude APS+APD, Gestion et Contrôle des Travaux d'Aménagement et de bitumage de la RNT 23 reliant Tsangambato et Marolambo"/>
        <s v="Gestion, Contrôle et Suivi des travaux de réhabilitation de la route nationale RNS 13 reliant Betroka - Ambovombe (263 km)"/>
        <s v="Gestion, Contrôle et Suivi des travaux de réhabilitation de la route nationale RNS 5 reliant Vahibe - Mananara Nord - Maroantsetra (167 km)"/>
        <s v="Gestion, Contrôle et Suivi des travaux de réhabilitation de la route reliant Bealanana et Andapa (190 km)"/>
        <s v="Etude APD de la route reliant Ranohira - Beroroha"/>
        <s v="Service de transport aérien (déplacement intérieur) Contrat Cadre"/>
        <s v="Service location de matériel de transport par véhicule"/>
        <s v="Service location de matériel de transport par avion"/>
        <s v="Service de transport aérien (Titre de transport - déplacement extérieur)"/>
        <s v="Service d'entretien de matériels de transports du MTP"/>
        <s v="Organisation du remboursement du MTP"/>
        <s v="Organisation d'évènements pour le MTP (à commande)"/>
        <s v="Service de location pour le MTP répartis en deux lots: lot1 : véhicules, lot2: engins (à commande)"/>
        <s v="Service de Location des engins du DGTP"/>
        <s v="Service de réparation et entretien des engins des TP (niveleuse, chargeuse, compacteur) du DGTP"/>
        <s v="Service de réparation et entretien des camions (Camions benne, Camion porte-engin) du DGTP"/>
        <s v="Service de réparation des véhicules administratifs de mission du DGTP"/>
        <s v="Service d'entretien des matériels informatiques du MTP (à commande)"/>
        <s v="Service d'impression, reliures, insertions, publicité et promotion"/>
        <s v="Travaux de construction des appontements sur les deux rives du fleuve Onilahy à Benenitra, région Atsimo Andrefana"/>
        <s v="Travaux d'aménagement et de bitumage de la RN 10, liaison Toliara à Beloha/Ambovombe (Contrat cadre)"/>
        <s v="Travaux de démolition et d'enlèvement des trois ponts et construction de deux ponts sur la Pangalane (Pont Ladoany et Pont Antanakidy) à Manakara (Canal de Pangalane)"/>
        <s v="Travaux de construction du Pont Manandona au PK 185 de la RNP 7"/>
        <s v="Travaux de construction d'un pont en BA Saharamy, Commune Rurale d'Antanambaobe, District de Mananara Nord"/>
        <s v="Travaux d'entretien renforcé de la route nationale RN 22  (Contrat cadre)"/>
        <s v="Travaux de traitement des points noirs sur la route Talata Ampano - Alakamisy Itenina"/>
        <s v="Travaux de traitement des points noirs sur la RNT 31A Tsinjorano - Analalava"/>
        <s v="Travaux d'urgence rétablissement des circulations, construction d'un pont en BA au PK 82+000 sur la RNT 16"/>
        <s v="Travaux de conception et de réalisation d'un nouveau pont au PK 108+600 à la RN 2"/>
        <s v="Travaux d'urgence d'enlèvement d'éboulement meuble sur la RNP 2 du pk 14+100 au pk 72+000 (Marozevo)"/>
        <s v="Travaux de réfection de chaussée sur RN2 entre PK 179+500 et 180+000"/>
        <s v="Travaux de traitement des points noirs sur la route Ambatry - Fotadrevo - Bekily"/>
        <s v="Travaux de traitement des points noirs sur la route Bekitro - Andalatanosy"/>
        <s v="Travaux de traitement des points noirs sur la route reliant Tranoroa - Bekitro - Bekily"/>
        <s v="Travaux de traitement des points noirs sur la route reliant Bekily - Benenitra"/>
        <s v="Travaux de traitement des points noirs sur la RNT 17 Manankoliva - Bekily"/>
        <s v="Travaux de réparation d'urgence du pont Antsahamaina au PK 0+500 de la RNT 26, District Antanifotsy Région Vakinankaratra"/>
        <s v="Travaux de traitement des points noirs sur la RNS 27 entre Ihosy - Ivohibe - Farafangana, Phase I (Contrat Cadre)"/>
        <s v="Travaux de traitement des points noirs sur la RNT 15 carrefour Ankazoabo-Beroroha Section Carrefour Ankazoabo - Beroroha"/>
        <s v="Travaux de réhabilitation de la RNS 1bis (Contrat cadre)"/>
        <s v="Travaux de traitement d'entretien renforcé de la RNS 5 entre Toamasina et Foulpointe"/>
        <s v="Travaux d'urgence de construction d'un dalot au PK 16+600 sur la RNS 32; District d'Antsohihy région SOFIA"/>
        <s v="Travaux d'urgence de traitement de point noir sur la RNT 8c entre PK 10+000 et PK 12+500, Région Betsiboka"/>
        <s v="Travaux d'urgence de traitement de point noir sur la RNT 8c entre PK 1+500 et PK 5+000, Région Betsiboka"/>
        <s v="Travaux d'urgence de traitement de point noir entre PK 79+000 et PK 81+000 de la RNT 33A District de Tsaratanana, Région Betsiboka "/>
        <s v="Travaux d'urgence de traitement de point noir entre PK 30+000 et PK 50+000 de la RNT 33A District de Tsaratanana, Région Betsiboka "/>
        <s v="Travaux d'urgence de comblement de brèche et réfection de chaussée sur la RNP 7 au PK 283+200"/>
        <s v="Travaux d'urgence sur la RNS 34 protection de talus et réparation sortie d'ouvrages du PK 143 à 146"/>
        <s v="Travaux d'urgence de réparation du point critique et de remise en état de la chaussée sur la RNS34 au pk 217+300"/>
        <s v="Travaux d'urgence de traitement de brèche et réparation de la chaussée sur la RNS34 au pk 25+300, CR Andranomafana"/>
        <s v="Travaux d'urgence de traitement de brèche et construction mur de soutènement au pk 41+900 de la RNS34, CR Antohibe"/>
        <s v="Travaux d'urgence de réparation de la chaussée et traitement de brèche sur la RNS34 au pk 44+750, CR Antohibe"/>
        <s v="Travaux d'urgence de construction de dalot et réparation de chaussée sur la RNS34 au pk 45+000 et pk 54+000, CR Antohibe"/>
        <s v="Travaux d'urgence de comblement de brèche et réparation de chaussée au pk 64+800 de la RNS34, CR Ankazomiriotra"/>
        <s v="Travaux d'urgence de traitement de brèche et réparation de chaussée sur la RNS34 au pk 133+400, CR Anjoma-Ramartina"/>
        <s v="Travaux d'urgence de comblement de brèche au pk 144+800 de la RNS 34, CR Anjoma Ramaritina"/>
        <s v="Travaux d'urgence sur la RNS 34: traitement du brèche au PK 27+900"/>
        <s v="Travaux d'urgence de traitement de brèche et protection par gabion au PK 235+400 de la RNP 6"/>
        <s v="Travaux d'urgence pour comblement de brèche du PK 71+800 de la RN4"/>
        <s v="Travaux d'entretien de la route reliant Talata Volonondry et Sadabe, 20Km"/>
        <s v="Travaux de réparation et d'entretien du pont d'Andranovorivato sur la RNP 7"/>
        <s v="Fourniture des matériels spécifiques (Groupe électrogène, Poste de soudure, Projecteur, Meule, Boite d'outillage) du DGTP"/>
        <s v="Fourniture et livraison d'appareils spécifiques pour le MTP (appareils photos, caméras et drones)"/>
        <s v="Fourniture de pièces détachées de tous les véhicules administratifs du MTP (à commande)"/>
        <s v="Fourniture de nouveau bac pour Benenitra, dans la Région Atsimo Andrefana"/>
        <s v="Fourniture et livraison de matériels informatiques et téléphoniques des agents du MTP répartis en trois (03) lots: lot 1: ordinateurs; lot 2: imprimantes; lot 3: téléphones portables."/>
        <s v="Fourniture et livraison des matériels et mobiliers de bureau pour les agents du MTP."/>
        <s v="Fourniture de ponts modulaires pour le MTP"/>
        <s v="Fourniture de consomptibles informatiques du DGTP (à commande)"/>
        <s v="Fourniture de matériels informatiques du DGTP (à commande)"/>
        <s v="Fourniture de matériels techniques (Appareil photo + Vidéo numérique, Décamètre (50m), Cyclométrie avec compteur, GPS etrex 10 récepteur, Mètre 5m,Télemètre) du DGTP (à commande)"/>
        <s v="Fourniture des divers matériaux de construction du DGTP (à commande)"/>
        <s v="Fourniture de pont modulaire du DGTP"/>
        <s v="Fourniture et livraison de pièces répartis en deux (02) lots: lot1: pièces d'engins des TP (pièce d'engins : niveleuse, chargeuse, compacteur); lot2: pièces pour camions (camions bennes, camions porte-engin) (à commande)"/>
        <s v="Fourniture et livraison de petits outillages et matériels d'atelier (à commande)"/>
        <s v="Fourniture et livraison d articles ménagers (à commande)"/>
        <s v="Fourniture et livraison de produits et petits matériels d'entretien (à commande)"/>
        <s v="Fourniture et livraison des produits alimentaires (à commande)"/>
        <s v="Fourniture des pièces de maintenance des véhicules du DGTP (à commande)"/>
        <s v="Fourniture d'article de bureau du DGTP (à commande)"/>
        <s v="Fourniture et livraison des consomptibles informatiques (à commande)"/>
        <s v="Travaux d'urgence de réparation de chaussée et de construction d'ouvrage d'équilibre sur la RNS 34 au PK 11+500, CR Mandritsara"/>
        <s v="Travaux d'urgence de protection entrée et sortie du pont Maharidaza au pk 24+200 de la RN 3A"/>
        <s v="Travaux de traitement des points noirs sur la RNT 17A Iotry - Bezaha - Benenitra (Contrat Cadre)"/>
        <s v="Travaux d'urgence des Infrastructures Routières - année 2022 (Post ANA et Post BATSIRAI) sur la RNP7 : au PK 331+200; au pk378+000; au pk 471+100; au pk 311 (limite de la région AMM et HM) et pk412; pk732+800; au pk 509+950; entre pk 331+250 et pk344; au pk 337+800 et pk 389+130; au pk 489+100; entre pk 409+000 et pk471+000; au pk 378+250; entre pk 354 et 366; au pk 41+960; au pk 268+200; au pk 264+300; au pk283+200; au pk 368; au pk 412+960 et au pk 732 (Contrat cadre)"/>
        <n v="0" u="1"/>
      </sharedItems>
    </cacheField>
    <cacheField name="Coût [Ar]" numFmtId="3">
      <sharedItems containsBlank="1" containsMixedTypes="1" containsNumber="1" minValue="0" maxValue="605365379136"/>
    </cacheField>
    <cacheField name="Date_PPM" numFmtId="14">
      <sharedItems containsDate="1" containsBlank="1" containsMixedTypes="1" minDate="2017-02-01T00:00:00" maxDate="2022-04-22T00:00:00"/>
    </cacheField>
    <cacheField name="Date TEF" numFmtId="0">
      <sharedItems containsBlank="1"/>
    </cacheField>
    <cacheField name="Montant engagé" numFmtId="0">
      <sharedItems containsBlank="1" containsMixedTypes="1" containsNumber="1" minValue="0" maxValue="76374491592.809998"/>
    </cacheField>
    <cacheField name="Date_OS" numFmtId="14">
      <sharedItems containsDate="1" containsBlank="1" containsMixedTypes="1" minDate="2014-12-08T00:00:00" maxDate="2022-04-05T00:00:00" count="99">
        <m/>
        <d v="2021-03-26T00:00:00"/>
        <d v="2020-06-30T00:00:00"/>
        <d v="2020-11-27T00:00:00"/>
        <d v="2014-12-08T00:00:00"/>
        <d v="2021-03-30T00:00:00"/>
        <d v="2021-08-16T00:00:00"/>
        <d v="2020-08-11T00:00:00"/>
        <d v="2021-01-11T00:00:00"/>
        <d v="2020-08-28T00:00:00"/>
        <d v="2021-02-23T00:00:00"/>
        <d v="2021-02-19T00:00:00"/>
        <d v="2020-05-18T00:00:00"/>
        <d v="2019-01-07T00:00:00"/>
        <d v="2017-10-07T00:00:00"/>
        <d v="2018-05-15T00:00:00"/>
        <d v="2021-02-24T00:00:00"/>
        <s v="24/12/2020 - 28/12/2020 - 16/02/2021 - 25/03/2021"/>
        <d v="2021-08-11T00:00:00"/>
        <d v="2021-08-30T00:00:00"/>
        <d v="2021-09-29T00:00:00"/>
        <d v="2020-12-02T00:00:00"/>
        <d v="2020-12-23T00:00:00"/>
        <d v="2021-10-19T00:00:00"/>
        <d v="2020-12-16T00:00:00"/>
        <d v="2018-04-17T00:00:00"/>
        <d v="2016-05-24T00:00:00"/>
        <d v="2021-01-15T00:00:00"/>
        <d v="2020-12-21T00:00:00"/>
        <d v="2020-12-07T00:00:00"/>
        <d v="2020-12-11T00:00:00"/>
        <d v="2020-11-24T00:00:00"/>
        <d v="2020-08-18T00:00:00"/>
        <d v="2019-12-08T00:00:00"/>
        <d v="2019-10-10T00:00:00"/>
        <d v="2020-01-14T00:00:00"/>
        <d v="2020-12-09T00:00:00"/>
        <d v="2017-12-15T00:00:00"/>
        <d v="2019-04-11T00:00:00"/>
        <d v="2017-04-03T00:00:00"/>
        <d v="2018-03-21T00:00:00"/>
        <d v="2018-06-22T00:00:00"/>
        <d v="2020-10-13T00:00:00"/>
        <d v="2018-10-15T00:00:00"/>
        <d v="2019-03-19T00:00:00"/>
        <d v="2021-08-05T00:00:00"/>
        <d v="2021-06-23T00:00:00"/>
        <d v="2018-04-04T00:00:00"/>
        <d v="2021-10-13T00:00:00"/>
        <d v="2020-11-17T00:00:00"/>
        <d v="2020-11-02T00:00:00"/>
        <d v="2020-09-17T00:00:00"/>
        <d v="2020-12-14T00:00:00"/>
        <d v="2020-11-01T00:00:00"/>
        <d v="2020-05-28T00:00:00"/>
        <d v="2021-01-26T00:00:00"/>
        <d v="2021-01-13T00:00:00"/>
        <d v="2020-04-06T00:00:00"/>
        <d v="2020-12-18T00:00:00"/>
        <d v="2021-02-18T00:00:00"/>
        <d v="2020-01-30T00:00:00"/>
        <d v="2020-08-21T00:00:00"/>
        <d v="2020-12-22T00:00:00"/>
        <d v="2020-08-17T00:00:00"/>
        <d v="2021-12-20T00:00:00"/>
        <s v="Problème de contrat et OS"/>
        <d v="2021-05-06T00:00:00"/>
        <d v="2021-11-19T00:00:00"/>
        <d v="2021-08-23T00:00:00"/>
        <d v="2020-10-29T00:00:00"/>
        <d v="2020-09-09T00:00:00"/>
        <d v="2020-11-21T00:00:00"/>
        <d v="2020-10-12T00:00:00"/>
        <d v="2020-03-01T00:00:00"/>
        <d v="2019-03-18T00:00:00"/>
        <d v="2021-10-18T00:00:00"/>
        <d v="2018-10-24T00:00:00"/>
        <d v="2021-07-05T00:00:00"/>
        <d v="2021-08-10T00:00:00"/>
        <d v="2021-08-06T00:00:00"/>
        <d v="2020-05-05T00:00:00"/>
        <d v="2021-04-01T00:00:00"/>
        <d v="2021-10-01T00:00:00"/>
        <d v="2020-08-10T00:00:00"/>
        <d v="2020-12-10T00:00:00"/>
        <d v="2020-12-03T00:00:00"/>
        <d v="2020-12-04T00:00:00"/>
        <d v="2020-11-23T00:00:00"/>
        <d v="2020-10-05T00:00:00"/>
        <d v="2021-06-07T00:00:00"/>
        <d v="2020-10-27T00:00:00"/>
        <d v="2021-12-13T00:00:00"/>
        <d v="2021-12-08T00:00:00"/>
        <d v="2021-12-28T00:00:00"/>
        <d v="2021-11-11T00:00:00"/>
        <d v="2021-11-22T00:00:00"/>
        <d v="2022-03-31T00:00:00"/>
        <d v="2022-02-07T00:00:00"/>
        <d v="2022-04-04T00:00:00" u="1"/>
      </sharedItems>
    </cacheField>
    <cacheField name="Délai_d exécution (jours)" numFmtId="0">
      <sharedItems containsBlank="1" containsMixedTypes="1" containsNumber="1" minValue="0" maxValue="1913.1000000000001" count="49">
        <m/>
        <n v="330"/>
        <n v="90"/>
        <n v="60"/>
        <n v="1913.1000000000001"/>
        <n v="30"/>
        <n v="45"/>
        <n v="7.806451612903226"/>
        <n v="1380"/>
        <n v="1170"/>
        <n v="3"/>
        <n v="1260"/>
        <n v="1230"/>
        <n v="67"/>
        <n v="270"/>
        <n v="900"/>
        <n v="885"/>
        <n v="897"/>
        <n v="810"/>
        <n v="730"/>
        <n v="910"/>
        <n v="1320"/>
        <n v="1269"/>
        <n v="1605"/>
        <n v="1545"/>
        <n v="720"/>
        <n v="1050"/>
        <n v="1080"/>
        <n v="240"/>
        <n v="150"/>
        <n v="11"/>
        <n v="25"/>
        <n v="450"/>
        <n v="92"/>
        <n v="120"/>
        <n v="350"/>
        <n v="210"/>
        <n v="930"/>
        <n v="39"/>
        <n v="780"/>
        <n v="0"/>
        <n v="180"/>
        <n v="176.1"/>
        <s v="5 mois"/>
        <n v="1125"/>
        <s v="N/A"/>
        <n v="1110"/>
        <n v="20"/>
        <n v="540" u="1"/>
      </sharedItems>
    </cacheField>
    <cacheField name="Titulaire" numFmtId="0">
      <sharedItems containsBlank="1" containsMixedTypes="1" containsNumber="1" containsInteger="1" minValue="0" maxValue="0" count="167">
        <m/>
        <s v="CHINA STATE CONSTRUCTION OVERSEAS DEVELOPMENT (SH) MADAGASCAR SARL"/>
        <s v="ECORA/CHECC"/>
        <s v="FENOSOA"/>
        <s v="RZH"/>
        <s v="EGECOM"/>
        <s v="ECP BTP"/>
        <s v="SARA et Cie"/>
        <s v="ASC"/>
        <s v="Type"/>
        <s v="SMATP"/>
        <s v="SEMLS"/>
        <s v="ECF"/>
        <s v="MAHASARIKA"/>
        <s v="SAVA"/>
        <s v="MMP-BTP"/>
        <s v="AGENCE ROUTIERE"/>
        <s v="SOGEA SATOM"/>
        <s v="COLAS MADAGASCAR"/>
        <s v="Travaux en régie DRATP Androy"/>
        <s v="ECH BTP"/>
        <s v="TSARAHASINA"/>
        <s v="RABARIJOELY RADO FABIEN (RRF)"/>
        <s v="MADABUSINESS"/>
        <s v="TAMBATRA"/>
        <s v="Groupement CRBC (China Road and Bridge Corporation) / SMATP"/>
        <s v="Groupement COMETE-TECMAD"/>
        <s v="Groupement COMETE/TECMAD"/>
        <s v="ZAMA"/>
        <s v="Es HORIZON"/>
        <s v="Entreprise ADDEAU "/>
        <s v="CRCC"/>
        <s v="CRBC (China Road and Bridge Corporation)"/>
        <s v="CGC (China Géo-Engineering Corporation)"/>
        <s v="Groupement ADS"/>
        <s v="Louis Berger"/>
        <s v="BRL/CIRA"/>
        <s v="SETEC"/>
        <s v="NOVO-COMM"/>
        <s v="DELTA AUDIT Associés"/>
        <s v="ZHONGMEI ENGINNEERING GROUP"/>
        <s v="FANOMEZANA (  RAMIARIJAONA Rodolphe"/>
        <s v="Groupement WIETC ZHENGWEI TECHNIQUE MADAGASCAR / MAHAFAPOU"/>
        <s v="Entreprise ROJO"/>
        <s v="MINO"/>
        <s v="HYCO INVESTCOM"/>
        <s v="VONONA"/>
        <s v="BUREAU D'ETUDES SERT"/>
        <s v="Bureau d'études EC PLUS"/>
        <s v=" ANJAVOLA "/>
        <s v="Entreprise RS"/>
        <s v="MIHARI"/>
        <s v="LE MEX"/>
        <s v="Es EHS"/>
        <s v="NIRISOA"/>
        <s v="QUATRA"/>
        <s v="RAVINALA"/>
        <s v="MAHAFAPOU"/>
        <s v="MALIBARY TRANSPORT"/>
        <s v="DIANA"/>
        <s v="AM"/>
        <s v="Entreprise LAZA"/>
        <s v="MASOANDRO"/>
        <s v="SCORF"/>
        <s v="ECRS"/>
        <s v="GROUPEMENT TAEP / LCI"/>
        <s v="NON DEFINI"/>
        <s v="AZ'AMA"/>
        <s v="TAEP EGIS INFRAMAD"/>
        <s v="Groupement CIRA SAS &amp; SETEC INTERNATIONAL &amp; SETEC MADAGASCAR &amp; ASA_x000a_TARATRA"/>
        <s v="GROUPEMENT TAEP / EGIS-Inframad"/>
        <s v="SYNOHIDRO"/>
        <s v="GROUPEMENT TAEP/EGIS INFRAMAD"/>
        <s v="DAIHO - KONOIKE JV"/>
        <s v="TYPSA Edificio VIAPOL"/>
        <s v="CGC (China Géo-Engineering Corporation) - ( WANG LEIJIE)"/>
        <s v="Entreprise MAHAY"/>
        <s v="SINTHIA"/>
        <s v="NERA"/>
        <s v="BODOVOANGY"/>
        <s v="KAMBANA"/>
        <s v="LES DEUX AMIS"/>
        <s v="MARRIO"/>
        <s v="Etat Malagasy"/>
        <s v="SMATP.SA (GAO YunFei)"/>
        <s v="ENTREPRISE RAOBELINA HARIMALALA"/>
        <s v="TAORAHA"/>
        <s v="MANDIMBISOA"/>
        <s v="FOTSY ROMUALD"/>
        <s v="DORA"/>
        <s v="Entreprise PIERROT"/>
        <s v="GTLR TRANSPORT"/>
        <s v="Entreprise ECORA"/>
        <s v="CRYSTAL (IBE SING WA)"/>
        <s v="ONG RENALA"/>
        <s v="Entreprise MAKA"/>
        <s v="STAN"/>
        <s v="ENTREPRISE ISO CONSTRUCTION"/>
        <s v="LA PRECISION"/>
        <s v="ENTREPRISE C&amp;ALDO LTD"/>
        <s v="RIN'S"/>
        <s v="MAGIC"/>
        <s v="FANANTENANA"/>
        <s v="Entreprise ASAFI"/>
        <n v="0"/>
        <s v="SINOHYDRO"/>
        <s v="CODE"/>
        <s v="En régie"/>
        <s v="NECOBA"/>
        <s v="Entreprise CBR"/>
        <s v="RAMIARINJAONA RODOLPHE"/>
        <s v="Lot 1 : Infructueux_x000a_Lot 2 : COLAS"/>
        <s v="Consortium WIETC-SDLQ"/>
        <s v="Groupement SGS Madagascar - SGS Sénégal"/>
        <s v="Groupement Colas Madagascar/Grands Travaux de l’Océan Indien/Colas Project "/>
        <s v="CUBE"/>
        <s v="EGECAL"/>
        <s v="MADVITA"/>
        <s v="ISO CONSTRUCTION"/>
        <s v="EEC"/>
        <s v="MITSINJO"/>
        <s v="TSARA"/>
        <s v="RA-FRA"/>
        <s v="HRC"/>
        <s v="MANANTENASOA"/>
        <s v="EHS"/>
        <s v="SOANIRINA"/>
        <s v="SOANAVELA"/>
        <s v="MIRAY (HANITRA)"/>
        <s v="MAHARAVO"/>
        <s v="MAMISOA"/>
        <s v="RARA"/>
        <s v="TAHINA"/>
        <s v="DEPUTE LUCIEN"/>
        <s v="C-ALDO"/>
        <s v="RBA"/>
        <s v="ASAFI"/>
        <s v="EGECOR"/>
        <s v="RAJAONARY"/>
        <s v="LIMBAZA"/>
        <s v="ECG KALAIN"/>
        <s v="MAHAFALY"/>
        <s v="MAHAFINARITRA"/>
        <s v="ACACIA"/>
        <s v="RANDRIANAMBININA"/>
        <s v="JOSEPH"/>
        <s v="N/A"/>
        <s v="SUNOHYDRO"/>
        <s v="CHIAPETO HENRICO"/>
        <s v="RAHERIMIRADO Mamitiana Rolland"/>
        <s v="RAHARIMAMPIANDRA Hanitriniaina Marie Sylvie"/>
        <s v="ANDRIANASOLO Nadine"/>
        <s v="Société CUBE"/>
        <s v="Entreprise GENERAL de construction ALAOTRA"/>
        <s v="TINOKA ANGELO"/>
        <s v="ENTREPRISE SCORF"/>
        <s v="WIETEC"/>
        <s v="MAGIC SA"/>
        <s v="Entreprise Manitra "/>
        <s v="Entreprise RAOBELINA Harimalala "/>
        <s v="Entreprise RAFRA"/>
        <s v="Entreprise ASC"/>
        <s v="RAJAONARY EISTEIN "/>
        <s v="CBR"/>
        <s v="RAKOTOARIMANANA Solomalala Heriravaka"/>
        <s v="EFFICACE CONSTRUCT"/>
        <s v="RAOBELINA HARIMALALA"/>
      </sharedItems>
    </cacheField>
    <cacheField name="Temporel" numFmtId="0">
      <sharedItems containsBlank="1" containsMixedTypes="1" containsNumber="1" minValue="8.7037037037037038E-2" maxValue="2237.25"/>
    </cacheField>
    <cacheField name="Physique" numFmtId="10">
      <sharedItems containsSemiMixedTypes="0" containsString="0" containsNumber="1" minValue="0" maxValue="1" count="77">
        <n v="0"/>
        <n v="1"/>
        <n v="0.96879999999999999"/>
        <n v="0.7"/>
        <n v="0.64"/>
        <n v="0.76712328767123283"/>
        <n v="0.8"/>
        <n v="0.91"/>
        <n v="0.82299999999999995"/>
        <n v="0.5"/>
        <n v="0.75"/>
        <n v="0.9"/>
        <n v="0.95"/>
        <n v="0.85"/>
        <n v="0.98"/>
        <n v="0.56000000000000005"/>
        <n v="0.6"/>
        <n v="0.67"/>
        <n v="0.93"/>
        <n v="0.72"/>
        <n v="0.05"/>
        <n v="0.12"/>
        <n v="0.42"/>
        <n v="0.56110000000000004"/>
        <n v="0.53"/>
        <n v="0.15"/>
        <n v="0.58499999999999996"/>
        <n v="0.44500000000000001"/>
        <n v="0.42020000000000002"/>
        <n v="0.28000000000000003"/>
        <n v="0.37"/>
        <n v="2.9999999999999997E-4"/>
        <n v="0.3"/>
        <n v="9.0899999999999995E-2"/>
        <n v="9.0800000000000006E-2"/>
        <n v="0.2"/>
        <n v="0.25"/>
        <n v="0.39"/>
        <n v="0.22"/>
        <n v="0.35"/>
        <n v="0.4"/>
        <n v="0.47239999999999999"/>
        <n v="0.61470000000000002"/>
        <n v="0.66859999999999997"/>
        <n v="0.14000000000000001"/>
        <n v="0.06"/>
        <n v="0.17"/>
        <n v="0.77"/>
        <n v="4.02E-2"/>
        <n v="1.9800000000000002E-2"/>
        <n v="0.502"/>
        <n v="0.87"/>
        <n v="0.65"/>
        <n v="0.46" u="1"/>
        <n v="0.97323600973236013" u="1"/>
        <n v="0.57999999999999996" u="1"/>
        <n v="0.32" u="1"/>
        <n v="0.64383561643835618" u="1"/>
        <n v="0.79" u="1"/>
        <n v="8.4699999999999998E-2" u="1"/>
        <n v="0.9859" u="1"/>
        <n v="0.49" u="1"/>
        <n v="0.27" u="1"/>
        <n v="8.5599999999999996E-2" u="1"/>
        <n v="0.5766" u="1"/>
        <n v="0.21840000000000001" u="1"/>
        <n v="0.86" u="1"/>
        <n v="0.49509999999999998" u="1"/>
        <n v="0.38" u="1"/>
        <n v="0.37719999999999998" u="1"/>
        <n v="0.08" u="1"/>
        <n v="0.1" u="1"/>
        <n v="0.45069999999999999" u="1"/>
        <n v="0.52" u="1"/>
        <n v="0.68" u="1"/>
        <n v="0.73" u="1"/>
        <n v="0.97" u="1"/>
      </sharedItems>
    </cacheField>
    <cacheField name="Financière" numFmtId="0">
      <sharedItems containsString="0" containsBlank="1" containsNumber="1" minValue="0" maxValue="1"/>
    </cacheField>
    <cacheField name="Av. Annuel 2021" numFmtId="10">
      <sharedItems containsString="0" containsBlank="1" containsNumber="1" minValue="0" maxValue="1"/>
    </cacheField>
    <cacheField name="S-1" numFmtId="10">
      <sharedItems containsSemiMixedTypes="0" containsString="0" containsNumber="1" minValue="0" maxValue="1"/>
    </cacheField>
    <cacheField name="S" numFmtId="10">
      <sharedItems containsSemiMixedTypes="0" containsString="0" containsNumber="1" minValue="0" maxValue="1"/>
    </cacheField>
    <cacheField name="Evolution _x000a_S-1/S" numFmtId="10">
      <sharedItems containsSemiMixedTypes="0" containsString="0" containsNumber="1" minValue="0" maxValue="1"/>
    </cacheField>
    <cacheField name="Général_x000a_(Av. Annuel 2022)" numFmtId="10">
      <sharedItems containsSemiMixedTypes="0" containsString="0" containsNumber="1" minValue="0" maxValue="1"/>
    </cacheField>
    <cacheField name="SITUATION" numFmtId="0">
      <sharedItems containsBlank="1" count="9">
        <s v="Phase PPM"/>
        <s v="RECEPTION PROVISOIRE"/>
        <s v="TERMINE"/>
        <s v="EN COURS"/>
        <s v="A DEMARRER"/>
        <s v="RESILIE"/>
        <s v="EN ARRET"/>
        <m u="1"/>
        <s v="A DEMARRER / PPM" u="1"/>
      </sharedItems>
    </cacheField>
    <cacheField name="ETAT D'AVANCEMENT" numFmtId="0">
      <sharedItems containsBlank="1" count="8">
        <s v="PPM"/>
        <s v="100% - TERMINE / PERIODE DE GARANTIE"/>
        <s v="050% à 099%"/>
        <s v="000% à 025%"/>
        <s v="025% à 049%"/>
        <s v="000% - NON DEMARRER"/>
        <m u="1"/>
        <s v="100% - TERMINE" u="1"/>
      </sharedItems>
    </cacheField>
    <cacheField name="Observations" numFmtId="0">
      <sharedItems containsBlank="1" count="203" longText="1">
        <s v="Phase PPM"/>
        <s v="Avis favorable CNM - en attente validation"/>
        <s v="Avis lancement CNM"/>
        <s v="En cours d'évaluation"/>
        <s v="En attente Demande d'Autorisation d'Engagement PRM"/>
        <s v="Avis favorable CNM pour contrat cadre_x000a_Co-contractants: COLAS et SOGEA SATOM_x000a_En attente DQE pour lancement lettre d'invitation"/>
        <s v="Période de garantie; _x000a_RP : 05/11/2021"/>
        <s v="Période de garantie_x000a_date de réception provisoire : 07/07/2021"/>
        <s v="Période de garantie_x000a_Travaux en retard suite au passage du cyclone_x000a_RP : 29/07/2021"/>
        <s v="Période de garantie_x000a_ - Avancement physique : 100%_x000a_ - Travaux largement en retard par rapport au délai d'exécution : fin du délai le 07 mai 2020_x000a_ - Réception provisoire le 30/09/2021_x000a_ - Levée des réserves de la réception provisoire le 14/10/2021"/>
        <s v="Période de garantie_x000a_- 27/10/2021: la visite de chantier en vue de la réception provisoire effectuée avec l'AT-AR/BEI, l'AR et le responsable des TP à Ambanja_x000a_- 23/11/2021: date prévue pour la réception provisoire des travaux"/>
        <s v="Période de garantie_x000a_Réception provisoire prononcé le 05/10/2021_x000a_DP N°03  reçu  par l'équipe UGP ce 03/11/2021 et passé à l'AT/AR-BEI pour visa"/>
        <s v="Période de garantie_x000a_Travaux terminés_x000a_Réception provisoire effectuée le 29/10/2021"/>
        <s v="Période de garantie_x000a_Date réception provisoire: 07/12/2020"/>
        <s v="Période de garantie_x000a_Réception provisoire le 17 juin 2021"/>
        <s v="En période de garantie_x000a_Réception provisoire : 23/11/2021"/>
        <s v="Période de garantie ; _x000a_RP : 04/06/2021_x000a_1/audit par le Fonds Routier le 01 juin 2021_x000a_En attente DAP"/>
        <s v="Période de garantie ; _x000a_RP : 30/06/2021"/>
        <s v="Arrêt de chantier le 14 Janvier 2021; reprise des travaux le 15 Mars 2021; travaux en retard; avancement 100% _x000a_RT : 21/05/2021_x000a_RP : 12/11/2021"/>
        <s v="Notification de l'OS n°02 portant sur le prolongation de délai jusqu'au 13/12/2021 et du budget complémentaire de 80 000Euros_x000a_Réception provisoire programmée le 20/01/2022_x000a_Délai pour parfaire les réserves : onze(11)jours_x000a_ANO de la DUEM sur le PTBA 2022 acquis le 04/05/2022"/>
        <s v="Avenant N°04 signé"/>
        <s v=" Travaux terminé et réceptionné le 03/12/2021 avec levée des réserves le 17/01/2022- Les  travaux d'installation des inclinomètres  sont réalisés à 100%  entre les PK 0+850 et PK 1+500 : -_x0009_réalisation des forages destructifs : 100%  ; -_x0009_Installation des tubes de mesures : 100% -Mesures initiales : effectuées le 07 avril 2022- 1ères mesures des fissures  sous quinzaine : le  21 avril 2022- 2ème mesure le 05 05 2022- Présence de vandalisme des panneaux métalliques au jour le jour - Demande  plainte déjà faite auprès des polices , prévision de mise en place de guérite dans le cadre de l'avenant 06 -Demande DANO au niveau bailleurs depuis le 29 04 2022 sur les travaux confortatifs dans le cadre de l'avenant N°06 de SOGEA-Renvoi le 05 05 2022 après plusieurs échanges faites. ANO obtenu de l'AFD le 16 05 2022- Attente ANO de l'avenant 06 par la BEI ( attente de leur  responsable procurèrent du département de la BEI)."/>
        <s v="Partenariat 3P"/>
        <s v="Période de garantie_x000a_Décompte définitif retourné par FR le 16/0/2021 pour motif : Attente DAE pour un marché &gt; 200 Millions d'Ar_x000a_Dossier de DAE mis en circuit le 07/10/2021 et retourné au niveau MTP le 04/11/2021 pour motif : attente du process FR_x000a_Relance de la DAE à reprendre suivant instruction tenue lors de la réunion de travail avec DAF - DCCP - DER du MTP ce 14/12/2021_x000a_DAI / MTP va effectuer un audit des travaux réalisés et la date de descente sur terrain sera communiquée à l'AR cette semaine "/>
        <s v="Travaux terminés"/>
        <s v="Période de garantie;_x000a_RT : 30/11/2021_x000a_RP : 17/12/2021_x000a_En attente DAP"/>
        <s v="Période de garantie_x000a_1)demande de réception technique: 07 oct. 2021_x000a_2/ajournement de la réception technique : (Quantité des travaux manquants-21 oct. 2021)_x000a_3/Ordre de service N°015-DRATP/SRTP/AGA/TP-RPI.21 du 21 oct. 2021 prescrivant achèvement des travaux _x000a_          Projet d'avenant sans suite : montant en plus 474,3 millions non disponible 2021-2022_x000a__x000a_Projet d'avenant sans suite : montant en plus 474,3 millions non disponible 2021"/>
        <s v="Période de garantie_x000a_Date réception provisoire: 28/12/2021"/>
        <s v="Dossier de DAE mis en circuit le 07/10/2021 et retourné au niveau MTP le 04/11/2021 pour motif : attente du process FR_x000a_Relance de la DAE à reprendre suivant instruction tenue lors de la réunion de travail avec DAF - DCCP - DER du MTP ce 14/12/2021_x000a__x000a_Dossier DAE est en cours d'établissement"/>
        <s v="DAE à mettre en circuit suivant instruction tenue lors de la réunion de travail avec DAF - DCCP - DER du MTP ce 14/12/2021_x000a__x000a_Dossier DAE est en cours d'établissement"/>
        <s v="Arrêt de Travaux suivant la lettre du SE FR le 27/10/21._x000a_Reprise de Travaux suivant la lettre du CCP en date du 9/11/21._x000a_PV de réunion de chantier pour la reprise des Travaux transmis à MTP et FR_x000a_Descente sur la RNT9 du 13 au 19/12/21_x000a_Réception provisoire des Travaux le 30 décembre 2021_x000a_Transmission des DP1, DP2 et DGD au SE prévue le 13/01/22"/>
        <s v="Période de garantie_x000a_Réalisation de couche de revêtement très lent à cause de pluie fréquente_x000a_RP : 01/09/2021_x000a_En attente DAP"/>
        <s v="Période de garantie_x000a_Réception provisoire  le 26/11/2021"/>
        <s v="Période de garantie_x000a_Réception technique  le 18/11/2021_x000a_Avancement suivant avenant n°3"/>
        <s v="Travaux en retard suite au passage du cyclone _x000a_Période de garantie_x000a_RT : 05/05/2021_x000a_RP : 14/05/2021"/>
        <s v="Travaux réalisés à 100%_x000a_en cours de préparation de dossier financière au niveau DAF_x000a_Période de garantie_x000a_RP: 23/07/2021"/>
        <s v="Période de garantie_x000a_- Absence d'engin sur chantier car les ouvrages sur le RP 1203F ne  supportent leur charges_x000a_ - Demande d'avenant par le Titulaire; arrêt de chantier le 18 déc. 2020; reprise le 01 mars 2021; avenant abandonné car l'entreprise reprend les travaux tout en entretenant les ouvrages défectueux; avancement 40%; arrêt de chantier le 15/04/2021 suite au décès du titulaire; disponibilité de l'avenant N°01 le 19/11/2021 suite au décès du titulaire et reprise des travaux le 19/11/2021; avancement 100% le 26/11/2021_x000a_ - RP : 26/11/2021"/>
        <s v="Période de garantie_x000a_RP : 15/10/2021"/>
        <s v="Période de garantie_x000a_Réception provisoire le 18/06/2021"/>
        <s v="Réception provisoire le 20/01/2022_x000a_Levée des réserves de la réception provisoire le 10/02/2022_x000a_ANO de la DUEM sur le PTBA 2022 acquis le 04/05/2022"/>
        <m/>
        <s v="Avenant en cours _x000a_Les travaux réalisés durant la semaine sont :_x000a_3740 ml mise en œuvre de la couche de base en GCNT 0/31,5 terminée ;_x000a_3800 ml mise en œuvre de la couche de base en GCNT 0/31,5 en cours ;_x000a_              744 ml pose des bordures T2 et CS2_x000a_              400 ml exécution protection talus de remblais en béton Q 250_x000a_       Dalots : terminés 4 U ; en cours 5 U_x000a_       Rampe d`accès au PK 18+395 : Radier alvéolé 4x3x390x400 _x000a_               Production des gravillons pour les enrobés BBSG 0/10 ;_x000a_        Production des gravillons pour les bétons 5/12,5 et 12,5/25_x000a_"/>
        <s v="Réception technique des travaux le 28 mars 2022._x000a_En attente de la réception provisoire des travaux  06 juin 2022."/>
        <s v="Prestations terminés_x000a_"/>
        <s v="Embranchements (4,74 km) : Avancement des travaux à 80%. Reste à faire revêtement en enrobé de 5 cm d’épaisseur (Ankasina 67Ha vers Rond-point près Gare Routière Maki, Carrefour RNS 58A Stade Maki vers Rond-point près Gare Routière Maki, Rond-point près Gare Routière Maki vers Carrefour RNS 58A Village Artisanal."/>
        <s v="Notification avenant n°3 le 11/10/21_x000a_Démobilisation équipe technique le 30/11/21 _x000a_Fin des prestations travaux 25/12/21  Correction finale du  SETEC en cours "/>
        <s v="DP 11 payé - DP 12 payé -DP 12 R vérifié- Envoi rapport final version provisoire aux Supérieurs hiérarchiques de l'AR  pour validation- DP13 vérifié_x000a_Fin des prestations suivi travaux 13/12/21- Réception de DP14 (Remarque faite par courriel et modification en cours  par LB) "/>
        <s v="Causerie effectuée   le 13 mai 2022 au niveau des élevés habitants aux alentours de  Rocade  sur la sensibilisation de la sécurité  routière- sensibilisation TV et radio sur la sécurité routière depuis le 15 05 2022 et jusqu'au 26  05 2022- Communiqué de presse  sur 3 Journaux quotidien  sur la sécurité routière le 17 mai 2022- Point de presse effectué le 03 décembre lors de la RP le 03/12/2021."/>
        <s v="Don non-remboursable du Gouvernement Chinois_x000a_Le montant est en RMB_x000a__x000a_Suivant le PV de réunion du 21 Août 2021, il a été signé entre les deux parties Chine-Madagascar la prolongation de délai d'exécution des travaux. "/>
        <s v="En attente réception provisoire_x000a_Avenant : En attente DAE"/>
        <s v="Contrat clôturé à l'amiable_x000a_Décision n°357-AR/PRMP.2021  du 16/09/2021_x000a_Notifiée le 16/09/2021"/>
        <s v="Arrêt des travaux du 27-oct-21 au 09-nov-21 suite à la lettre n°766/21-FR/SE"/>
        <s v="Phase I : 100%_x000a_Phase II : 0%_x000a_O.S N°016 du registre n°03 portant notification de la mise en œuvre du PRI sur la RNT12A en date du 16/05/2022"/>
        <s v="prévision de reprise des travaux et application de barrière de pluie"/>
        <s v="1/Ordre de service de mise en demeure  N°006-DRATP/SRTP/AGA/TP-FR 21 du 16 mars 2021 prescrivant instruction à l'exécution des travaux; dernier visite  le 11 mai réserve non levé OS non respecté_x000a_2/Ordre de service de mise en demeure N°007-DRATP/SRTP/AGA/TP-FR 21 prescrivant instruction à l'exécution des travaux, Travaux toujours en cours_x000a_3/visite du 16 juillet 2021 : pas de personnel déployé sur chantier"/>
        <s v="contrat résilié"/>
        <s v=" Passage du cyclone , Saison de pluie, Eloignement d' Approvisionnement  de Granite  industriel pour le corps du trottoir, venant de Tana_x000a_Renforcement équipe de travail en nuit et approvisionnement_x000a_mesures prises: convocation de l'entrepreneur à des réunions pour des prises de décisions, OS envoyés au titulaire, OS de mise en demeure N°12 du 23/03/21, PV de constat en date 23/04/21, OS  N°20 de rappel en date du 23/04/21_x000a_'-  travaux à refaire (en cours de rectification) par rapport à la visite de chantier fait par les agents du MATP en date du 24 juillet 2021_x000a_'- demande de prolongation de délai en date du 05 aout 2021"/>
        <s v="Arrêt de chantier fréquent à cause de montée de crue (Forte pluie mois de janvier et février)_x000a_Travaux réalisés : Côté Mangasoavina culée construit, Côté Angavo semelle culée et mur de front "/>
        <s v="Travaux en cours _x000a_sur cette semaine , descend de l'équipe technique effectue ou non une RT"/>
        <s v="Actualisation des études terminées à 100% au mois de janvier 2022. Mission de contrôle dans le même marché que l'actualisation des études : en attente attribution du marché de travaux"/>
        <s v="Appel d'offres international travaux lancé le 15 mai 2022, visite des lieux 29/06/2022, remise des offres = "/>
        <s v="Reprise des activités le 05/01/2022_x000a_Rapport mensuel n°1 (aout-sept 2021) reçu le 24/12/2021 après corrections faites_x000a_Rapport mensuel n°2 (oct. 2021)  :  observations  en cours_x000a_Décomptes:_x000a_Dossier de paiement DP1 envoyé au BDF en version électronique le 26/01/2022 et en version physique le 29/01/2022_x000a_DP 2 et 3 : dossier en cours de finalisation au niveau CP_x000a_DP 4 : en cours d'observations_x000a_DP 5: reçu en version électronique"/>
        <s v="Appel d’offres travaux : DAO en cours de rédaction, _x000a_TDR du Contrôle des travaux : ANP de la BAD reçu"/>
        <s v="Phase I : 100% (un avenant en cours de visa dans les départements concernés)_x000a_Phase II : 0%_x000a_la phase II est en attente de la notification du marché des travaux"/>
        <s v="Avancement physique CONTRADICTOIRE:_x000a_22,81% selon la DRTP Atsimo Andrefana_x000a_44,5% selon PACFC dans son rapport"/>
        <s v="Date fin prévue : 13 octobre 2022"/>
        <s v="Notification de personnel clé de la MDC le 06 décembre 2021. Pose de la première pierre le 10 Décembre 2021 au PK0+000 Soanierana Ivongo. Descente pour l'anticipation global et constat du pont d'Ivontaka le 11 et 12 décembre 2021. _x000a_Anticipation détaillé du PK20 au PK 47 réalisée le 22 mars 2022"/>
        <s v="Don via JICA_x000a_Le montant est en JPY_x000a__x000a_Construction de deux nouveaux ponts:_x000a_- Mangoro : 102 ml_x000a_- Antsapazana : 30 ml_x000a__x000a_Préparation de la pose du premier pierre au sein de l'administration."/>
        <s v="le dossier d’exécution pour les 25 premiers km a été soumis, SETEC a déjà émis un avis sur l'analyse technique un rapport sur le dimensionnement_x000a_- Construction du logement pour la MDC à Ambilobe en cours (Gros œuvre terminés et travaux de finition intérieure et extérieure et fourniture des équipements et des mobiliers en cours) _x000a_ 22/03/2022 : Transmission de l'OS de notification de l'Avenant n°01 au Titulaire _x000a_- 13/04/2022 : Réception au niveau de l'AR de la mémoire des impacts financiers et temporels sur les activités liées au projet dû au retard dans la remise des conclusions de comptage du trafic et de la campagne de vérification des passages hydrauliques par le bureau de contrôle_x000a_27/04/2022 : Réunion de présentation avec la MDC sur le rapport préliminaire du VOLET A _x000a_- 29/04/2022 : Réunion avec TELMA sur la décision de la BEI sur le déplacement des Fibres Optiques_x000a_- 29/04/2022 : Réponse de l'AR sur le rapport préliminaire du VOLET A_x000a_-09/05/2022 : Réunion avec les Responsables de l'élaboration de la Norme NIRIPG sur son application _x000a_- 10/05/2022 : Envoi d'une lettre à SETEC sur les normes à utiliser pour les dimensionnements des OH et OA en se référant au NIRIPG_x000a_ - 18/05/2022 : envoi à l'ONE des dossiers des PGES des carrières C4 - C7 et C9 "/>
        <s v="le dossier d’exécution pour les 25 premiers km a été soumis, SETEC a déjà émis un avis sur l'analyse technique un rapport sur le dimensionnement_x000a_- Construction du logement pour la MDC à Ambilobe en cours (Gros œuvre terminés et travaux de finition intérieure et extérieure et fourniture des équipements et des mobiliers en cours) _x000a_Transmission de l'OS de notification de l'Avenant n°01 au Titulaire _x000a_- 13/04/2022 : Réception au niveau de l'AR de la mémoire des impacts financiers et temporels sur les activités liées au projet dû au retard dans la remise des conclusions de comptage du trafic et de la campagne de vérification des passages hydrauliques par le bureau de contrôle27/04/2022 : Réunion de présentation avec la MDC sur le rapport préliminaire du VOLET A _x000a_- 29/04/2022 : Réunion avec TELMA sur la décision de la BEI sur le déplacement des Fibres Optiques_x000a_- 29/04/2022 : Réponse de l'AR sur le rapport préliminaire du VOLET A"/>
        <s v="20% d'avancement par rapport aux procédures de passation (source DRHTP Androy)"/>
        <s v="Travaux en retard"/>
        <s v="Date anticipation 25/08/2021_x000a_Travaux en cours, et en phase d'installation_x000a_et en attente de dossier d'exécution_x000a_- Projet d'avenant  sans modification montant au sein de UGPM "/>
        <s v="Contrat clôturé à l'amiable_x000a_Décision n°358-AR/PRMP.2021  du 16/09/2021_x000a_Notifiée le 16/09/2021"/>
        <s v="- Etudes CP.19 finalisées                                  - Devis d'Emploi envoyé au FR le 09/06/2021 et visé le 05/07/21                                                - PPM et AGPM visé par la CRM le 15/07/21                                                              - AGPM Publié dans journal Midi Madagascar le 22/07/2021                                      - DAO finalisé, visé par la CRM le 29/07/2021 et envoyé au Fonds Routier le 04/08/2021 pour DANO.                                          - ANO du Fonds routier le 11/08/2021 ; correction des réserves sur le DAO finalisées ; version finale du DAO envoyé au Fonds Routier en date du 01/09/2021 ; Avis d'Appel d'Offres Ouvert lancé le 30/08/2021 ; Dépouillement prévu le 30/09/2021, mais reporté le 06/10/2021 (suivant recommandation du FR)                                     - Appel d'Offres Infructueux, Programme d'Entretien Courant à reporter à la CP.20"/>
        <s v="Arrêté de Commodo incommodo signé et affiché le 23/02/2021"/>
        <s v="Note de recommandation pour le changement de la conception du pont en dalot de 4*3 du 22/02/2021_x000a_Avancement de travaux de terrassement retard a cause d'intempérie_x000a_Mise en demeure de délai de 07jrs pour le démarrage su travaux le 17/03/2021_x000a_reprise du travaux le 26/05/2021_x000a_Mise en demeure de délai de 07jrs pour ramener les matériels et le planning de retard des travaux le 22/04/2021_x000a_reprise le 10/05/2021_x000a_projet d'avenant N°01 de 30% au niveau PRMP 30/04/2021_x000a_Réunion entre SMATP et MATP le 19/05/2021"/>
        <s v="En attente remise des plis"/>
        <s v="Travaux en arrêt"/>
        <s v="Avec réserve"/>
        <s v="En attente DAP"/>
        <s v="TRAVAUX PRIORITAIRES 2018-2019_x000a_Arrêt de chantier"/>
        <s v="OS Comm 05/10/2020 - délai 6 mois_x000a_Avenant n°01 : prolongement délai de 6 mois_x000a_Avenant n°02 (prolongement de délai de 8 mois et modification montant de 20 800 000 Ar) signé par le Titulaire le 15/10/2021_x000a_Avenant n°02 enregistré et remis à l'Ar le 21/02/2022 mais retourné car sans timbre date_x000a_Facture n°01  reçue mais retournée après correction faite pour signature du prestataire"/>
        <s v="Chantier en cours _x000a_En attente DAP"/>
        <s v="Suite aux retards dans les préparatifs de la descente sur terrain, la réunion préparatoire n'a eu lieu que le 07 septembre 2021 et l'implantation n'a eu lieu que le 08 septembre 2021. Le document d'exécution n'est parvenu à l'administration que le 07 octobre 2021 et a été approuvé par l'Ingénieur de Contrôle le 11 octobre 2021."/>
        <s v="Compte tenu de l'intempérie dans la Région et la demande de prolongation de délai venant du Titulaire le délai d'exécution a été ramené à 6 mois"/>
        <s v="Arrêt de chantier pendant la saison de pluie;_x000a_-Reprise de certains travaux après le passage des cyclones;_x000a_Renfort des travaux de remise en circulation sur la RNP7 au PK73+200 (Manombo be);_x000a_-Dégradation d’une partie des terrassements suite au passage du _x000a_cyclone Jasmine._x000a_-Réception technique le 25/04/2022_x000a_-Réception provisoire le 20/05/2022"/>
        <s v="Non accord DAE présidence"/>
        <s v="Début d’intervention de l’Entreprise : Mars 2022 ;_x000a_Arrêt de chantier depuis le mois Avril 2022 avec un avancement physique de 14,00%. _x000a_D’après la dernière intervention téléphonique avec le Directeur de l’Entreprise ce mois de Juin, la reprise des travaux sera prévue le mois de juillet suivant."/>
        <s v="Attente pour marché subséquent du contrat cadre RNS13"/>
        <s v="A relancer"/>
        <s v="Rapports fournis par l'Entreprise sur les plans de gestion environnementale des sites connexes (carrières, gîtes, emprunts, base vie,…)"/>
        <s v="Travaux : OS de commencer les travaux le 11 Novembre 2021 . _x000a_Pose de 1ère pierre le 10 Décembre 2021_x000a_Travaux d'installation exécutés à 25%"/>
        <s v="OS de notification du marché approuvé et OS de commencer les prestations le 22 Novembre 2021_x000a_Réunion préparatoire avec toutes les parties prenantes le 29 Novembre 2021_x000a_Rapport d'établissement livré en version électronique et en version physique. Facture en cour de traitement"/>
        <s v="_x000a_Affichage d'avis sur l'enquête de commodo et incommodo du 17 au 20 janvier 2022_x000a_DUP transmis au MTP le 22 Avril 2022 pour être délibéré pendant le conseil des ministres"/>
        <s v="Arrêté de Commodo incommodo signé et prêt pour affichage"/>
        <s v="ANO BADEA:7/10/2021_x000a_Demande de proposition lance le 22/10/2021_x000a_Dépouillement des propositions techniques: 19/11/2021_x000a_ANO BADEA rapport des propositions techniques : 13/01/2021_x000a_Dépouillement des propositions financières : 31/01/2021_x000a_Rapport combiné des propositions techniques et financières en cours de signature par la CAO"/>
        <s v="Avancement :_x000a_100% : PK 144+100 (AMBAKIELA), PK 145+500_x000a_90% :  PK 76+500 (TSARARIVOTRA), PK 90+900 (TANAMBAO), PK 92+350 (AMBODIMOTSO SUD), PK 112+100 (SOFIA), PK 136 (ANDAMPIHELY)_x000a_80% : PK 96+500 (ANTSAMBLAHY), PK 148+400_x000a_50% : PK 145+700, PK 151+200_x000a_10% : PK 108+100 (SOFIA)"/>
        <s v="DAF le 22/06/2021 pour demande d'engagement_x000a_En cours de demande d'autorisation d'engagement_x000a_Implantation programmée la semaine _x000a_du 06/12/21"/>
        <s v="Infructueux, relancé_x000a_En attente remise du 10/05/2022"/>
        <s v="Date de lancement de la lettre d’invitation : 13 juillet 2021_x000a_Date limite pour la remise des offres : 06 aout 2021_x000a_Rapport d’analyse et PV envoyés à la CNM : 06 décembre 2021_x000a_Lot 1 : Infructueux_x000a_Lot 2 : COLAS_x000a_Requête pour financement auprès du MEF envoyée : 07 mars 2022_x000a_Selon un échange verbal avec Monsieur La PRMP, le lot 2 est déclaré également infructueux._x000a_En attente de la procédure de relance."/>
        <s v="Lettre de relance de la demande d'ANO à la BEI, signée par Mr le Ministre des TP transmis à la BEI le 30/03/2022_x000a_Réponse de la BEI reçue le 05/04/2022 annonçant la possibilité de l'acquisition des ANO dans quelques semaines_x000a_Envoi d'une quatrième demande de prorogation de délai jusqu'au 18/07/2022 le 07/04/2022_x000a_Relance effectuée à la BEI le 25/04/2022_x000a_Etablissement du projet de lettre de relance de la DANO à la BEI à signer par Monsieur le Premier Ministre : dossier transmis pour observation_x000a_Transmission d'une lettre aux soumissionnaires pour leur demander de mettre à jour leur déclaration d'intégrité en date du 10/05/2022_x000a_Acquisition de l'ANO de la BEI sur le rapport d'analyse le 12/05/2022_x000a_Rapport d'analyse et projet de marché transmis à la CNM le 13/05/2022 pour examen et accord"/>
        <s v="DANO à BADEA du PTBA 2022 Fly Over en date du 31/12/2021_x000a_ ANO de la BADEA sur le rapport d’évaluation de l’AMI amendé en date du 30/01/2022_x000a_ Projet d’Accord de Prêt BADEA en date du 05/02/2022_x000a_ Projet DDP envoyé pour DANO à la BADEA en date du 21/02/2022_x000a_ ANO BADEA sur la DDP en date du 09/03/2022_x000a_ DANO à la CNM sur la DDP en date du 11/03/2022_x000a_"/>
        <s v="Pour validation à la CNM"/>
        <s v="En attente remise"/>
        <s v="Reprofilage des chaussées ;_x000a_Rechargement en Matériaux sélectionnés ;_x000a_Empierrement macadam ;_x000a_Chaussées bétonnés._x000a_Trois (03) ponts en Béton armés (02 de longueur 8ml et 01 de longueur 6ml)._x000a_Trois (03) Ponts Semi Définitif à entretenir (02 de longueur 17 ml et 01 de longueur 36 ml)."/>
        <s v="Lancement le 09/05/2022"/>
        <s v="En attente confirmation car intitulé différent de celui dans PPM"/>
        <s v="Bureau  :        48%_x000a_Logement 1  : 42%_x000a_Logement 2  : 50%_x000a_Logement 3  : 35%_x000a_Hangar          : 62%_x000a_Clôture          : 64%"/>
        <s v="ouverture des offres le 29/10/2021 à 10H_x000a_Marché attribuée à CRCC, en cours d'enregistrement. Notification de l'O.S. de commencer (en attente)"/>
        <s v="ouverture des offres le 29/10/2021 à 10H_x000a_lot 2 : déclarée infructueux"/>
        <s v="LANCEMENT DE L'APPEL D'OFFRES TRAVAUX : vers le mois de juillet 2022"/>
        <s v="lancement de l'AMI : le 1er avril 2022, remise le 22 avril 2022, analyse des AMI (en cours)"/>
        <s v="Elément de réponse d’Exim Bank China en cours de transmission à la DDP. Expropriation en cours."/>
        <s v="En attente DAE"/>
        <s v="Envoyé à DGFAG pour PAIEMENT 21/04/22 suivant BE N°176"/>
        <s v="Envoyé à DGFAG pour PAIEMENT AVANCE 20% d'un montant de _x000a_Ar 480 000 000 _x000a_22/04/22 suivant BE N°207"/>
        <s v="Arrêt de chantier en attendant la signature de l’autorisation _x000a_d’engagement auprès de la présidence selon l’entreprise;_x000a_Il reste quelques travaux de peintures, la protection des culées en _x000a_gabions ainsi que les remblais d’accès."/>
        <s v="En attente de réception technique"/>
        <s v="Réception Provisoire le 16 Juin 2022"/>
        <s v="phase d’étude pour la mise hors d’eau de l’ouvrage exécuté"/>
        <s v="phase d’étude pour la mise hors d’eau de l’ouvrage"/>
        <s v="En attente complément de dossier via Entreprise"/>
        <s v="Via Sitraka - Mail du 26/04/22"/>
        <s v="CDE Retour après visa différé"/>
        <s v="Duplication de marché par l'entreprise"/>
        <s v="En cours de correction"/>
        <s v="en attente compléments de dossiers via Entreprise"/>
        <s v="En cours de vérification"/>
        <s v="En attente lancement"/>
        <s v="CDE le 29/04/2022"/>
        <s v="Promotion de l'économie" u="1"/>
        <s v="débroussaillage = 73 km sur 80 km_x000a_décaoage = 73 sur 80 km_x000a_reprofilage = 1,7 sur 4,5 km_x000a_remblai = 74 km sur 80 km_x000a_fondation = 37 sur 80 km_x000a_couche de base = 22 sur 80 km_x000a_imprégnation = 22 sur 80 km_x000a_monocouche = 22 sur 80 km_x000a_dalots = 158 sur 188 unités_x000a_radies alvéolés = 10 sur 13 unités" u="1"/>
        <s v="En phase de finalisation d'évaluation de l'offre. Coorection à retourner auprès de CNM" u="1"/>
        <s v="Protocole d'accord en attente d'avis de MTP. _x000a_programme d'anticipation détaillée des travaux perturbé par le passage de cyclone_x000a_Communication verbale signé par le MEF le 22 Février 2022  et déposé auprès du  MTP le 23 Février 2022 pour mise en circuit au conseil de ministre. _x000a_Décompte n°01 relative à la demande d'avance déposé auprès de DDP le 03 Février 2022 - dossier de paiement OFID retour DDP le 08 Février 2022 et envoi de la version éléctronique à l'OFID le même jour. dossier de paiement pour les quatre bailleurs récupéré ce-jour et à transmettre à l'entreprise demain 24 février 2022" u="1"/>
        <s v="En attente rendu étude soumise en vue de PPM" u="1"/>
        <s v="Examen CNM pour projet de DAO" u="1"/>
        <s v="Période de garantie_x000a_- Absence d'engin sur chantier car les ouvrages sur le RP 1203F ne  supportent leur charges_x000a_ - Demande d'avenant par le Titulaire; arret de chantier le 18 dec 2020; reprise le 01 mars 2021; avenant abandoné car l'entreprise reprend les travaux tout en entretenant les ouvrages defectueux; avancement 40%; arret de chnatier le 15/04/2021 suite au décès du titulaire; disponibilite de l'avenant N°01 le 19/11/2021 suite au décès du titulaire et reprise des travaux le 19/11/2021; avancement 100% le 26/11/2021_x000a_ - RP : 26/11/2021" u="1"/>
        <s v="ouverture des offres le 29/10/2021 à 10H_x000a_Marché attribuée à CRCC, en cours d'enregitrement. Notification de l'O.S. de commencer (en attente)" u="1"/>
        <s v="lancement de l'AMI : vers le mois d'avril 2022" u="1"/>
        <s v="Période de garantie_x000a_Reception provisoire  le 26/11/2021" u="1"/>
        <s v="débroussaillage = 67 km sur 85 km_x000a_décapage = 66 km sur 85 km_x000a_reprofilage = 65 km sur 85 km_x000a_remblai = 53 km sur 85 km_x000a_Fondation = 4 km" u="1"/>
        <s v="Notification de personnel clé de la MDC le 06 décembre 2021. Pose de la première pierre le 10 Décémbre 2021 au PK0+000 Soanierana Ivongo. Descente pour l'anticipation global et constat du pont d'Ivontaka le 11 et 12 décembre 2021. _x000a_Descente pour l'anticipation détaillé reportée suite au passage du cyclone" u="1"/>
        <s v="Evaluation finie ce jour. Liste restreint à envoyer au CNM" u="1"/>
        <s v="Retour CNM après renvoi" u="1"/>
        <s v="Période de garantie_x000a_- 27/10/2021: la visite de chantier en vue de la reception provisoire effectuée avec l'AT-AR/BEI, l'AR et le reponsable des TP à Ambanja_x000a_- 23/11/2021: date prévue pour la reception provisoire des travaux" u="1"/>
        <s v="Période de garantie_x000a_Réalisation de cocuhe de revetement très lent à cause de pluie fréquente_x000a_RP : 01/09/2021" u="1"/>
        <s v="ANO BADEA:7/10/2021_x000a_Demande de proposition lance le 22/10/2021_x000a_Depouillement des propositions techniques: 19/11/2021_x000a_ANO BADEA rapport des propositions techniques : 13/01/2021_x000a_Dépouillement des propositions financières : 31/01/2021_x000a_Rapport combiné des propositions techniques et financières en cours de signature par la CAO" u="1"/>
        <s v="'Reception provisoire  le 26/11/2021" u="1"/>
        <s v=" Passage du cyclonne , Saision de pluie, Eloignement d' Approvisionnement  de Granite  industriel pour le corps du trottoir, venant de Tana_x000a_Renforcement équipe de travail en nuit et approvisionnement_x000a_mesures prises: convocation de l'entrepreneur à des réunions pour des prises de décisions, OS envoyés au titulaire, OS de mise en démeure N°12 du 23/03/21, PV de constat en date 23/04/21, OS  N°20 de rappel en date du 23/04/21_x000a_'-  travaux à refaire (en cours de rectification) par rapport à la visite de chantier fait par les agents du MATP en date du 24 juillet 2021_x000a_'- demande de prolongation de delai en date du 05 aout 2021" u="1"/>
        <s v="Point de presse effectué le 03 décembre lors de la RP le 03/12/2021. Préparation de magazine pour les réalisations de l’AR à la date du 31/12/2021, à livrer au début de cette année 2022. Premier draft envoyé par Novocomm le 14 01 2022: correction en cours et mis à jour en cours ( Novocomm et AR)." u="1"/>
        <s v="Pour enregistrement " u="1"/>
        <s v="Arrêté de commodo incommodo signé le 08 décembre 2021. _x000a_Avis au publique par affichage à envoyer à la commune conernée" u="1"/>
        <s v="Phase I : 100%_x000a_Phase II : 0%" u="1"/>
        <s v="En cours d'analyse" u="1"/>
        <s v="Note de recommandation pour le changement de la conception du pont en dallot de 4*3 du 22/02/2021_x000a_Avacement de travaux de terrassement retard a cause d&quot;intempérie_x000a_Mise en demeure de delai de 07jrs pour le démarage su travaux le 17/03/2021_x000a_reprise du travaux le 26/05/2021_x000a_Mise en demeure de delai de 07jrs pour ramener les matériels et le planning de retard des travaux le 22/04/2021_x000a_reprise le 10/05/2021_x000a_projet d'avenant N°01 de 30% au niveau PRMP 30/04/2021_x000a_Réunion entre SMATP et MATP le 19/05/2021" u="1"/>
        <s v="20% d'avancement par rapport aux procedures de passation (source DRHTP Androy)" u="1"/>
        <s v="En cours d'enregistrement" u="1"/>
        <s v="Arret de chantier le 14 Janvier 2021; reprise des travaux le 15 Mars 2021; travaux en retard; avancement 100% _x000a_RT : 21/05/2021_x000a_RP : 12/11/2021" u="1"/>
        <s v="Période de garantie;_x000a_RT : 30/11/2021_x000a_RP : 17/12/2021" u="1"/>
        <s v="Visite de chantier / Promotion de l'économie" u="1"/>
        <s v="En attente du lancement de l'Appel d'Offres &quot;TRAVAUX&quot; / DAO en cours d'exament à la CNM" u="1"/>
        <s v="En attetnte DAE" u="1"/>
        <s v="OS de notification du marché approuvé et OS de commencer les prestations le 22 Novembre 2021_x000a_Réunion préparatoire avec toutes les parties prenantes le 29 Novembre 2021_x000a_Rapport d'établissement livré en version éléctronique (en attente de la version physique)" u="1"/>
        <s v="Période de garantie_x000a_Réception finale provisoire le 3/12/2021 " u="1"/>
        <s v="Au niveau CNM" u="1"/>
        <s v="1/Ordre de service de mise en demeure  N°006-DRATP/SRTP/AGA/TP-FR 21 du 16 mars 2021 prescrivant instruction à l'exécution des travaux;dernier visite  le 11 mai reserve non leve OS non respecté_x000a_2/Ordre de service de mise en demeure N°007-DRATP/SRTP/AGA/TP-FR 21 prescrivant instruction à l'exécution des travaux, Travaux toujours en cours_x000a_3/visite du 16 juillet 2021 : pas de personnel deployé sur chantier" u="1"/>
        <s v="Période de garantie_x000a_Réalisation de cocuhe de revetement très lent à cause de pluie fréquente_x000a_RP : 01/09/2021_x000a_En attente DAP" u="1"/>
        <s v="Date anticipation 25/08/2021_x000a_Travaux en cours, et en phase d'installation_x000a_et en attente de dossier d'exécution_x000a_- Projet davenant  sans modification montant au sein de UGPM " u="1"/>
        <s v="L’élaboration des projets d’installation est en cours et sera disponible à partir du 15 Mai 2022._x000a_Le site se situe à Andavakambora en bord de route au PK 192 de la RN12A dans la commune rurale de Manambondro." u="1"/>
        <s v="Pour envoi CNM le 09/05/2022 projet de contrat cadre" u="1"/>
        <s v="Etude en attente" u="1"/>
        <s v="TEF" u="1"/>
        <s v="Période de garantie ; _x000a_RP : 04/06/2021_x000a_1/audit par le Fonds Routier le 01 juin 2021" u="1"/>
        <s v="Marché subséquent en cours d'évaluation" u="1"/>
        <s v="OS Comm 05/10/2020 - délai 6 mois_x000a_Avenant n°01 : prolongement délait de 6 mois_x000a_Avenant n°02 (prolongement de délai de 8 mois et modification montant de 20 800 000 Ar) signé par le Titulaire le 15/10/2021_x000a_Avenant n°02 enregistré et remis à l'Ar le 21/02/2022 mais retourné car sans timbre date_x000a_Facture n°01  reçue mais retournée après correction faite pour signature du préstataire" u="1"/>
        <s v="Don non-remboursable du Gouvernement Chinois_x000a_Le montant est en RMB_x000a__x000a_Suivant le PV de réunion du 21 Août 2021, il a été signé entre les deux parties Chine-Madagascar la prolongation de délai d'éxécution des travaux. " u="1"/>
        <s v="En attente Demande d'Autorisation d'Engagement " u="1"/>
        <s v="Période de garantie_x000a_Réception provisoire programmée le 20/01/2022" u="1"/>
        <s v="prevision de reprise des travaux et application de barrière de pluie" u="1"/>
        <s v="Fin prévisionnelle des travaux : 23 Mars 2022 / Avenant de délai de 05 mois supplémentaires_x000a_Avancement physique : _x000a_ Voirie urbaine : 84,82%_x000a_ Pont Ranozaza : 43,85%_x000a_ Plateforme Ankililoaka : 0%_x000a_ Station de pesage : 5,35% (matériels déjà commandés et à pied d’œuvre)._x000a_" u="1"/>
        <s v="En attente d'autorisation d'engagement" u="1"/>
        <s v="- Etudes CP.19 finalisées                                  - Devis d'Emploi envoyé au FR le 09/06/2021 et visé le 05/07/21                                                - PPM et AGPM visé par la CRM le 15/07/21                                                              - AGPM Publié dans journal Midi Madagascar le 22/07/2021                                      - DAO finalisé, visé par la CRM le 29/07/2021 et envoyé au Fonds Routier le 04/08/2021 pour DANO.                                          - ANO du Fonds routier le 11/08/2021 ; correction des réserves sur le DAO finalisées ; version finale du DAO envoyé au Fonds Routier en date du 01/09/2021 ; Avis d'Appel d'Offres Ouvert lancé le 30/08/2021 ; Dépouillement prévu le 30/09/2021, mais reporté le 06/10/2021 (suivant recommandation du FR)                                     - Appel d'Offres Infructueux, Programme d'Entretien Courant à repporter à la CP.20" u="1"/>
        <s v="Encours d'enregistrement" u="1"/>
        <s v="Chantier en cours " u="1"/>
        <s v="Période de garantie_x000a_ - Avancement physique : 100%_x000a_ - Travaux largement en retard par rapport au délai d'exécution : fin du délai le 07 mai 2020_x000a_ - Réception provisoire le 30/09/2021_x000a_ - Lévée des reserves de la reception provisoire le 14/10/2021" u="1"/>
        <s v="Depuis le 04 Avril 2022, date de la Notification de l’OS n°01 de commencer les travaux, deux (02) campagnes ont été démarrées : Etudes Topographiques et Investigations géotechniques." u="1"/>
        <s v="Passation de marchés en cours" u="1"/>
        <s v="Rapport d’évaluation corrigé transmis à la BEI le 23/12/.2021 et en attente de l’ANO de la BEI ;_x000a_Envoi d’une demande d’éclaircissement au groupement Colas le 25/01/2022 suite à l’observation de la BEI ;_x000a_Réponse du candidat Colas le 27/01/2022 ;_x000a_Rapport finalisé retransmis à la BEI le 27/01/2022 pour DANO avec informations complémentaires ;_x000a_Envoi de complément de dossier relatif à la réponse de Colas le 04/02/2022 ;_x000a_Relance de la demande d’ANO à la BEI le 11/03/2022_x000a_Attente ANO de la BEI." u="1"/>
        <s v="Contrat cadre depouillé le 03/11/2021 en cours de demande d'autorisation d'engagement" u="1"/>
        <s v="Date fin prévue : 25 mars 2022" u="1"/>
        <s v="Phase de passation de marché au niveau UGPM" u="1"/>
        <s v="Date fin prévue des travaux : 10 mai 2022" u="1"/>
        <s v="Reprise des activités le 05/01/2022_x000a_Rapport mensuel n°1 (aôut-sept 2021) reçu le 24/12/2021 après corrections faites_x000a_Rapport mensuel n°2 (oct 2021)  :  observations  en cours_x000a_Decomptes:_x000a_Dossier de paiement DP1 envoyé au BDF en version électronique le 26/01/2022 et en version physique le 29/01/2022_x000a_DP 2 et 3 : dossier en cours de finalisation au niveau CP_x000a_DP 4 : en cours d'observations_x000a_DP 5: reçu en version éléctronique" u="1"/>
        <s v="Avenant en cours " u="1"/>
        <s v="Période de garantie_x000a_Réception provisoire le 20/01/2022" u="1"/>
        <s v="En période de garantie_x000a_Réception provisoire : 23/11/2022" u="1"/>
        <s v="Lot 1 : 6,3 mois sur 26 mois, soit 24,23 % du délai, av. physique 8,56% (le dossier d’exécution pour les 25 premiers km a été soumis mais retourné)_x000a_Lot 2 : 6,3 mois sur 30 mois, soit 21,00% du délai, av. physique 8,47% (le dossier d’exécution pour les 25 premiers km a été soumis mais retourné)_x000a_- Construction du logement pour la MDC à Ambilobe en cours (Gros œuvre terminés et travaux de finition interieure et extérieure et fourniture des équipements et des mobiliers en cours) : Travaux terminés à 90%_x000a_- Pour le site à Ambanja, après négociation, le déménagement de CGC est en cours. Le responsable chinois sur terrain a été déjà demandé d’activer leur déménagement et une lettre sera adressée à leur direction à Tanà_x000a_Le site pour la construction de logement à Ambanja vient être libérer par CGC en date du 08/02/2022 et le Titulaire est déjà notifié en date du 16/02/2022_x000a_- Dossiers d'execution pour les 25 premiers km de chaque lot sont déjà présentés par le Titulaire et l'AR a déjà émis leurs avis le 10/01/2022_x000a_- les PATB à Diego entre le PK 690+950 et le PK 700+080 sont terminés, de même pour les déblais / remblais entre le PK 672+500 et le PK 690+950; des travaux de préparation de la plateforme sont en cours du PK 472+000 au PK 478+000 et du PK 488+300 au PK 491+800 pour le lot 1, et du PK 573+800 au PK 586+000 pour le lot 2._x000a_- 18/01/2022: les demandes d'agrément des sables pour lots 2 sont reçus de COLAS_x000a_- 20/01/2022: les demandes d'agrément des gîtes pour le lot 1 et des carrières pour lots 1 et 2 sont reçus de COLAS_x000a_- 25/01/2022 : les demandes d'agrément des Aciers HA pour ouvrage et des véhicules pour la mission de contrôle pour lots 1 et 2 sont reçus de COLAS_x000a_- 16/02/2022 : Envoi des lettres n°274 et 276-AR/DG/2022 relatif aux réponses sur les demandes de remplacement des personnels clés pour le lot1 et lot2_x000a_- 22/02/2022 : Envoi de la lettre n°323-AR/DG/DO/UGP RN6/2022 notifiant les rejets des attachements relatifs aux travaux à Diégo et  de la lettre n°322-AR/DG/DO/UGP RN6/2022 concernant les remarques sur l'organigrame de l'entreprise pour les lots 1 et 2 de la RN6_x000a_Une demande d’avance forfaitaire des travaux au taux de 15% du montant du Marché de chaque lot a été mise en circuit pour paiement dont :_x000a_- Lot 1 : 23 115 911 993,38 MGA_x000a_- Lot 2 : 32 713 252 778,97 MGA_x000a_La part en Ariary est déjà payé mais la part en euro est en attente de l'établissement d'un avenant N°1 pour le changement de numero de compte bancaire pour le paiement de la part en monnaire étrangère._x000a_- 01/03/2022 : Réception des avenannts n°01 des  marchés du lot 01 et du lot 02, Transmission au Groupement COLAS  des marhcés en 13 exemplaires pour enregistrement" u="1"/>
        <s v="LANCEMENT DES TRAVAUX : vers le mois de mai 2022" u="1"/>
        <s v="Période de garantie_x000a_1)demande de réception technique: 07 oct 2021_x000a_2/ajournement de la réception technique : (Quantité des travaux manquants-21 oct 2021)_x000a_3/Ordre de service N°015-DRATP/SRTP/AGA/TP-RPI.21 du 21 oct 2021 prescrivant achevement des travaux _x000a_          Projet d'avenant sans suite : montant en plus 474,3 millions non disponible 2021-2022_x000a__x000a_Projet d'avenant sans suite : montant en plus 474,3 millions non disponible 2021" u="1"/>
        <s v="DAF pour engagement le 09/05/22" u="1"/>
        <s v="Période de garantie_x000a_Reception technique  le 18/11/2021_x000a_Avancement suivant avenant n°3" u="1"/>
        <s v="En attente DAE " u="1"/>
      </sharedItems>
    </cacheField>
    <cacheField name="Date lancement AO" numFmtId="0">
      <sharedItems containsNonDate="0" containsDate="1" containsString="0" containsBlank="1" minDate="2020-07-13T00:00:00" maxDate="2022-05-14T00:00:00"/>
    </cacheField>
    <cacheField name="Date Remise AO" numFmtId="0">
      <sharedItems containsNonDate="0" containsDate="1" containsString="0" containsBlank="1" minDate="2020-08-11T00:00:00" maxDate="2022-06-04T00:00:00"/>
    </cacheField>
    <cacheField name="Quantités réalisées En 2022" numFmtId="0">
      <sharedItems containsString="0" containsBlank="1" containsNumber="1" minValue="0" maxValue="60.679999999999993"/>
    </cacheField>
    <cacheField name="Unités"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Naivo DPSE" refreshedDate="44902.505204745372" createdVersion="6" refreshedVersion="6" minRefreshableVersion="3" recordCount="442">
  <cacheSource type="worksheet">
    <worksheetSource ref="A6:BB448" sheet="Situation 2022"/>
  </cacheSource>
  <cacheFields count="54">
    <cacheField name="N°" numFmtId="0">
      <sharedItems containsBlank="1" containsMixedTypes="1" containsNumber="1" containsInteger="1" minValue="65" maxValue="65"/>
    </cacheField>
    <cacheField name="Programme (LF)" numFmtId="0">
      <sharedItems containsBlank="1" containsMixedTypes="1" containsNumber="1" containsInteger="1" minValue="206" maxValue="206"/>
    </cacheField>
    <cacheField name="Convention (LF)" numFmtId="0">
      <sharedItems containsBlank="1" containsMixedTypes="1" containsNumber="1" containsInteger="1" minValue="237" maxValue="393"/>
    </cacheField>
    <cacheField name="Convention Libellée (LF)" numFmtId="0">
      <sharedItems containsBlank="1"/>
    </cacheField>
    <cacheField name="Directions" numFmtId="0">
      <sharedItems containsBlank="1"/>
    </cacheField>
    <cacheField name="ACTIVITES" numFmtId="0">
      <sharedItems longText="1"/>
    </cacheField>
    <cacheField name="Natures" numFmtId="0">
      <sharedItems count="12">
        <s v="Fournitures"/>
        <s v="Travaux de Réhabilitation"/>
        <s v="Travaux de Construction"/>
        <s v="Travaux d'Entretien"/>
        <s v="Travaux d'Urgence"/>
        <s v="Voies Urbaines"/>
        <s v="Assistance technique"/>
        <s v="Prestation intellectuelle"/>
        <s v="Travaux de renforcement"/>
        <s v="Etudes - Contrôle et surveillance"/>
        <s v="Prestation de Service"/>
        <s v="Gestion, contrôle et surveillance" u="1"/>
      </sharedItems>
    </cacheField>
    <cacheField name="Financement" numFmtId="0">
      <sharedItems containsBlank="1" count="9">
        <s v="RPI"/>
        <s v="FONDS ROUTIERS"/>
        <s v="FIN EX"/>
        <s v="FONDS ROUTIERS / RPI"/>
        <m/>
        <s v="RPI - MEF"/>
        <s v="PIP" u="1"/>
        <s v="FIN EXT" u="1"/>
        <s v="BEI/UNION EUROPEENNE/ETAT MALAGASY" u="1"/>
      </sharedItems>
    </cacheField>
    <cacheField name="Bailleurs" numFmtId="0">
      <sharedItems containsBlank="1" count="38" longText="1">
        <s v="ETAT MALAGASY"/>
        <s v="UE / ETAT MALAGASY"/>
        <s v="BEI"/>
        <s v="AFD"/>
        <s v="AFD / BEI"/>
        <s v="BADEA / FSD / ETAT MALAGASY"/>
        <s v="UE"/>
        <s v="BAD / ETAT MALAGASY"/>
        <s v="EXIM BANK / ETAT MALAGASY"/>
        <s v="IDA/BANQUE MONDIALE-PPAV2260-MG"/>
        <s v="PAM (Nations Unies)"/>
        <s v="CHINE / ETAT MALAGASY"/>
        <s v="BEI - Post Disaster Infrasctructure reconstruction"/>
        <s v="AFD / ETAT MALAGASY"/>
        <s v="CHINE"/>
        <s v="BADEA/FSD"/>
        <s v="BADEA / FSD / OFID / FKDEA"/>
        <s v="OFID / ETAT MALAGASY"/>
        <s v="OFID"/>
        <s v="Prêt FAD / Ressources Régionales  / FAD / UE / OFID / AIIB / ETAT MALAGASY"/>
        <s v="BAD / EU / ETAT MALAGASY"/>
        <s v="BAD / FAT / ETAT MALAGASY"/>
        <s v="BANQUE MONDIALE (IDA-6505-MG) / ETAT MALAGASY"/>
        <s v="Banque Mondiale"/>
        <s v="FONDS D’ABU DHABI POUR LE DEVELOPPEMENT (FABDH) / FONDS SAOUDIEN DE DEVELOPPEMENT (FSD) / FONDS KOWEITIEN DE DEVELOPPEMENT ECONOMIQUE ARABE (FKDEA / BANQUE ARABE POUR LE DEVELOPPEMENT EN AFRIQUE (BADEA) / OPEC FUND FOR INTERNATIONAL DEVELOPMENT (OFID) / ETAT MALAGASY"/>
        <s v="Gouvernement Japonais (JICA)"/>
        <s v="BEI- Modernisation"/>
        <s v="BANQUE EUROPEENNE D’INVESTISSEMENT (BEI) / UNION EUROPEENNE / ETAT MALAGASY"/>
        <s v="BADEA / FKDEA / FSD / OFID / F. Abu DHABI/ETAT MALAGASY"/>
        <s v="BADEA"/>
        <m/>
        <s v="BANQUE MONDIALE / ETAT MALAGASY"/>
        <s v="BEI/UNION EUROPEENNE/ETAT MALAGASY"/>
        <s v="BADEA / ETAT MALAGASY"/>
        <s v="UE / GVT"/>
        <s v="BAD/FAD"/>
        <s v="EXIM BANK CHINE / ETAT MALAGASY"/>
        <s v="DON ET PRET" u="1"/>
      </sharedItems>
    </cacheField>
    <cacheField name="Coût estimatif [Ar]" numFmtId="3">
      <sharedItems containsBlank="1" containsMixedTypes="1" containsNumber="1" minValue="0" maxValue="3160888000000"/>
    </cacheField>
    <cacheField name="Responsable du Projet" numFmtId="0">
      <sharedItems containsBlank="1" count="105" longText="1">
        <m/>
        <s v="RAZAFINDRALAMBO Manantsoa_x000a_Directeur aux Appuis d'urgences_x000a_034 05 586 95_x000a_dau.manatsoa@gmail.com"/>
        <s v="Ingénieur en Chef: ANDRIAMALALAVONJY Solomanoro_x000a_Ingénieur Chargé de contrôle: RAZAFINDRIANILANA Hoby_x000a_Ingénieur Chargé de surveillance: RAVONINJATOVO Marc Rolando_x000a_Assistant de surveillance: RASOANAIVO Lalaina Huacinthe/ _x000a_RAKOTONAIVO Andrianarijao Benjamina"/>
        <s v="DRATP ITASY"/>
        <s v="RABIALAHY Nedarivola Andréas"/>
        <s v="RAZAFIARISOA Marie Julie_x000a_rmjulie07@yahoo.fr_x000a_034-30-384-21"/>
        <s v="RALAIMAROLAHY Rija_x000a_r.ralaimarolahy@agenceroutiere.mg_x000a_034-30-384-24   "/>
        <s v="Rija DAU_x000a_Tel : 034 15 002 96_x000a_Mail : ikemarija@yahoo.fr"/>
        <s v="BOTOMANOVATSARA Fils_x000a_Ingénieur des TP DINFRA_x000a_kokondro@gmx.fr_x000a_034 05 561 84"/>
        <s v="RAKOTOVAO Andriatiana Marcellin_x000a_Chef de Service Route DINFRA_x000a_rktv.marcellin@gmail.com_x000a_0340556196"/>
        <s v="Ingénieur en Chef : RAKOTOMALALA Jean Armand_x000a_Ingénieur de Contrôle : RANAIVOARIMANANA Mbinintsoa Serge_x000a_Adjoint(s) de Surveillance : RAJHONSON Soloniaina"/>
        <s v="Ingénieur en chef: SAMBISOLO Emile Joseph:_x000a_Ingénieur Chargé de contrôle: RAVONINJATOVO Marc Rolando_x000a_Ingénieur Chargé de surveillance: RAZAFINJATOVO Fetra Lalaina,  ANDRIANTSILAIZINA Erickson:_x000a_Assistant de surveillance: RAKOTONAIVO Andrianarijao Benjamina"/>
        <s v="Ingénieur en Chef: ANDRIAMALALAVONJY Solomanoro;_x000a_Ingénieur Chargé de contrôle: RAVONINJATOVO Marc Rolando;_x000a_Ingénieur Chargé de surveillance: ANDRIANTSILAIZINA Erickson_x000a_Assistant de surveillance: RAKOTONAIVO Benjamina "/>
        <s v="Andrianjafimahefarinjo Soarilala Lynà_x000a_l.andrianjafimahefarinjo@agenceroutiere.mg_x000a_034-30-384-22"/>
        <s v="Serge RANAIVOARIMANANA Mbinintsoa SRTP 034 70 334 44/ 033 17 844 47"/>
        <s v="RASOLOFOMANANA Espérance_x000a_e.rasolofomanana@agenceroutiere.mg_x000a_034 30 384 47"/>
        <s v="JHULVER Philah Herinony Directeur Régional des Travaux Publics Androy                      Tél : 034 52 077 81 / 034 18 480 26                                     E-mail : jhulverphilah@gmail.com"/>
        <s v="_x000a_Responsable du projet: Taberahanitra Sarinety"/>
        <s v=" Ingénieur en Chef : ANDRIAMALALAVONJY  Solomanoro, Ingénieur des Travaux Publics;_x000a_• Ingénieur de Contrôle : RAVONINJATOVO Marc Rolando, Ingénieur des Travaux Publics;_x000a_• Ingénieur chargé de Surveillance : ANDRIANTSILAIZINA Erickson, Ingénieur des Travaux Publics;_x000a_• Ingénieur chargé de Surveillance :RAKOTOARISOA Huges ,Ingénieur des Travaux Publics_x000a_• Agent chargé de Surveillance : TAHIRIARIVONY Fanomezantsoa, Technicien des Travaux Publics,_x000a_• Agent chargé de Surveillance : RAKOTONAIVO ANDRIANARIJAO Benjamina, Technicien des Travaux Publics,"/>
        <s v="RASELISON Mbolatiana Arsène_x000a_SRTP VAK_x000a_arsmaill@gmail.com _x000a_0346941032"/>
        <s v="RAMBOLAMANANA Maminiaina_x000a_m.rambolamanana@agenceroutiere.mg_x000a_034-30-384-30"/>
        <s v="Thierry"/>
        <s v="RASOLONDRAIBE Andriamirantosoa_x000a_a.rasolondraibe@agenceroutiere.mg_x000a_034-30-384-14"/>
        <s v="RAHARISON Elie"/>
        <s v="RATIARISON Hajaniaina Thierry"/>
        <s v="RAHARIVELO Arielle"/>
        <s v="PACFC_x000a_Point Focal : RAZAFIMAHEFA Ando Nantenaina (Coordonnateur)_x000a_Responsable du projet : RABE Roger"/>
        <s v="PACT"/>
        <s v="PACT: RANDRIAMILANTO Jean Frédéric_x000a_MTP: Thierry RATIARISOA"/>
        <s v="RAKOTOSON Eric"/>
        <s v="PACT: RANDRIAMILANTO Jean Frédéric_x000a_           Tél : 034 10 111 43_x000a_           mail: frederic.randriamilanto@ppact.mg_x000a_MTP: Thierry RATIARISOA_x000a_           Tél: 034 05 614 13_x000a_            mail: rthierry.tp@gmail.com"/>
        <s v="RANDRIANANDRASANA Hajaniaina, Directeur Général des Travaux Publics"/>
        <s v="RAKOTONIRINA Alberton_x000a_a.rakotonirina@agenceroutiere.mg_x000a_034-30-384-13"/>
        <s v="Mr RAKOTOARISOA Mihajarivo_x000a_andriambola2017@gmail.com_x000a_0340556415"/>
        <s v="RAHARISON Solonirina Elie_x000a_Tel: 034 05 614 15_x000a_Mail: raharisonsolonirina@gmail.com"/>
        <s v="REGION ITASY_x000a_SRTP Itasy"/>
        <s v="REGION ITASY_x000a_DRATP Itasy"/>
        <s v="RATSIMBA Andrianjatovo Andry_x000a_a.ratsimba@agenceroutiere.mg_x000a_034-30-384-45"/>
        <s v="RAZAFIMANJATO A. Edith, Chef de Service Régional des Travaux Publics de Betsiboka, _x000a_Tél : 034 01 127 15 / 034 13 910 45,                E-mail : edithrazafi16@gmail.com"/>
        <s v="RAZAFIMAHEFA Ando - andohantenaina@hotmail.mg_x000a_034-47-675-74"/>
        <s v="RAFALISOA Dafara Anjarason : dafaranjarason@gmail.com_x000a_Tel : 034 05 614 19"/>
        <s v="DRATP/SRTP ALMAN"/>
        <s v="RANDRIANTSARA Jean François_x000a_Davidson (DRAHTP Atsimo Andrefana)_x000a_Tel : 034 01 757 13_x000a_atsimoandrefanadrahtp@gmail.com / ZAFILEBA Ferrier Odilon_x000a_(SRTP Atsimo Andrefana)_x000a_Tel : 034 01 757 13_x000a_drtp1 ih@gmail.com"/>
        <s v="h.sarinah@gmail.com_x000a_034 05 561 81_x000a__x000a_srtp.amoronimania@gmail.com_x000a_034 04 177 47"/>
        <s v="Nom et prénom : RAJAONA Lalanirina Jean Luc                                                        Mail : drtpmelaky@gmail.com                 Tél : - 034 01 769 34                             Fonction : DIRECTEUR REGIONALE DE L'AMENAGEMENT DU TERRITOIRE ET DES TRAVAUX PUBLICS&quot;"/>
        <s v="DRATP ATSIMO ATSINANANA"/>
        <s v="RANDRIANARIVELO Herimanantsoa_x000a_Directeur Régional_x000a_034 01 73975 / 034 11 391 00 herimanantsoa@moov.mg"/>
        <s v="DINFRA - DRATP ATSIMO ATSINANANA"/>
        <s v="ANDRIAMALALAVONJY Solomanoro, DRATP Analamanga"/>
        <s v="Ingénieur en Chef :ANDRIAMALALAVONJY Solomanoro;_x000a_Ingénieur Chargé de contrôle: RAVONINJATOVO Marc Rolando_x000a_Ingénieur Chargé de surveillance: ANDRIANTSILAIZINA Erickson/RAZAFINJATOVO Fetra Lalaina;_x000a_Assistant de surveillance: RAKOTONAIVO Andrianarijao B."/>
        <s v="Ingénieur en Chef: SAMBISOLO Emile Joseph:_x000a_Ingénieur Chargé de contrôle: RAVONINJATOVO Marc Rolando_x000a_Ingénieur Chargé de surveillance:   ANDRIANTSILAIZINA Erickson,_x000a_RAZAFINDRIANILANA Hoby_x000a_Assistant de surveillance: RAKOTOMANANA Jose"/>
        <s v="ANDRIANIAINA Fanomezantsoa Alain, DRATP Analanjirofo"/>
        <s v="RAKOTONDRAVELO Maminiaina"/>
        <s v="CHAN MARIE SANDRA"/>
        <s v="RAVAOARISOA Emma Fideline Directeur Régional de l’Aménagement du Territoire de l’Habitat et des Travaux Publics de DIANA _x000a_Tel : 034 05 548 86_x000a_ravaoemma@yahoo.fr"/>
        <s v="SRTP"/>
        <s v="RAJAONALISON Rija Harilala_x000a_Chef de Service de Coordination des Interventions d’urgences_x000a_Tel : 034 07 560 06"/>
        <s v="Alexandre"/>
        <s v="Point Focal : RAZAFIMAHEFA Ando Nantenaina (Coordonnateur)_x000a_Responsable du projet : _x000a_RANDRIANARISON Ando Manalina"/>
        <s v="RATIARISOA Thierry"/>
        <s v="Rija DAU_x000a_ Tel : 034 15 002 96_x000a_ Mail : ikemarija@yahoo.fr"/>
        <s v="Ministère de l'Aménagement du Territoire et des Travaux Publics;_x000a_PIC 2 2"/>
        <s v="RAJOELISOLO Manitra_x000a_m.rajoelisolo@agenceroutiere.mg_x000a_034-30-384-34"/>
        <s v="Mr RAZEFASON Ando (DER)_x000a_andoraz03@yahoo.fr_x000a_0340556082"/>
        <s v="JHULVER Philah Herinony    Directeur Régional de l'Aménagement du Territoire et des Travaux Publics Androy                      Tél : 034 52 077 81 / 034 18 480 26                                    E-mail : jhulverphilah@gmail.com"/>
        <s v="Sambisolo jean Emile : mail e.sambisolo@matp.gov.mg - 032 01 234 56"/>
        <s v="-RAKOTOMANANA Tafita Andriantahiry, PRMP_x000a_-ANDRIANTOLOTRA A. Lovaniaina, DRATP_x000a_-RAZAFIMANJATO A. Edith, C/SRTP_x000a_"/>
        <s v="CHAN Marie Sandra_x000a__x000a_"/>
        <s v="TABERA Hanitra Sarinety_x000a_Ingénieur des TP DINFRA_x000a_h.sarinah@gmail.com_x000a_0340016553"/>
        <s v="MATP; DRATP HM; SRTP HM"/>
        <s v="DINFRA"/>
        <s v="MATP-DRATP AROFO-SRTP AROFO"/>
        <s v="_x000a_Responsable du projet : pas d'information"/>
        <s v="Ingénieur en Chef : RAKOTOVAO Andriatiana Marcellin_x000a_Ingénieur de Contrôle : RAKOTOMALALA Jean Armand_x000a_Ingénieur(s) de Surveillance: RABIALAHY Nedarivola Andréas_x000a_RANAIVOARIMANANA Mbinintsoa Serge_x000a_Adjoint de Surveillance : RAJHONSON Soloniaina"/>
        <s v="RAOLONARIVO Andry Antenaina, Chef de Service de Suivi et Contrôle des travaux, Tél : 034 02 452 73, E-mail : araolonarivo@gmail.com_x000a_RAZAFIMANJATO A. Edith, Chef de Service Régional des Travaux Publics de Betsiboka, _x000a_Tél : 034 01 127 15 / 034 13 910 45, E-mail : edithrazafi16@gmail.com"/>
        <s v="Maminiaina"/>
        <s v="RAMAROLAHY Iry Miarisoa_x000a_Tel: 034 25 32840_x000a_Mail: ramarolahy.iry@gmail.com"/>
        <s v="TABERA Hanitra Sarinety_x000a_Tel: 034 00 165 53_x000a_Mail: h.sarinah@gmail.com"/>
        <s v="Andreas"/>
        <s v="PACT: RANDRIAMILANTO Jean Frédéric_x000a_        Tél : 034 10 111 43_x000a_        mail: frederic.randriamilanto@ppact.mg_x000a_MTP: Rakotovao Andriatiana Marcellin'_x000a_        Tél: 034 93 198 63_x000a_         Mail: rktv.marcellin@gmail.com"/>
        <s v="RAZAFIARISOA Marie Julie"/>
        <s v="RAJAONALISON Rija Harilala"/>
        <s v="sAMBISOLO Emile Joseph (Ingénieur en chef) RAKOTONDRAVELO Maminiaina ( Responsable de projet)"/>
        <s v="BOTOMANOVATSARA Fils"/>
        <s v="RATIARISOA Thierry (Ingénieur en chef), RAKOTONDRAVELO Maminiaina (responsable de projet)"/>
        <s v="RABARISOA Andrimandresy Eric"/>
        <s v="RATIARISOA Hajaniaina Thierry"/>
        <s v="Andrianjafimahefarinjo Soarilala Lynà_x000a_l.andrianjafimahefarinjo@agenceroutiere.mg_x000a_034-30-384-23" u="1"/>
        <s v="BOTOMANOVATSARA Fils_x000a_Tel: 034 05 561 84_x000a_Mail: kokondro@gmx.fr" u="1"/>
        <s v="PACFC_x000a__x000a_Point Focal : RAZAFIMAHEFA Ando Nantenaina (Coordonnateur)_x000a_Responsable du projet : _x000a_RANDRIANARISON Ando Manalina" u="1"/>
        <s v="AGENCE ROUTIERE" u="1"/>
        <s v="Andrianjafimahefarinjo Soarilala Lynà_x000a_l.andrianjafimahefarinjo@agenceroutiere.mg_x000a_034-30-384-27" u="1"/>
        <s v="BOTOMANOVATSARA Fils_x000a_Ingénieur des TP DINFRA_x000a_kokondro@gmx.fr_x000a_0340556184" u="1"/>
        <s v="RAKOTOVAO Rivoary_x000a_r;rakotovao@agenceroutiere.mg_x000a_034-30-384-23" u="1"/>
        <s v="RAKOTOVAO Rivoary_x000a_rivoary@yahoo.fr_x000a_034-30-384-23" u="1"/>
        <s v="RALAIMAROLAHY Rija_x000a_ralrija@ymail.com_x000a_034-30-384-24   " u="1"/>
        <s v="RATSIMBA Andrianjatovo Andry_x000a_a.ratsimba@agenceroutiere.mg" u="1"/>
        <s v="RAZAFIMBOLONA Ralinoro Mail : rabigauche@yahoo.fr_x000a_Tel : 034 05 561 87" u="1"/>
        <s v="RAJOELISOLO Manitra_x000a_m.rajoelisolo@agenceroutiere.mg_x000a_" u="1"/>
        <s v="PACFC_x000a_Point Focal : RAZAFIMAHEFA Ando Nantenaina (Coordonnateur)_x000a_Responsable du projet : RANDRIANARISON Ando Manalina" u="1"/>
        <s v="Andrianjafimahefarinjo Soarilala Lynà_x000a_lyna2020arm@gmail.com_x000a_034-30-384-22" u="1"/>
        <s v="RAKOTONIRINA Alberton_x000a_alberton68@yahoo.fr" u="1"/>
        <s v="Andrianjafimahefarinjo Soarilala Lynà_x000a_l.andrianjafimahefarinjo@agenceroutiere.mg_x000a_034-30-384-30" u="1"/>
        <s v="Point Focal : RAZAFIMAHEFA Ando Nantenaina (Coordonnateur)_x000a_Responsable du projet : _x000a_RABE Roger" u="1"/>
        <s v="RASOLONDRAIBE Andriamirantosoa_x000a_rantosoa@gmail.com_x000a_034 29 233 29" u="1"/>
      </sharedItems>
    </cacheField>
    <cacheField name="Valeur Cible (Unités)" numFmtId="0">
      <sharedItems containsBlank="1" count="33">
        <s v="ML"/>
        <s v="Km"/>
        <s v="Nb carrefour réhabilité"/>
        <s v="Pourcentage de décompte régularisé"/>
        <s v="% Avancement financier AFD"/>
        <s v="Nb de bacs entretenus"/>
        <s v="Nb d'ouvrages entretenus"/>
        <s v="Nb de rapports"/>
        <s v="Nb"/>
        <m/>
        <s v="Nombre de Bâtiments"/>
        <s v="Pourcentage de PAPs payé"/>
        <s v="Pièces"/>
        <s v="Nombre de rapports mensuels courants" u="1"/>
        <s v="km de route traitée" u="1"/>
        <s v="Rapport soumis et validés" u="1"/>
        <s v="km de routes aménagé et bitumée" u="1"/>
        <s v="Nombre de Bac" u="1"/>
        <s v="Nbre de ponts entretenus" u="1"/>
        <s v="Autant de rapports d'études livrées que de délai des prestations" u="1"/>
        <s v="APD livré et DAO livré, Rapport final livré" u="1"/>
        <s v="Nombre de Bâtiments administratifs" u="1"/>
        <s v="Nombre de rapports" u="1"/>
        <s v="ML d'ouvrage" u="1"/>
        <s v="Rapports validés" u="1"/>
        <s v="Kilomètre de routes entretenues" u="1"/>
        <s v="KM réhabilité" u="1"/>
        <s v="Km de route entretenue" u="1"/>
        <s v="Nbre de bacs entretenus" u="1"/>
        <s v="Nbr carrefour réhabilité" u="1"/>
        <s v="KM aménagé et asphalté" u="1"/>
        <s v="Rapport" u="1"/>
        <s v="Mètre Linéaire" u="1"/>
      </sharedItems>
    </cacheField>
    <cacheField name="VC (Qté)" numFmtId="0">
      <sharedItems containsString="0" containsBlank="1" containsNumber="1" minValue="0" maxValue="880" count="102">
        <m/>
        <n v="130"/>
        <n v="60"/>
        <n v="184"/>
        <n v="120"/>
        <n v="3.5"/>
        <n v="5.4"/>
        <n v="0.8"/>
        <n v="12"/>
        <n v="19.428000000000001"/>
        <n v="41.2"/>
        <n v="0.29699999999999999"/>
        <n v="0.36"/>
        <n v="0.1"/>
        <n v="6"/>
        <n v="34"/>
        <n v="28"/>
        <n v="1.9"/>
        <n v="1"/>
        <n v="8.25"/>
        <n v="219.18299999999999"/>
        <n v="18"/>
        <n v="10"/>
        <n v="102.729"/>
        <n v="11.1"/>
        <n v="107"/>
        <n v="51"/>
        <n v="47"/>
        <n v="5"/>
        <n v="64"/>
        <n v="0.76"/>
        <n v="7"/>
        <n v="80"/>
        <n v="151.69999999999999"/>
        <n v="40"/>
        <n v="50"/>
        <n v="17"/>
        <n v="4"/>
        <n v="8"/>
        <n v="2"/>
        <n v="3"/>
        <n v="19.087"/>
        <n v="100"/>
        <n v="48.728999999999999"/>
        <n v="45"/>
        <n v="22"/>
        <n v="4.8"/>
        <n v="0"/>
        <n v="61"/>
        <n v="25"/>
        <n v="21.105"/>
        <n v="4.9000000000000004"/>
        <n v="17.8"/>
        <n v="0.33500000000000002"/>
        <n v="0.45"/>
        <n v="11.321999999999999"/>
        <n v="136"/>
        <n v="880"/>
        <n v="2.56"/>
        <n v="121"/>
        <n v="26"/>
        <n v="31"/>
        <n v="85"/>
        <n v="73"/>
        <n v="20.88"/>
        <n v="132"/>
        <n v="101.72000000000003"/>
        <n v="145"/>
        <n v="24"/>
        <n v="328"/>
        <n v="27"/>
        <n v="41"/>
        <n v="35"/>
        <n v="29"/>
        <n v="0.65"/>
        <n v="23"/>
        <n v="240"/>
        <n v="38"/>
        <n v="0.69599999999999995"/>
        <n v="0.52"/>
        <n v="10.7"/>
        <n v="233"/>
        <n v="106"/>
        <n v="14"/>
        <n v="202"/>
        <n v="37"/>
        <n v="0.3"/>
        <n v="64.3"/>
        <n v="164"/>
        <n v="159"/>
        <n v="62"/>
        <n v="95"/>
        <n v="33"/>
        <n v="36"/>
        <n v="20.75"/>
        <n v="159.75"/>
        <n v="9"/>
        <n v="104"/>
        <n v="152"/>
        <n v="43.6"/>
        <n v="260"/>
        <n v="20"/>
      </sharedItems>
    </cacheField>
    <cacheField name="Indicateur PEM/PTA" numFmtId="0">
      <sharedItems containsBlank="1" containsMixedTypes="1" containsNumber="1" containsInteger="1" minValue="0" maxValue="0" longText="1"/>
    </cacheField>
    <cacheField name="Indicateur ODD" numFmtId="0">
      <sharedItems containsBlank="1"/>
    </cacheField>
    <cacheField name="Indicateur de Performance" numFmtId="0">
      <sharedItems containsBlank="1" containsMixedTypes="1" containsNumber="1" containsInteger="1" minValue="0" maxValue="0"/>
    </cacheField>
    <cacheField name="AXE" numFmtId="0">
      <sharedItems containsBlank="1" count="117">
        <s v="Central"/>
        <s v="Maroantsetra - Antalaha"/>
        <s v="Sahofika - Marolambo"/>
        <s v="RN 11"/>
        <s v="RN 13"/>
        <s v="Aérodrome d'Ampanihy"/>
        <s v="RN 03"/>
        <s v="RP 85"/>
        <s v="RN 31"/>
        <s v="RN 12A"/>
        <s v="RN 06"/>
        <s v="RN 08C"/>
        <s v="Ville d'Antsirabe"/>
        <s v="RN 07"/>
        <s v="RN 01"/>
        <s v="Ville d'Antananarivo"/>
        <s v="Rocade Nord-Est"/>
        <s v="RN 02"/>
        <s v="Route digue "/>
        <s v="RN 34"/>
        <s v="RN 05"/>
        <s v="RN 09"/>
        <s v="Ville d'Analalava"/>
        <s v="RN 43"/>
        <s v="Ville de Mandritsara"/>
        <s v="Ville d'Antsiranana"/>
        <s v="RP 1203-F"/>
        <m/>
        <s v="RN 05A"/>
        <s v="RN 44"/>
        <s v="Route de la francophonie"/>
        <s v="Agence Routière"/>
        <s v="Routes des œufs"/>
        <s v="Analavory - Sarobaratra"/>
        <s v="Ville de Soavinandriana"/>
        <s v="RN 04"/>
        <s v="RN 33"/>
        <s v="RN 23A"/>
        <s v="RN 10"/>
        <s v="Route d'Ambohitombo"/>
        <s v="RN 01 Bis"/>
        <s v="RN 27"/>
        <s v="Ville de Mananjary"/>
        <s v="Ville de Manakara"/>
        <s v="RN 12"/>
        <s v="Croc Farm"/>
        <s v="Vohilengo"/>
        <s v="Ville d'Ambanja"/>
        <s v="Ville d'Ambilobe"/>
        <s v="RN 57"/>
        <s v="Amoron'i Mania"/>
        <s v="RIP 39"/>
        <s v="RIP 302-F"/>
        <s v="RN 09 / RN 12A"/>
        <s v="RN 30B"/>
        <s v="Androy"/>
        <s v="RN 33B"/>
        <s v="RN 10 et RN 13"/>
        <s v="RN dans Betsiboka"/>
        <s v="Ville de Toamasina"/>
        <s v="RP 84"/>
        <s v="Maroantsetra"/>
        <s v="RN 15"/>
        <s v="RN 08"/>
        <s v="RN 18"/>
        <s v="RN 14A"/>
        <s v="RN 32"/>
        <s v="RN 35"/>
        <s v="RN 23"/>
        <s v="VROT"/>
        <s v="RNS - 13"/>
        <s v="Fly over"/>
        <s v="RN 03A"/>
        <s v="RN 08A"/>
        <s v="RN 24"/>
        <s v="RN 25"/>
        <s v="RN 41"/>
        <s v="RN 03B"/>
        <s v="RN 11A"/>
        <s v="RN 13 "/>
        <s v="RN 14"/>
        <s v="RN 16"/>
        <s v="RN 30"/>
        <s v="RN 42"/>
        <s v="RN 45"/>
        <s v="RN 46"/>
        <s v="Mananjary"/>
        <s v="Mahajanga"/>
        <s v="Farafangana"/>
        <s v="Vangaindrano"/>
        <s v="RN 20"/>
        <s v="Route d'Andranonahoatra"/>
        <s v="RR-AMM 3"/>
        <s v="RR-AMM 4"/>
        <s v="RN 22"/>
        <s v="Voirie Urbaine"/>
        <s v="Route de Mantasoa"/>
        <s v="Route d'Andramasina"/>
        <s v="Tout Madagascar"/>
        <s v="Autoroute"/>
        <s v="Fourniture / Central"/>
        <s v="Rives Onilahy"/>
        <s v="Pangalane"/>
        <s v="RN 31A"/>
        <s v="RN 17"/>
        <s v="RN 26"/>
        <s v="RN 8C"/>
        <s v="RN 33A"/>
        <s v="RN 17A"/>
        <s v="Bacs"/>
        <s v="RIP 93"/>
        <s v="Ville d'Andapa"/>
        <s v="Ambilobe" u="1"/>
        <s v="Flyover" u="1"/>
        <s v="RN 01Bis" u="1"/>
        <s v="Route d'Analalava" u="1"/>
        <s v="Ambanja" u="1"/>
      </sharedItems>
    </cacheField>
    <cacheField name="Geo référencement - Début" numFmtId="0">
      <sharedItems containsBlank="1" containsMixedTypes="1" containsNumber="1" containsInteger="1" minValue="0" maxValue="0" count="110">
        <m/>
        <s v="18°49'03,6&quot; S /47°30'58,8E"/>
        <s v="Début : S: -14.67181667, E: 48.65689500 "/>
        <s v="Latitude :_x000a_Début : 7 287 437_x000a__x000a_Longitude:_x000a_Début : 730 481_x000a_"/>
        <s v="Latitude :_x000a_Début : 13,686852°S_x000a__x000a_Longitude:_x000a_Début : 48,444454°E"/>
        <s v="(19°51'49,7&quot;;47°01'34,1&quot;)"/>
        <s v="(19°40'01,1''S;47°19'19,4''E)"/>
        <s v="Début : S 19°00'40&quot; / E 47°12'44&quot;"/>
        <s v="Début : S 18°94'41&quot; / E  46°91'50&quot;"/>
        <s v="S 18,41223 ;E 47,88167"/>
        <s v="latitude  18°55'8,57''S  Longitude  47°31'41,14''E"/>
        <s v="Latitude :_x000a_Début : 7 230 747_x000a__x000a_Longitude:_x000a_Début : 701 000"/>
        <s v="Amoronakona : 772082,191 7905758,411"/>
        <s v="18°49'31,1''S / 49°04'56,8''E"/>
        <s v="18°93'7.50 ''S / 47°50'0.02'' "/>
        <s v="PK 12+100 (19°51'48.0&quot;S ; 46°55'50.1&quot;E)"/>
        <s v="LATITUDE : 15°41'14,28&quot; S_x000a_LONGITUDE :_x000a_49°37'56,00&quot; E"/>
        <s v="LATITUDE : -20,621_x000a_LONGITUDE : 47,2023"/>
        <s v="LATITUDE :_x000a_23°21'29,66&quot; E, LONGITUDE : 43°40'00,84&quot;, "/>
        <s v=" Début de la route :    X : 8 541 647,868                   Y: 474 976,511                        "/>
        <s v="LATITUDE :_x000a_-19,408700°_x000a__x000a_LONGITUDE :_x000a_46,950528°"/>
        <s v="Tronçon I : 15°50'34.03&quot;S 48°49'20.34''E  _x000a_Tronçon II : 15°50'20.21762&quot;S 48°49'32.24''E _x000a_Pont : 15°50'17.78798&quot;S 48°49'31.57406''E"/>
        <s v="Axe 1  : 12°17'3.53&quot;S 49°17'41.71''E _x000a_Axe 2  : 12°17'58.73&quot;S 49°17'36.87''E _x000a_Axe 3  : 12°16'34.55&quot;S 49°17'33.92''E "/>
        <s v="Début:22°22’42’’S – 47°49’46’’E "/>
        <s v="Entre_x000a_(19°51'45&quot;;47°02'01&quot;)_x000a_et_x000a_(19°52'10&quot;;47°02'03&quot;)"/>
        <s v="Latitude :_x000a_Début : 24,61553°S"/>
        <s v="Bevoay : 21°49'52,35&quot;5_x000a_43°52'32,03&quot;E_x000a_"/>
        <s v="Début :_x000a_Latitude : 13°11’19.504’’S Longitude : 49°3’12.694’’E_x000a_"/>
        <s v="Marovoay (x: 209498,41; y:7921628,22; ZTn: 909,10)"/>
        <s v="Longitude: 47,831196 ; Latitude: -22,366661"/>
        <s v="Amboasary (18° 26' 48.07&quot; Sud, 48° 15' 47.51&quot; Est)"/>
        <s v="Début (Port de Toliara)_x000a_       Latitude : 43.679785°_x000a_       Longitude : -23,376680°"/>
        <s v="Lat.:  18°43'15.88&quot;S_x000a_Long:  47°20'34.81&quot;E"/>
        <s v="18°413'637''S / 49°160'924''E        "/>
        <s v="17°66’80,61’’S    E : 049’49’11,52’"/>
        <s v="Début : _x000a_Latitude : '-23,376680°_x000a_Longitude : 43,855374°_x000a__x000a_"/>
        <s v="S : 17°39'3,393'' / E : 46°58,4'4,6398''"/>
        <s v="Analamisampy : 22°28'47,67&quot;5_x000a_43°39'35,57&quot;E_x000a__x000a__x000a_RNT 12A : lot 1, début (Taolagnaro) :_x000a_25°00'9.85&quot; S_x000a_46°58'57.84&quot;E _x000a__x000a_RNT 12A : lot 2, début (Masianaka)_x000a_23°21'0.84&quot;S_x000a_47°36'17.02&quot;E"/>
        <s v="17°45'56.98&quot;S / 47°59'23.29&quot;E"/>
        <s v="Longitude : 18°94’70.62S   Latitude : 48°23’02.27E_x000a_"/>
        <s v=" RNS10 (LOT 01) : _x000a_Début: Lat.: 23°8'33,44''S / Long:  44° 8'.47&quot;E "/>
        <s v="Début :_x000a_-20.654714_x000a_47.106563"/>
        <s v="PK 341+100 / 044°52'50.57'' E; 17°55'50.53''S  "/>
        <s v=" 22°42'33.31&quot;S -  46°58'33.73&quot;E _x000a_"/>
        <s v="Début:21°09’41’’S – 48°05’49’’E       "/>
        <s v="Latitude: 22°20'22,15&quot; S et Longitude: 47°51'22,66&quot; E_x000a_Latitude: 22°40'21,45&quot; S et Longitude: 47°48'21,09&quot; E"/>
        <s v="Latitude 18°57'7,08&quot;S et longitude 47°35'59,81&quot;E"/>
        <s v="S 18,84417 ;_x000a_           E 47,60433"/>
        <s v="S 18°48'04,8&quot; / E 47°28'22,5&quot;"/>
        <s v="S17°31'11.89&quot;_x000a_E49°27'30.63&quot;"/>
        <s v="Lat.: 13°40'47.89''S Long: 48°27'0.47''E_x000a_Lat.: 13°40'41.39''S Long: 48°27'1.96''E"/>
        <s v="Début: lat.: 13°11'51,28&quot;S- long: 49°02'57,63&quot;E"/>
        <s v="Début de l'axe:_x000a_X: 598 696_x000a_Y:1 407 898_x000a_"/>
        <s v="18°11'47.17&quot;S/47°2'31.91&quot;E"/>
        <s v="Début: lat.: 18°58'55&quot;S- long: 48°56'34&quot;E"/>
        <s v="Latitude : -21,814071_x000a_Longitude : +44,47725"/>
        <s v="S 16°46'51.9&quot; / E 47°38’16.9&quot;"/>
        <s v="Début : Pk 0+000_x000a_Latitude : '-23,35831945°_x000a_Longitude : 43,66712755°"/>
        <s v="Ankililoaka : Pk 71+271_x000a_Latitude : '-23,35831945°_x000a_Longitude : 43,66712755°"/>
        <s v="RNT 12A : lot 1, début (Taolagnaro) :_x000a_25°00'9.85&quot; S_x000a_46°58'57.84&quot;E _x000a__x000a_RNT 12A : lot 2, début (Masianaka)_x000a_23°21'0.84&quot;S_x000a_47°36'17.02&quot;E_x000a_"/>
        <s v="Analamisampy : 22°28'47,67&quot;5_x000a_43°39'35,57&quot;E_x000a_"/>
        <s v="ROUTES NATIONALES RNS 30B(Croisement Aéroport Fascène  - Croisement Andilana)"/>
        <s v="LATITUDE :_x000a_-16,918842°_x000a__x000a__x000a_LONGITUDE :_x000a_49,582686°_x000a_"/>
        <s v="Lat.:   18°52'34.68&quot;S_x000a_Long:   48° 6'25.03&quot;E"/>
        <s v="Latitude :_x000a_Début : 13,686852°S_x000a_Longitude:_x000a_Début : 48,444454°E"/>
        <s v="Ambovombe : Latitude : 25° 10' 39.0273'' S /Longitude : 46° 05' 14.5363'' E"/>
        <s v="18°955'944''S / 48°440'784''E_x000a_      _x000a_et_x000a__x000a_18°694'355&quot;S /49°100'815''E"/>
        <s v="S16 22.58.58 E 46.47.37.05"/>
        <s v="Insérer coordonnée du projet"/>
        <n v="0"/>
        <s v="Début : _x000a_Latitude : '-22,896520°_x000a_Longitude : 43,616539°_x000a__x000a_"/>
        <s v="S : 17°50'38,256'' / E : 47°1'29,946''"/>
        <s v="S : 17°28'24,325'' / E : 46°59'45,11256''"/>
        <s v="Début :  S : 17°7'19,84872''_x000a_           E : 46°48'33,73524'''_x000a_Fin :      S : 16°57'35,3''_x000a_              E : 46°55'26,7''"/>
        <s v="S : 16°57'35,3''/ E : 46°55'26,7''"/>
        <s v=" S : 16°59'30,03'' / E : 46°48'38,012''"/>
        <s v="S : 17°0'40,76316'' / E : 46°48'21,394''"/>
        <s v="S : 17°01'28,3'' / E : 46°45'34,4''"/>
        <s v=" 18°08'277''S_x000a_             49°25'102''E_x000a_"/>
        <s v=" 22°49'24,37&quot;S - 47°4'44,50&quot;E"/>
        <s v="Entre_x000a_(19°55'47,8''S;47°02'43,0''E)"/>
        <s v="Latitude S : :21°27’54,54 ‘’_x000a_Longitude E : 47°06’39,29’’_x000a_"/>
        <s v="Début : S 19°02'10&quot;51  / E 47°18'27&quot;31"/>
        <s v="S 15° 26.064' E 049° 44.541'"/>
        <s v="18°08'07,8''S_x000a_             49°24'36,09''E"/>
        <s v="Début : S 19°27'00&quot; / _x000a_E 47°11'09&quot;_x000a_"/>
        <s v="Début PK 10+000 18°50'25.6''S   47°27'41.8''E ;_x000a_Début PK 180+000 17°40'29''S   46°59'06''E ; "/>
        <s v="18°59'46.9&quot;S 47°32'13.3&quot;E , _x000a__x000a_19°37'11.8&quot;S 47°14'20.4&quot;E , _x000a__x000a_20°10'26.1&quot;S 47°05'22.5&quot;E,  "/>
        <s v="LATITUDE _x000a_ LOT 1 : -19,520145_x000a__x000a_LONGITUDE _x000a_ LOT 1 : 47,031990_x000a_"/>
        <s v="LATITUDE _x000a_LOT 2: -19,618383_x000a__x000a__x000a_LONGITUDE _x000a_ LOT 2: 47,139606_x000a_"/>
        <s v="LATITUDE _x000a_LOT 3: -19, 409237_x000a__x000a_LONGITUDE _x000a_LOT 3: 46,950590"/>
        <s v="23°21'03.3&quot;S 47°36'15.5&quot;E,"/>
        <s v="LATITUDE :_x000a_-19,408700°_x000a_-19,638632°_x000a__x000a_LONGITUDE :_x000a_46,950528°_x000a_47,157127°"/>
        <s v="LATITUDE :_x000a_-16,918842°_x000a_-16,422010°_x000a__x000a_LONGITUDE :_x000a_49,582686°_x000a_49,827493°"/>
        <s v="19°53'41.04''S 48°48'21.04''E"/>
        <s v="Somisika(-3° 15'31.33&quot; Sud, 66° 13' 27.76&quot; Est)"/>
        <s v="Manambondro(-3° 12'19.37&quot; Sud, 66° 17' 15.85&quot; Est)"/>
        <s v="Somisika(-3° 15'31.33&quot; Sud, 66 ° 13' 27.76&quot; Est) et Pont Manambondro (-3° 12'19.37&quot; Sud, 66° 17' 15.85&quot; Est)"/>
        <s v="Latitude : Début : 25°11'S et Longitude: Début : 46°05'E"/>
        <s v="Latitude : 17°35'27.4"/>
        <s v="latitude: 15,717911S, longitude: 46,319754E"/>
        <s v="Latitude : 17°46?20.8??S    Longitude : 47°59?59.5??E"/>
        <s v="latitude: 13°38'18.90''S longitude: 48°23'40.90''E"/>
        <s v="latitude 13°38'19.20''S longitude 48°23'22.90''E"/>
        <s v="latitude 13°38'19.40''S longitude 48°23'14.80''E"/>
        <s v="Latitude : 020°48?40?S Longitude : 047°05?34?E"/>
        <s v="LATITUDE DEBUT : 23°21'0,84&quot;S_x000a_LONGITUDE DEBUT : 47°36'17,02&quot;E"/>
        <s v="LATITUDE DEBUT : 24°43'47,11&quot; S_x000a_LONGITUDE DEBUT :_x000a_47°8'52,26&quot; E "/>
        <s v="DEBUT : _x000a_23° 35' 56,16&quot;S (EBAKIKA)_x000a_47° 36' 41,78&quot;E"/>
        <s v="-22.148669815059108, 48.02012955195432"/>
      </sharedItems>
    </cacheField>
    <cacheField name="Geo référencement - Fin" numFmtId="0">
      <sharedItems containsBlank="1" count="83">
        <m/>
        <s v="18°49'28,8&quot;S /47°33'30,0&quot;E"/>
        <s v="Fin : S: -14.54731500, E: 48.73804667"/>
        <s v="Latitude :_x000a_Fin : 7 302 873_x000a__x000a_Longitude:_x000a_Fin : 732 867"/>
        <s v="Latitude :_x000a_Fin : 13,52231°S_x000a__x000a_Longitude:_x000a_Fin : 48,61464°E"/>
        <s v="(19°52'28,4&quot;;47°02'01,4&quot;)"/>
        <s v="(19°44'09,6''S;47°17'08,3''E)"/>
        <s v="Fin : S 18°94'41&quot; / E  46°91'50&quot;"/>
        <s v="Fin : S 18°96'18&quot; / E  46°68'68&quot;"/>
        <s v="S 18,40325; E 47,87869"/>
        <s v="Latitude  18°56'7,91''S  Longitude  47°31'43,10''E"/>
        <s v="Latitude :_x000a_Fin : 7 263 283_x000a__x000a_Longitude:_x000a_Fin : 717 242"/>
        <s v="Marais Massay : 767854,322 7910372,564"/>
        <s v="19°23'14,9''S / 48°54'40.5''E"/>
        <s v="18°85'0.30'' S / 47°47'7.85'' E"/>
        <s v="LATITUDE :_x000a_ 22°28'18,12&quot;_x000a_LONGITUDE : 43°39'54,36&quot; "/>
        <s v="Fin de la Route      X : 8 520 477,777                     Y : 576 220,816"/>
        <s v="LATITUDE : -19,638632°_x000a_LONGITUDE : 47,157127°"/>
        <s v="Tronçon I : 15°50'30.26468&quot;S 48°49'40.8122''E _x000a_Tronçon II : 15°49'15.68&quot;S 48°49'20.28''E _x000a_"/>
        <s v="Axe 1  : 12°17'5.57&quot;S 49°17'41.72''E _x000a_Axe 2  : 12°17'58.65&quot;S 49°17'12.49''E _x000a_Axe 3  : 12°16'43.05&quot;S 49°17'46.24''E"/>
        <s v="Fin: 22°11'31&quot;S-47°28'31&quot;E"/>
        <s v="Fin : 24,54289°S"/>
        <s v="Manja : _x000a_21°26'08,53&quot;S_x000a_44°19'56,21&quot;E"/>
        <s v="Fin :_x000a_Latitude : 13°24’7.694’’S Longitude : 49°59’0.298’’E"/>
        <s v="Amboasary (18° 26' 48.07&quot; Sud, 48° 15' 47.51&quot; Est)"/>
        <s v="Longitude: 47,831196 ; Latitude: -22,366661"/>
        <s v="Vohidiala_x000a_(17° 53' 7.95&quot; Sud, 48° 15' 17.97&quot; Est)"/>
        <s v="Fin ( _I_ RN7 )_x000a_       Latitude : 43,715144°_x000a_       Longitude : -23,297532°"/>
        <s v="18°159'804''S / 49°403'549827''E"/>
        <s v="17°21’57,60’’S   E : 049°24’10,00’"/>
        <s v="Fin : _x000a_Latitude : '-22,896520°_x000a_Longitude : 43,616539°"/>
        <s v="S : 17°28'24,325'' / E :  46°59'45,11256''"/>
        <s v="Bevoay : 21°49'52,35&quot;5_x000a_43°52'32,03&quot;E_x000a__x000a__x000a_RNT 12A : lot 1, fin (Ebakiky) :_x000a_24°43'43.64&quot;S_x000a_47°08'54.60&quot;E_x000a__x000a_RNT 12A : lot 2, fin (Vangaindrano)_x000a_23°36'17.88&quot;S_x000a_47°36'43,31&quot;E"/>
        <s v="Longitude : 19°17’54.54S   Latitude : 48°12’59.85E"/>
        <s v="Fin: Lat.: 23°30'55.35&quot;S / Long:  44°19'42.42&quot;E"/>
        <s v="Fin :_x000a_-20.519433_x000a_47.058357"/>
        <s v=" 22°49'5.96&quot;S - 47°19'40.43&quot;E"/>
        <s v="Fin: 21°04'39&quot;S-48°00'31&quot;E"/>
        <s v="Latitude: 22°23'45,21&quot; S et Longitude: 47°49'13,30&quot; E,_x000a_Latitude: 22°50'11,05&quot; S et Longitude: 47°49'38,98&quot; E    "/>
        <s v="Latitude 19°0'34,06&quot;S et Longitude 47°40'2,04 E"/>
        <s v="S 18,86322_x000a_       E 47,66992"/>
        <s v=" S 18°47'13,1&quot;_x000a_        E 47°27'58,1&quot;"/>
        <s v="Lat.: 13°41'5.02''S Long: 48°27'11.04''E_x000a_Lat.: 13°41'5.02''S Long: 48°27'8.83''E"/>
        <s v="Fin: 13°11'59,42&quot;S- long: 49°03'09,92&quot;E"/>
        <s v="Fin de l'axe:_x000a_X: 603 130_x000a_Y:1 416 434"/>
        <s v="Fin: 19°53',14&quot;S- long: 48°48'05&quot;E"/>
        <s v="S 16°33'13.9&quot;S / E 47°17'29.0&quot;"/>
        <s v="Ranozaza : Pk 71+271_x000a_Latitude : '-2,789027°_x000a_Longitude : 43,614867°"/>
        <s v="RNT 12A : lot 1, fin (Ebakiky) :_x000a_24°43'43.64&quot;S_x000a_47°08'54.60&quot;E_x000a__x000a_RNT 12A : lot 2, fin (Vangaindrano)_x000a_23°36'17.88&quot;S_x000a_47°36'43,31&quot;E"/>
        <s v="Bevoay : _x000a_21°49'52,35&quot;S_x000a_43°52'32,03&quot;E"/>
        <s v="LATITUDE :_x000a_-16,422010°_x000a__x000a_LONGITUDE :_x000a_49,827493°"/>
        <s v="Latitude :_x000a_Fin : 12,328321°S_x000a_Longitude:_x000a_Fin : 49,296653°E"/>
        <s v="Latitude :_x000a_Fin : 12,328321°S_x000a__x000a_Longitude:_x000a_Fin : 49,296653°E"/>
        <s v="_x000a_'Beloha : Latitude : 25° 10' 25.1438'' S / Longitude :         45° 03' 40.9464'' E"/>
        <s v="18°826'298''S / 49°100'815''E_x000a__x000a_et_x000a__x000a_18'420&quot;741&quot;S / 49°160'379''E"/>
        <s v="S16 28.01.76 E 46.43.40.66"/>
        <s v="Fin : _x000a_Latitude : '-22,883763°_x000a_Longitude : 43,640672°"/>
        <s v="S : 17°39'3,393'' / E : 46°58,4'4,6398''"/>
        <s v="S : 17°17'50,4945'' / E : 46°57'12,9618''17"/>
        <s v="Début :  S : 17°7'19,84872''_x000a_           E : 46°48'33,73524'''_x000a_Fin :      S : 16°57'35,3''_x000a_              E : 46°55'26,7''"/>
        <s v="S : 16°44'35,8'' / E : 47°03'20,6''"/>
        <s v="S : 16°57'01,02'' / E : 46°51'11,01''"/>
        <s v="S : 17°01'28,3'' / E : 46°45'34,4''"/>
        <s v="S : 17°10'09,27'' / E : 46°34'05,22''"/>
        <s v="LATITUDE :_x000a_-19,638632°_x000a__x000a_LONGITUDE :_x000a_47,157127°"/>
        <s v=" 18°07'595''S_x000a_            49°24'549''E"/>
        <s v=" 22°49'5.96&quot;S -  47°19'40.43&quot;E"/>
        <s v="(19°55'37,0''S;47°02'25,1''E)"/>
        <s v="Fin : S 19°27'00&quot;08  / E 47°11'09&quot;76"/>
        <s v="S 15° 26.067 ' E 049° .44. 940'"/>
        <s v="18°08'03,7''S_x000a_            49°24'57,1''E"/>
        <s v="Fin : S 19°31'34&quot; / _x000a_E 47°16'77&quot;_x000a_"/>
        <s v="Fin PK 20+000 : 18°44'39.1''S   47°20'28.8''E_x000a_Fin PK 403+000 : 16°29'04''S   47°09'23''E"/>
        <s v="19°38'31.3&quot;S 47°18'37.4&quot;E ._x000a__x000a_19°37'13.2&quot;S 47°14'11.6&quot;E._x000a__x000a_20°32'33.3&quot;S 47°14'29.5&quot;E."/>
        <s v="23°35'36.1&quot;S 47°00'45.1&quot;E"/>
        <s v="20°03'05.73''S 48°07'45.36''E"/>
        <s v="Masihanaka(-3° 0'15,71&quot; Sud, 66° 29' 12.72&quot; Est)"/>
        <s v="Latitude : 25°02'S et Longitude : 46°59'E"/>
        <s v="latitude: 14,8828631S, longitude: 48,00785132E"/>
        <s v="LATITUDE FIN : 23°35'56,16&quot;S_x000a_LONGITUDE FIN : 47°36'41,78&quot; E"/>
        <s v="LATITUDE FIN : 25°0'9,85&quot; S_x000a_LONGITUDE FIN :_x000a_46°58'57,84&quot; E"/>
        <s v="FIN :_x000a_LATITUDE     : 25° 0' 9.85&quot;S_x000a_LONGITUDE : 46° 58' 57.84&quot;"/>
        <s v="-22.148669815059108, 48.02012955195432"/>
      </sharedItems>
    </cacheField>
    <cacheField name="PK DEBUT" numFmtId="0">
      <sharedItems containsBlank="1" containsMixedTypes="1" containsNumber="1" containsInteger="1" minValue="0" maxValue="60" count="159">
        <m/>
        <s v="78+272"/>
        <s v="461+200"/>
        <s v="471+400"/>
        <s v="14+000"/>
        <s v="8+000"/>
        <s v="Bureau Voirie Antsirabe"/>
        <s v="Carrefour vers district Antanifotsy"/>
        <s v="53+000"/>
        <s v="87+000"/>
        <s v="0+000"/>
        <s v="127+000/RNP7"/>
        <s v="RNS13 : PK 386+000"/>
        <s v="PK 250+000 (entré pont Brick- ville)"/>
        <s v="12+100"/>
        <s v="356+000"/>
        <s v="272+300"/>
        <s v="PK 81+134_x000a_PK 0+000_x000a_"/>
        <s v="0+000/RNS34"/>
        <n v="0"/>
        <s v="63 + 758"/>
        <s v="194+730"/>
        <s v="0+000_x000a_Ambilobe"/>
        <s v="PK 20"/>
        <s v="1+300"/>
        <n v="60"/>
        <s v="PK 0+000_x000a_Croisement RN4 au PK 31+200"/>
        <s v="PK 499+200 _x000a_ PK 581+800 "/>
        <s v=" Début  ( PK304+00) entré pont AMPASIMADINIKA,"/>
        <s v="PK 56+000"/>
        <s v="PK 0+000 "/>
        <s v="PK 207+000 (BK N°207+000/Anjiajia)"/>
        <s v="PK 23+600"/>
        <s v="0+000_x000a_à Moramanga"/>
        <s v="RNS.10 PK 0+000 (Andranovory)"/>
        <s v="PK 341+100"/>
        <s v="PK.145+000 "/>
        <s v="17+000"/>
        <s v="PK185+595 "/>
        <s v="pk 0+000"/>
        <s v="25+000"/>
        <s v="PK0+000"/>
        <s v="199+000"/>
        <s v="15+650"/>
        <s v="316+000"/>
        <s v="PK 0+000 _x000a_PK 71+271 "/>
        <s v="0+000_x000a_203+800_x000a_44+850 (pont)_x000a_203+800 (pont)"/>
        <s v="107+400"/>
        <s v="PK 60"/>
        <s v="PK 163+500"/>
        <s v="- Pont Mangoro au PK 94+200_x000a_- Pont d'Antsapazana au PK 105+460"/>
        <s v="RN6 : 467+000_x000a_RN13 : 381+000"/>
        <s v=" 467+000"/>
        <s v="568+720"/>
        <s v="RNS10 :             PK 434+000 (Ambovombe)"/>
        <s v="Début (PK 140 au PK 250) Ambatosenegaly"/>
        <s v="PK 0"/>
        <s v="PK 4+800 "/>
        <s v="PK 8+800 "/>
        <s v="RNS10 : PK 264+000 (Tranoroa)       _x000a__x000a_RNS13 : PK 223+000 (Manakoliva)"/>
        <s v="RNP4 : PK 180+000 (Limite Ex-DIRTPI T/M)"/>
        <s v="PK 235+000 (Entrée pont après BK N°235)"/>
        <s v="PK 293+000 (Andranobevava)"/>
        <s v="PK 334+000 (Ravinala)"/>
        <s v="311+000 (Antsakoamamy) "/>
        <s v="PK 0+000 (Antabilao)"/>
        <s v="PK 6+000 (Antafia)"/>
        <s v="PK.165+000  "/>
        <s v="173+700/RNP7"/>
        <n v="12"/>
        <n v="25"/>
        <s v="3+000"/>
        <s v="Terrain poste"/>
        <s v="PK 10+000 (Talatamaty)_x000a_PK 180+000 (Limite Ex-DIRTPI T/M)"/>
        <s v="PK 12+000"/>
        <s v="LOT 1: PK 100_x000a__x000a__x000a_"/>
        <s v="_x000a_LOT 2: PK 121_x000a__x000a__x000a_"/>
        <s v="_x000a_LOT 3: PK 81_x000a__x000a_"/>
        <s v="PK0"/>
        <s v="165+400"/>
        <s v="381+000"/>
        <s v="91+950"/>
        <s v=" 101+150"/>
        <s v=" 382+900"/>
        <s v=" 70_x000a_"/>
        <s v=" 141+350_x000a_"/>
        <s v=" 146+900_x000a_"/>
        <s v=" 60+200"/>
        <s v=" 160+290"/>
        <s v="163+000"/>
        <s v="134+000"/>
        <s v="218+000"/>
        <s v=" 26+240"/>
        <s v=" 17+900"/>
        <s v=" 37+400"/>
        <s v=" 23+500"/>
        <s v=" 23+550_x000a_"/>
        <s v=" 10+100"/>
        <s v=" 45+700_x000a_"/>
        <s v=" 79+700"/>
        <s v="140+000"/>
        <s v="  2+700"/>
        <s v=" 123+600"/>
        <s v=" 157+000 "/>
        <s v=" 264+300"/>
        <s v=" 268+200"/>
        <s v="283+200_x000a_"/>
        <s v="311+000"/>
        <s v="331+250"/>
        <s v="337+800_x000a_389+130_x000a_"/>
        <s v="354+000"/>
        <s v=" 368+000"/>
        <s v=" 378+000_x000a_"/>
        <s v="409+000"/>
        <s v="471+100"/>
        <s v=" 489+100"/>
        <s v=" 509+950"/>
        <s v=" 80+000"/>
        <s v=" 85+000"/>
        <s v="139+000"/>
        <s v=" 117+800_x000a_"/>
        <s v=" 291+750"/>
        <s v="33+900"/>
        <s v=" 35+000"/>
        <s v=" 60+000"/>
        <s v="1+500"/>
        <s v="2+100"/>
        <s v="2+700"/>
        <s v="26+000"/>
        <s v="47+000"/>
        <s v="109+000"/>
        <s v="145+000"/>
        <s v="205+250"/>
        <s v=" 9+920"/>
        <s v=" 10+480"/>
        <s v=" 10+750"/>
        <s v="53+600"/>
        <s v=" 125+500_x000a_"/>
        <s v="14+500"/>
        <s v="14+300 14+800 15+950"/>
        <s v="12+600"/>
        <s v="Bureau TP Mananjary "/>
        <s v="Bureau TP Mahajanga"/>
        <s v="Bureau TP Farafangana"/>
        <s v="Bureau TP Vangaindrano"/>
        <s v="203+800"/>
        <s v="44+850"/>
        <s v="412+960"/>
        <s v="11+300"/>
        <s v="75+600"/>
        <s v="83+600"/>
        <s v="114+000"/>
        <s v="23+500"/>
        <s v="532+406"/>
        <s v="378+250"/>
        <s v="510+000"/>
        <s v="331+200"/>
        <s v="509+950"/>
        <s v="283+200"/>
      </sharedItems>
    </cacheField>
    <cacheField name="PK FIN" numFmtId="0">
      <sharedItems containsBlank="1" containsMixedTypes="1" containsNumber="1" minValue="4.9000000000000004" maxValue="133" count="115">
        <m/>
        <s v="97+700"/>
        <s v="502+400"/>
        <s v="15+000"/>
        <s v="9+200"/>
        <s v="Jovena Ambohimena"/>
        <s v="CR Ambatolahy"/>
        <s v="87+000"/>
        <s v="115+334"/>
        <s v="48+114"/>
        <s v="8+250"/>
        <s v="145+000/RNP7"/>
        <s v="RNS13 : PK 396+000"/>
        <s v="PK 352+729"/>
        <s v="356+000"/>
        <s v="274+900"/>
        <s v="107+000"/>
        <s v="151+700"/>
        <s v="PK 125+192_x000a_PK 5+634_x000a_"/>
        <s v="64+000"/>
        <s v="Jardin des problèmes"/>
        <n v="12"/>
        <s v="78+272"/>
        <s v="274+844"/>
        <s v="151+000_x000a_Vohémar"/>
        <s v="PK 60"/>
        <s v="1+300"/>
        <n v="133"/>
        <n v="4.9000000000000004"/>
        <s v="232 + 000"/>
        <s v="PK 9+087_x000a_DAS Commune Antanetibe Mahazaza"/>
        <s v="Fin ( PK 352+729) Port TOAMASINA"/>
        <s v="PK101+000"/>
        <s v="PK 4+800"/>
        <s v="PK 235+000 (Entrée pont après BK N°235)"/>
        <s v="243+800"/>
        <s v="50+0000"/>
        <s v="RNS.10 PK 61+000 (Ihotry)"/>
        <s v="5+000"/>
        <s v="PK.206+000 "/>
        <s v="42+000"/>
        <s v="PK206+700"/>
        <s v="pk 00+450"/>
        <s v="11+322"/>
        <s v="PK00+136"/>
        <s v="199+000"/>
        <s v="403+000"/>
        <s v="PK 1+400_x000a_PK 71+271 "/>
        <s v="44+850_x000a_243+000_x000a_44+850 (pont)_x000a_203+800 (pont)"/>
        <s v="PK192+780"/>
        <s v="PK 133"/>
        <s v="20+880"/>
        <s v="PK 285+00"/>
        <s v="- Pont Mangoro au PK 94+302_x000a_- Pont d'Antsapazana au PK 105+490"/>
        <s v="RN6 : 700+080_x000a_RN13 : 491+000"/>
        <s v="568+720"/>
        <s v="700+080"/>
        <s v="RNS10 :             PK 320+000 (Beloha)"/>
        <s v="Fin ( PK 269 au PK 304)"/>
        <s v="PK 25+000"/>
        <s v="PK 100"/>
        <s v="PK 8+800"/>
        <s v="PK 12+800"/>
        <s v="RNS10 : PK 434+000 (Ambovombe)_x000a__x000a_ RNS13 :PK 381+000 (Ambovombe)"/>
        <s v="PK 207+000 (BK N°207+000/Anjiajia)"/>
        <s v="PK 261+000 (BK N°261/sortie Antsiafabositra)"/>
        <s v="PK 334+000 (Ravinala)"/>
        <s v="369+000 (Borne kilométrique N°369)"/>
        <s v="PK 317+000 (Borne kilométrique N°317)"/>
        <s v="PK 6+000 (Antafia)"/>
        <s v="35+000 (Mahazoma)"/>
        <s v="PK.206+000"/>
        <s v="Hôpital Marocain "/>
        <n v="25"/>
        <n v="45"/>
        <s v="26+000"/>
        <s v="38+000"/>
        <s v="0+696"/>
        <s v="Bord de la mer"/>
        <s v="10+700"/>
        <s v="PK 20+000 (Ambohidratrimo)_x000a_PK 403 (Tsarahonenana)"/>
        <s v="PK 258+000"/>
        <s v="LOT 1: PK 100_x000a__x000a__x000a_"/>
        <s v="LOT 2: PK 121_x000a__x000a__x000a_"/>
        <s v="_x000a_LOT 3: PK 81_x000a__x000a_"/>
        <s v="PK 136+000"/>
        <s v="PK37"/>
        <s v="132+000"/>
        <s v="200+100"/>
        <s v="491+000"/>
        <s v="161+000"/>
        <s v="218+000"/>
        <s v="160+000"/>
        <s v="313+000"/>
        <s v="148+000"/>
        <s v="316+000"/>
        <s v="412+000"/>
        <s v="344+000"/>
        <s v="366+000"/>
        <s v="471+000"/>
        <s v="101+000"/>
        <s v="246+200"/>
        <s v="297+700"/>
        <s v="95+000"/>
        <s v="60+000"/>
        <s v="83+000"/>
        <s v="136+000"/>
        <s v="175+000"/>
        <s v="47+000"/>
        <s v="80+000"/>
        <s v="145+000"/>
        <s v="272+000"/>
        <s v="226+000"/>
        <s v="44+850"/>
        <s v="243+000"/>
      </sharedItems>
    </cacheField>
    <cacheField name="REGIONS CONCERNEES" numFmtId="0">
      <sharedItems containsBlank="1" count="58">
        <s v="Central"/>
        <s v="Analanjirofo / SAVA"/>
        <s v="Atsinanana / Vakinankaratra"/>
        <s v="Atsinanana"/>
        <s v="IHOROMBE / ANOSY"/>
        <s v="Atsimo Andrefana"/>
        <s v="Analamanga"/>
        <s v="Itasy"/>
        <s v="Sofia"/>
        <s v="Anosy / Atsimo Atsinanana"/>
        <s v="DIANA"/>
        <s v="Anosy"/>
        <s v="Betsiboka"/>
        <s v="Vakinankaratra"/>
        <s v="Androy"/>
        <s v="Analanjirofo"/>
        <s v="Amoron'i Mania"/>
        <s v="Vatovavy / Fitovinany"/>
        <s v="DIANA / SAVA"/>
        <s v="Alaotra Mangoro"/>
        <s v="Fitovinany"/>
        <s v="Analamanga / Vatovavy / Fitovinany / Atsimo Andrefana"/>
        <s v="Anosy / Atsimo Atsinanana / Analanjirofo"/>
        <s v="Melaky"/>
        <s v="Atsimo Atsinanana"/>
        <s v="SAVA"/>
        <s v="Boeny"/>
        <s v="Atsimo Andrefana / Menabe"/>
        <s v="Ihorombe"/>
        <s v="Betsiboka / Boeny"/>
        <s v="Atsimo Andrefana / Menabe / Anosy / Atsimo Atsinanana"/>
        <s v="DIANA / ANOSY / ANDROY"/>
        <s v="Androy / Atsimo Andrefana"/>
        <s v="Haute Matsiatra"/>
        <s v="Analamanga / Betsiboka"/>
        <s v="Betsiboka / Sofia"/>
        <s v="Analamanga / Vakinankaratra / Amoron'i Mania"/>
        <s v="Bongolava / Melaky"/>
        <s v="Menabe"/>
        <m/>
        <s v="Androy / Anosy"/>
        <s v="Vatovavy"/>
        <s v="ANOSY "/>
        <s v="Sofia / DIANA"/>
        <s v="Haute Matsiatra / Ihorombe"/>
        <s v="DIANA / SAVA / Sofia / Boeny / Betsiboka"/>
        <s v="Melaky / Menabe / Atsimo Andrefana"/>
        <s v="Vatovavy / Fitovinany / Atsimo Atsinanana"/>
        <s v="Androy / Anosy / Ihorombe"/>
        <s v="Analamanga / Betsiboka / Boeny"/>
        <s v="Analamanga / Vakinankaratra / Amoron'i Mania / Haute Matsiatra / Ihorombe / Atsimo Andrefana"/>
        <s v="Sofia / SAVA"/>
        <s v="Analamanga / Alaotra Mangoro / Atsinanana"/>
        <s v="Ihorombe / Atsimo Atsinanana"/>
        <s v="Vakinankaratra / Amoron'i Mania / Haute Matsiatra / Ihorombe / Atsimo Andrefana"/>
        <s v="Analamanga / Alaotra Mangoro"/>
        <s v="TOUT MADAGASCAR"/>
        <s v="Atsimo Andrefana - Menabe" u="1"/>
      </sharedItems>
    </cacheField>
    <cacheField name="DISTRICTS" numFmtId="0">
      <sharedItems containsBlank="1" count="95">
        <m/>
        <s v="MAROANTSETRA / ANTALAHA"/>
        <s v="MAROLAMBO / ANTANIFOTSY"/>
        <s v="MAHANORO"/>
        <s v="IHOSY / BETROKA"/>
        <s v="AMPANIHY"/>
        <s v="AVARADRANO"/>
        <s v="ARIVONIMAMO"/>
        <s v="BEALANANA"/>
        <s v="TAOLAGNARO_x000a_VANGAINDRANO"/>
        <s v="AMBANJA_x000a_ANTANAMAZAVA "/>
        <s v="TAOLAGNARO"/>
        <s v="Maevantanana_x000a_Kandreo"/>
        <s v="ANTSIRABE I"/>
        <s v="ANTANIFOTSY"/>
        <s v="Arivonimamo_x000a_Miarinarivo"/>
        <s v="Miarinarivo"/>
        <s v="ANJOZOROBE"/>
        <s v="Antananarivo Renivohitra"/>
        <s v="ANTANANARIVO RENIVOHITRA_x000a_ANTANANARIVO AVARADRANO"/>
        <s v="ARIVONIMAMO_x000a_MIARINARIVO_x000a_SOAVINANDRIANA"/>
        <s v="ANTSIRABE II"/>
        <s v="Ambovombe"/>
        <s v="Toamasina"/>
        <s v="BETAFO"/>
        <s v="MAROANTSETRA"/>
        <s v="AMBOSITRA"/>
        <s v="TOLIARY II"/>
        <s v="Analalava"/>
        <s v="FARATSIHO"/>
        <s v="ANTSIRABE II – FARATSIHO"/>
        <s v="MANDRITSARA"/>
        <s v="ANTSIRANANA I"/>
        <s v="Vohipeno-Ikongo"/>
        <s v="AMBATOLAMPY"/>
        <s v="MANJA"/>
        <s v="Ambilobe et Vohémar"/>
        <s v="AMBATONDRAZAKA"/>
        <s v="Vohipeno"/>
        <s v="Ambohidratrimo"/>
        <s v="TOLIARA I"/>
        <s v="TAOLAGNARO_x000a_VANGAINDRANO_x000a_MANANARA AVARATRA_x000a_MARONATSETRA"/>
        <s v="AMBANJA_x000a_AMBILOBE"/>
        <s v="_x000a_Fenerive Est"/>
        <s v="SOAVINANDRIANA"/>
        <s v="TOLIARA II"/>
        <s v="Maevatanana"/>
        <s v="TAOLAGNARO - VANGANINDRANO"/>
        <s v="Amparafaravola"/>
        <s v="Moramanga,_x000a_Anosibe an'ala"/>
        <s v="Morafenobe"/>
        <s v="Mananjary"/>
        <s v="MANANKARA"/>
        <s v="FARAFANGANA"/>
        <s v="FENOARIVO ATSINANANA"/>
        <s v="AMBANJA"/>
        <s v="AMBILOBE"/>
        <s v="MAHAJANGA"/>
        <s v="Nosy be"/>
        <s v="Ankazobe"/>
        <s v="TOAMASINA I"/>
        <s v="Morombe - Manja"/>
        <s v="Ihosy"/>
        <s v="Maevantanana_x000a_Ambatoboeny_x000a_"/>
        <s v="Taolagnaro, Vangaindrano"/>
        <s v="Toliara II, Morombe, Manja"/>
        <s v="BEVOAY - ANALAMISAMPY"/>
        <s v="SOANIERANA IVONGO_x000a_MANANARA AVARATRA"/>
        <s v="MORAMANGA"/>
        <s v="AMBANJA_x000a_AMBILOBE_x000a_AMBOVOMBE ANDROY_x000a_AMBOASARY ATSIMO_x000a_TAOLAGNARO_x000a_ANTSIRANANA"/>
        <s v="AMBANJA_x000a_AMBILOBE_x000a_ANTSIRANANA "/>
        <s v="Ambovombe, Beloha"/>
        <s v="Ambatoboeny"/>
        <s v="Antsohihy - Bealanana"/>
        <s v="Ambovombe, Tsihombe, Beloha, Bekily"/>
        <s v="ToamasinaI"/>
        <s v="Fianarantsoa I - Vohibato"/>
        <s v="Ambohidratrimo, Maevatanana Tsaratanana"/>
        <s v="Antananarivo_x000a_Ambatolampy_x000a_Antanifotsy_x000a_Ambositra"/>
        <s v="Vangaindrano_x000a_Befotaka_x000a_Midongy Sud"/>
        <s v="Ifanadiana-Ambohimisafy"/>
        <s v="Anosibe An'ala"/>
        <s v="Mahanoro_x000a_Marolambo_x000a_"/>
        <s v="Vangaindrano"/>
        <s v="Amboasary Atsimo / Ambovombe / Tolagnaro"/>
        <s v="Analalava / Mampikony / Port Bergé"/>
        <s v="VANGANINDRANO"/>
        <s v="Vavatenina"/>
        <s v="Manakara"/>
        <s v="Marolambo"/>
        <s v="Manjakandriana"/>
        <s v="Antsohihy"/>
        <s v="Tsaratanana"/>
        <s v="Mapikony"/>
        <s v="Andapa"/>
      </sharedItems>
    </cacheField>
    <cacheField name="Communes" numFmtId="0">
      <sharedItems containsBlank="1" count="108">
        <m/>
        <s v="Toutes les communes entre Maroantsetra et Antalaha"/>
        <s v="ANOSIAVARATRA"/>
        <s v="Arivonimamo I et Arivonimamo II"/>
        <s v="AMBATOSIA-BEALANANA"/>
        <s v="TAOLAGNARO-IABOAKOHO-MANAMBONDRO-MANANTENINA-MANAMBARO-VANGAINDRANO"/>
        <s v="AMBANJA_x000a_ANTANAMAZAVA "/>
        <s v="_x000a_MANAMBARO"/>
        <s v="Bemokotra"/>
        <s v="CU ANTSIRABE"/>
        <s v="CR ANTANIFOTSY _x000a_CR AMBATOLAHY"/>
        <s v="Soamahamanina,_x000a_Miarinarivo"/>
        <s v="Miarinarivo,_x000a_Analavory"/>
        <s v="Commune Urbaine d'Anjozorobe"/>
        <s v="Commune Urbaine d'Antananarivo"/>
        <s v="AMPASY NAMPOHANA, MANDROMONDROMOTRA, IABOAKOHO, MAHATALAKY"/>
        <s v="ANTANANARIVO RENIVOHITRA_x000a_AMBOHIMANGAKELY"/>
        <s v="Ambatomirahavavy-Imeritsiatosika-Arivonimamo-Soamahamanina-Miarinarivo-Analavory-Alatsinainikely-Ampefy-Ampary-_x000a_Soavinandriana"/>
        <s v="CR AMBOHIBARY SAMBAINA"/>
        <s v="Betsimeda"/>
        <s v="Toamasina"/>
        <s v="CR Mandritsara"/>
        <s v="RANTABE"/>
        <s v="IVATO CENTRE"/>
        <s v="MANGILY, ANKILILAOKA, ANALAMISAMPY"/>
        <s v="AMBOHIBARY- FARATSIHO"/>
        <s v="MANDRITSARA"/>
        <s v="ANTSIRANANA"/>
        <s v="Vohipeno-Ilakatra-Mahazoarivo-Ifanirea"/>
        <s v="CR Ambatondrakalavao_x000a_CR Antsapandrano_x000a_CR Tsinjoarivo"/>
        <s v="Ankiliabo"/>
        <s v="Marivorahona, Ambakirano, Betsiaka, Maromokotra, Daraina, Nosibe (Madirobe), Ampondra, Vohémar"/>
        <s v="Vohidiala"/>
        <s v="Vohitrindry"/>
        <s v="Ambohidratrimo_x000a_Ambohitrimanjaka"/>
        <s v="MAHAVATSE I"/>
        <s v="CR Mahitsy_x000a_CR Ampanotokana_x000a_CR Antanetibe Mahazaza"/>
        <s v="AMBANJA_x000a_MARIVORAHONA"/>
        <s v="Foulpointe_x000a_Fenerive Est"/>
        <s v="Analavory, _x000a_Anosibe Ifanja,_x000a_ Sarobaratra"/>
        <s v="Soavinandriana"/>
        <s v="TSIANISIHA"/>
        <s v="Andriba"/>
        <s v="MASIANAKA - VANGAINDRANO"/>
        <s v="Morarano chrome"/>
        <s v="Ambohibary, Nosibe an'ala"/>
        <s v="Commune Urbaine de Toliara I"/>
        <s v="Ambalasoaray - Ambohimitombo I "/>
        <s v="Morafenobe"/>
        <s v="Marokarima-Ambonihaonana-Vohilava"/>
        <s v="MANANKARA"/>
        <s v="CR Anosivelo, CR Tsararafa, CU Farafangana"/>
        <s v="MASINDRAY"/>
        <s v="FIEFERENA"/>
        <s v="Ivato"/>
        <s v="AMBILOBE"/>
        <s v="MAHAJANGA II"/>
        <s v="_x000a_CU Nosy be_x000a_"/>
        <s v="TALATA-ANGAVO"/>
        <s v="MAHANORO"/>
        <s v="Ankatsakatsa - Ankiliabo"/>
        <s v="Sakalalina"/>
        <s v="MaevatananaI _x000a_MaevatananaII_x000a_ Beratsimanana_x000a_ Ambalanjanakomby_x000a_ Ambondromamy"/>
        <s v="Ankililaoka"/>
        <s v="Taolagnaro, Tanambao Nahampoina, Mahatalaky, Mandromodromotra, Bekaraoky, Vangaindrano, Masianaka, "/>
        <s v="Antanimieva, Befandriana Atsimo, Nosy Ambositra, Ankiliabo"/>
        <s v="Antanimieva, Befandriana Atsimo, Nosy Ambositra"/>
        <s v="SOANIERANA IVONGO – ANTANAMBE- MANANARA AVARATRA"/>
        <s v="- Pont Mangoro:_x000a_CR Anosibe Ifody_x000a_- Pont Antsapazana : _x000a_CR Ambohibary"/>
        <s v="AMBANJA_x000a_MARIVORAHONA_x000a_RANOPISO_x000a_MANAMBARO_x000a_SAMPONA_x000a_TSIVORY_x000a_AMBILOBE_x000a_ANTSIRANANA "/>
        <s v="AMBANJA_x000a_AMBILOBE_x000a_ANTSIRANANA "/>
        <s v="Ambovombe, Beloha"/>
        <s v="Andranofasika_x000a_Ambatoboeny"/>
        <s v="Antsohihy - Bealanana"/>
        <s v="Tranoroa, Beloha, Tsihombe, Ambondro, Ambonaivo, Ambanisarika, Ambovombe, Ambomalaza, Antanimora Sud, Andalatanosy, Ampamata, Beraketa, Manakoliva"/>
        <s v="CU Maevatanana_x000a_CR Andranomamy_x000a_CR Mahatsinjo_x000a_CR Tsaratanana_x000a_CR Mahazoma"/>
        <s v="Mahatsinjo"/>
        <s v="Antsiafabositra"/>
        <s v="Beanana, Maevatanana et Maevatanana II"/>
        <s v="Maevatanana II, Berivotra 5/5 et Ambalanjanakomby"/>
        <s v="Maevatanana"/>
        <s v="Maevatanana II"/>
        <s v="Bemokotra et Mahazoma"/>
        <s v="CU Toamasina"/>
        <s v="AMBODIADABO"/>
        <s v="ANKAZOTOKANA"/>
        <s v="Fianarantsoa; Andrainjato Centre; Andrainjato Est;  Mahasoabe"/>
        <s v="Arivonimamo I_x000a_Arivonimamo II_x000a_Amboanana_x000a_Alakamisikely_x000a_Manalalondo"/>
        <s v="FKT Andavaly, CR de Maroantsetra "/>
        <s v="Manalalondo_x000a_Andranomiely"/>
        <s v="Talatamaty, Ambohidratrimo, Ankazobe, Mahatsinjo, Andriba, Antsiafabositra, Antanimbary, Beanana, Maevatanana II, Maevatanana, Berivotra 5/5, Ambalanjanakomby, Andranomamy, Ambondromamy"/>
        <s v="Antananarivo_x000a_Ambatolampy_x000a_Antanifotsy_x000a_Ambositra"/>
        <s v="AMBOHIBARY-VINANINONY ET FARATSIHO"/>
        <s v="Vangaindrano_x000a_Befotaka_x000a_Midongy Sud"/>
        <s v="Ifanadiana-Ambohimisafy"/>
        <s v="Anosibe An'ala"/>
        <s v="Mahanoro-Marolambo"/>
        <s v="Masianaka et Manambondro"/>
        <s v="Manambondro"/>
        <s v="Amboasary Sud / Ankaramena_Tolagnaro / Ankariera / CU Ambovombe Androy / CU Taolagnaro / Manambaro_Tolagnaro / Ranopiso / Soanierana_Tolagnaro"/>
        <s v="Mampikony / Marovantaza / Port Berge I"/>
        <s v="Andalatanosy"/>
        <s v="TAOLAGNARO, NAHAMPOANA, MANDROMODROMOTRA, MAHATALAKY,  EBAKIKY"/>
        <s v="MASIANAKA - BEKARAOKY VANGAINDRANO"/>
        <s v="ANOSY = _____x000a_SUD EST = Masianaka, Bekaraoka, Vangaindrano"/>
        <s v="Toamasina I"/>
        <s v="Anjahambe / Vavatenina"/>
        <s v="Cu Manakara"/>
      </sharedItems>
    </cacheField>
    <cacheField name="Population touchée" numFmtId="0">
      <sharedItems containsBlank="1" containsMixedTypes="1" containsNumber="1" containsInteger="1" minValue="0" maxValue="10000000" longText="1"/>
    </cacheField>
    <cacheField name="Nbre d'emploi crée" numFmtId="0">
      <sharedItems containsBlank="1" containsMixedTypes="1" containsNumber="1" containsInteger="1" minValue="4" maxValue="1000"/>
    </cacheField>
    <cacheField name="Date envoi Primature" numFmtId="14">
      <sharedItems containsDate="1" containsBlank="1" containsMixedTypes="1" minDate="2020-12-10T00:00:00" maxDate="2022-05-10T00:00:00"/>
    </cacheField>
    <cacheField name="Date retour Primature" numFmtId="14">
      <sharedItems containsDate="1" containsBlank="1" containsMixedTypes="1" minDate="2020-12-22T00:00:00" maxDate="2022-03-12T00:00:00"/>
    </cacheField>
    <cacheField name="Date envoi PRM" numFmtId="14">
      <sharedItems containsDate="1" containsBlank="1" containsMixedTypes="1" minDate="2020-12-29T00:00:00" maxDate="2022-03-12T00:00:00"/>
    </cacheField>
    <cacheField name="Date Retour PRM" numFmtId="14">
      <sharedItems containsDate="1" containsBlank="1" containsMixedTypes="1" minDate="2021-01-05T00:00:00" maxDate="2022-04-01T00:00:00"/>
    </cacheField>
    <cacheField name="Réf Marché/Conv." numFmtId="0">
      <sharedItems containsBlank="1" containsMixedTypes="1" containsNumber="1" containsInteger="1" minValue="0" maxValue="0" count="171">
        <m/>
        <s v="111-2021/ MTP / PRMP / UGPM-TP"/>
        <s v="CONVENTION N° 02-MATP/2021"/>
        <s v="CONVENTION N°003-TX/REG/ITA/2020"/>
        <s v="058 TR/MATP/PRMP/TP-FR.20"/>
        <s v="FED/2014/351-147"/>
        <s v="233-AR/BEI/PRMP/UGPM.2021"/>
        <s v="234-AR/BEI/PRMP/UGPM.2021"/>
        <s v="011 - TR/MATP/PRMP/TP-RPI.21"/>
        <s v="007 - TR/MATP/PRMP/TP-RPI.21"/>
        <s v="02-MCC/MATP/PRMP/TP-RPI.20 _x000a__x000a_"/>
        <s v="022-TR/MATP/PRMP/TP-RPI.20"/>
        <s v="CONVENTION N° 02- SRTP/Itasy/CP 18/FER/2019"/>
        <s v="CONVENTION N° 03- SRTP/Itasy/CP 18/FER/2019"/>
        <s v="CONVENTION N° 122-TR/MATP/PRMP/TP-FR.20"/>
        <s v="MARCHE SUBSEQUENT N°01-MCC/MATP/PRMP/TP-RPI,20 RELATIF AU CONTRAT CADRE N°01 CC/MATP/PRMP/TP-RPI,20"/>
        <s v="N° 119-TR/MAHTP/PRMP/TP-RPI.19"/>
        <s v="FED/2018/398-094"/>
        <s v="CONVENTION N°02-M2PATE.17"/>
        <s v="121-ARM/AFD/BEI.2018"/>
        <s v="227-AR/FR/PRMP/UGPM.2020 "/>
        <s v="N° 119 TR/MATP/PRMP/TP-FR.21"/>
        <s v="N°_005 TR /MATP/PRMP/ TP-RPI 21 "/>
        <s v="L06-01-FR21/PRMP-VAK"/>
        <s v="214 - AR/FR/PRMP/UGPM.2020"/>
        <s v="228 - AR/FR/PRMP/UGPM.2020"/>
        <s v="N° 068-TR/MAHTP/PRMP/TP-RPI.20"/>
        <s v="120 MTP/ARM.18 "/>
        <s v="069 MTP/ARM.16 "/>
        <s v="N°053-TR-MATP/PRMP/TP-RPI20"/>
        <s v="N°114-TR/MAHTP/PRMP/TP-RPI.19"/>
        <s v="N°107-TR-MAHTP/PRMP/TP-RPI.19"/>
        <s v="092-TR/MAHTP/PRMP/TP-RPI.19 et son avenant n°01"/>
        <s v="105-TR/MATP/PRMP/TP-RPI.20"/>
        <s v="FED/2020/417-890"/>
        <s v="003-MATP/AR/PACFC/20"/>
        <s v="Marché N°159-MTP/PRMP/UGPM.FC/RPI.18."/>
        <s v="01/T-AOI/MAHTP/SG/DGTP/PACT/2019"/>
        <s v="07/SFQC/DGTP-PACT/19"/>
        <s v="MARCHE N°284-AR/PAM/PRMP/UGPM.2022"/>
        <s v="06/SFQC/PACT/2020"/>
        <s v="N° 16-M2PATE/PRMP.16"/>
        <s v="167-ARM/BEI/2019"/>
        <s v="255-AR/BEI/PRMP/UGPM/2021"/>
        <s v="FED/2016/372-813 "/>
        <s v="111-ARM/AFD/2018"/>
        <s v="130-ARM/AFD/2018"/>
        <s v="184-AR/AFD/2020"/>
        <s v="183-AR/AFD/2020"/>
        <s v="Accord de don non-remboursable"/>
        <s v="163-ARM/BEI/2019"/>
        <s v="MARCHE SUBSEQUANT N°021MCC-TR/MATP/PRMP/TP-RPI.21"/>
        <s v="N°133-TR/MATP/PRMP/TP-RPI.20"/>
        <s v="CONVENTION N° 002-01/GOUV/ITA/PRMP/21"/>
        <s v="CONVENTION N°002-03/GOUV/ITA/PRMP/21 "/>
        <s v="113-ARM/PAIR/18"/>
        <s v="02-DRATP/BET/PRMP/CP19/FR/2021"/>
        <s v="004-AR/PACFC/20"/>
        <s v="Marché N°003-PI/MATP/PRMP/TP.RPI.20 et son avenant N° 01"/>
        <s v="Convention N°018-DRATP/SRTP/ALMAN/CP18/FR/2020 _x000a_"/>
        <s v="N° 078-TR/MAHTP/PRMP/TP-RPI.19"/>
        <s v="N°01-DRATP/SRTP/SO/CP.18/FR/2019"/>
        <s v="N°082-TR/MATP/PRMP/TP-RPI.20"/>
        <s v="02-DRAHTP/A.A/FR/2020"/>
        <s v="N°036-TR-MATP/PRMP/TP-RPI.20"/>
        <s v="N°050-TR-MATP/PRMP/TP-RPI20"/>
        <s v="N°041-TR-MATP/PRMP/TP-RPI.20"/>
        <s v="N° 047-TR/MAHTP/PRMP/TP-RPI.19"/>
        <s v="N°093 TR/MATP/PRMP/TP-FR.20"/>
        <s v="N° 121-TR/MATP/PRMP/TP-FR.20"/>
        <s v="N° 066TR/MAHTP/PRMP/TP-RPI-19"/>
        <s v="N°040/ TR-MATP/PRMP/TP-RPI.19"/>
        <s v="CONVENTION N°069-TR-MATP/PRMP/TP-FR.2"/>
        <s v="MARCHE N°088-TR-MATP/PRMP/TP-FR.20"/>
        <s v="AVENANT N°1 AU MARCHE N° 059 TR/MAHTP/PRMP/TP-RPI .19"/>
        <s v="N° 028-TR/MATP/PRMP/TP-RPI.20"/>
        <s v="N°038-2021/MTP/PRMP/UGPM-TR"/>
        <s v="N° 106-TR/MAHTP/PRMP/TP-RPI.19"/>
        <s v="MARCHE N°014-TR-MATP/PRMP/TP-RPI.20"/>
        <s v="N°015-AR/PACFC/20"/>
        <s v="013A/MTP/PRMP/UGPM/TR-GG-22"/>
        <s v="013-TR/MATP/PRMP/TP-RPI.21"/>
        <s v="185-AR/OFID/2020"/>
        <s v="248-AR/BAD/OFID/PRMP/UGPM.2021"/>
        <s v="005-AR/PACFC/20"/>
        <s v="006-AR/PACFC/20"/>
        <s v="002-MATP/AR/PACFC/20"/>
        <s v="02-AOI/PACT/2020"/>
        <s v="157 - MTPI/ARM/2018"/>
        <s v="Accord de don N°1960400"/>
        <s v="TA2017161 MG IF3"/>
        <s v="250-AR/BEI/PRMP/UGPM.2021"/>
        <s v="251-AR/BEI/PRMP/UGPM.2021"/>
        <s v="MARCHE SUBSEQUANT N°030MCC-TR/MATP/PRMP/TP-RPI.21"/>
        <s v="024-TR/MATP/PRMP/TP-RPI.20"/>
        <s v="marché N°123/MATP/DINFRA/PRMP…."/>
        <s v="115-ARM/PAIR/18"/>
        <s v="116-ARM/PAIR/18"/>
        <s v="01-DRATP/BET/PRMP/CP19/FR/2021"/>
        <s v="03-DRATP/BET/PRMP/CP19/FR/2021"/>
        <s v="04-DRATP/BET/PRMP/CP19/FR/2021"/>
        <s v="05-DRATP/BET/PRMP/CP19/FR/2021"/>
        <s v="06-DRATP/BET/PRMP/CP19/FR/2021"/>
        <s v="07-DRATP/BET/PRMP/CP19/FR/2021"/>
        <s v="08-DRATP/BET/PRMP/CP19/FR/2021"/>
        <s v="Transfert RPI_x000a_(Libération d'emprise et part Etat Malagasy sur travaux)"/>
        <s v="Marché N°004-TR-MATP/PRMP/TP-RPI.20"/>
        <s v="01-DRAHTP/A.A/FR/2020"/>
        <s v="066-TR/MATP/PRMP/TP-FR.20"/>
        <s v="060 TR/MATP/PRMP/TP-RPI.20"/>
        <s v="057 TR/MATP/PRMP/TP-RPI.20"/>
        <s v="106-TR/MATP/PRMP/TP-RPI.20"/>
        <s v="107-TR/MATP/PRMP/TP-RPI.20"/>
        <s v="MARCHE   N°054-TR/MATP/PRMP/TP-FR.20"/>
        <s v="Convention N° 056-TR/ MATP/PRMP/TP- FR 20"/>
        <s v="N° 113 TR/MATP/PRMP/TP-FR.20"/>
        <s v="186-AR/RPI/2020"/>
        <s v="Convention N° 124TR/MATP/PRMP/TP-FR.20"/>
        <s v="044/TR/MATP/PRMP/TP/FR/20"/>
        <s v="022 MCC-TR/MATP/PRMP/TP-RPI.21 RELATIF AU CONTRAT CADRE N° 003 CCTR/MATP/PRMP/TP-RPI.21"/>
        <s v=" N°011 -MCC/MATP/PRMP/TP-RPI.20"/>
        <s v="MARCHE SUBSEQUENT N°023 MCC-TR/MATP/PRMP/TP-RPI.21 RELATIF AU CONTRAT CADRE N° 002CCTR/MATP/PRMP/TP-RPI.21"/>
        <s v="256 - AR/BADEA-FSD/PRMP/UGPM.2021"/>
        <s v="257 - AR/BADEA-FSD/PRMP/UGPM.2021"/>
        <s v="258 - AR/BADEA-FSD/PRMP/UGPM.2021"/>
        <s v="012 TR/MATP/PRMP/TP/RPI.21"/>
        <n v="0"/>
        <s v="252/AR/RN5/PRMP/UGPM.2021"/>
        <s v="Marché °232-AR/PRMP/UGPM.2021"/>
        <s v="Sans contrat: prestation par l'intermédiaire de Trésor public"/>
        <s v="N°019-TR/MATP/PRMP/TP-RPI.21"/>
        <s v="010 TR/MATP/PRMP/TP-RPI.21"/>
        <s v="008 TR/MATP/PRMP/TP-RPI.21"/>
        <s v="71-PACT-2022"/>
        <s v="72-PACT-2022"/>
        <s v="60/SFQC/DGTP-PACT/2022"/>
        <s v="282-AR/BEI/PRMP/UGPM.2022"/>
        <s v="281-AR/BEI/PRMP/UGPM.2022"/>
        <s v="095-2022/MTP/PRMP/UGPM-TR"/>
        <s v="Marché subséquent N°011-MCC/MATP/PRMP/TP-RPI.20 relatif au contrat cadre N°010 CC/MATP/PRMP/TP-RPI.20"/>
        <s v="55-2022/MTP/PRMP/UGPM-TR"/>
        <s v="108-2022/MTP/PRMP/UGPM-TP"/>
        <s v="052-2022/MTP/PRMP/UGPM-TR"/>
        <s v="N°065-2022/MTP/PRMP/UGPM-TR"/>
        <s v="N°066-2022/MTP/PRMP/UGPM-TR"/>
        <s v="N°067-2022/MTP/PRMP/UGPM-TR"/>
        <s v="054-2022/MTP/PRMP/UGPM-TR"/>
        <s v="035-AR/PACFC/22"/>
        <s v="N/A"/>
        <s v="N° 032-MTPI/PRMP/UGPM/FC-RPI.18"/>
        <s v="072-2021/MTP/PRMP/UGPM-TR"/>
        <s v="025-TR-MTP/PRMP/TP-RPI.21"/>
        <s v="001/MTP/PRMP/UGPM/TR-GG-22"/>
        <s v="011-/MTP/PRMP/UGPM/TR-GG-22"/>
        <s v="016/MTP.PRMP/UGPM/TR-GG-22"/>
        <s v="006-/MTP/PRMP/UGPM/TR-GG-22"/>
        <s v="013/MTP/PRMP/UGPM/TR-GG-22"/>
        <s v="007-/MTP/PRMP/UGPM/TR-GG-22"/>
        <s v="008-/MTP/PRMP/UGPM/TR-GG-22"/>
        <s v="009/MTP/PRMP/UGPM/TR-GG-22"/>
        <s v="025-2022/MTP/PRMP/UGPM/TR-GG"/>
        <s v="028-2022/MTP/PRMP/UGPM/TR-GG"/>
        <s v="024-2022/MTP/PRMP/UGPM/TR-GG"/>
        <s v="023-2022/MTP/PRMP/UGPM/TR-GG"/>
        <s v="002-2022/MTP/PRMP/UGPM/TR-GG"/>
        <s v="010-/MTP/PRMP/UGPM/TR-GG-22"/>
        <s v="026-2022/MTP/PRMP/UGPM/TR- GG"/>
        <s v="030/MTP.PRMP/UGPM/TR-GG-22"/>
        <s v="027-2022/MTP/PRMP/UGPM/TR- GG"/>
        <s v="037-2022/MTP/PRMP/UGPM/TR-GG"/>
        <s v="005-2022/MTP/PRMP/UGPM/TR-GG"/>
      </sharedItems>
    </cacheField>
    <cacheField name="Désignations" numFmtId="0">
      <sharedItems count="489" longText="1">
        <s v="FOURNITURE DE PONTS METALLIQUES MODULAIRES TYPE BAILEY POUR TRAVAUX D'URGENCE"/>
        <s v="Travaux de bitumage de la route reliant Maroantsetra et Antalaha"/>
        <s v="Travaux de réhabilitation de la route reliant Sahofika - Marolambo"/>
        <s v="Travaux de réhabilitation de la RN 11 reliant Mananjary - Nosy Varika - Mahanoro"/>
        <s v="Travaux de réhabilitation de la route nationale RNS 13 reliant Ikalamainty Carrefour RNP 7 et Betroka"/>
        <s v="Travaux de bitumage de la piste de l'aérodrome d'Ampanihy et aménagement route d'accès"/>
        <s v="Travaux d'Aménagement de la route reliant la voie rapide AMBODIFASINA et la RN3 ANTSOFONONDRY"/>
        <s v="Travaux de construction de pavage de la RP85 reliant le fokontany Saromilanja Soanierana Ambony Avaratra et la CU d'Arivonimamo"/>
        <s v="Travaux de traitement des points critiques sur la RNT31 entre les Pk 80+000 (Ambatosia) et Pk 100+000 (Bealanana)"/>
        <s v="Soutien aux populations rurales par l'aménagement de la Route nationale temporaire 12A (RNT12A) et la Route nationale secondaire 5 (RNS5) et des pistes rurales connexes en approche HIMO (Haute intensité de main d'œuvre)_x000a_Travaux de remise en état de la route RNT 12A entre le bac Manambato (PK 78+272) et le bac Esama (PK97+700) – LOT N°2"/>
        <s v="Travaux d'urgence sur la RN 6 entre les PK 461+200 entre (Ambanja) et PK 502+400 (Antanamazava)"/>
        <s v="Travaux d’urgence sur la RN 13 relatifs à l’aménagement d’une déviation définitive suite à l’effondrement du pont sur la rivière de Manambaro au PK 471+400 avec la mise en place d'un pont Mabey de 27 mètres"/>
        <s v="Travaux de protection de la digue de Bemokotra entre les pk 14+000 et pk 15+000 de la RNT8c"/>
        <s v="Travaux de traitement des points noirs au pk 8+000 et pk 9+200 de la RNT8c"/>
        <s v="Travaux de réhabilitation de la voirie urbaine dans les grandes villes (Lot n°07: Ville d'Antsirabe)"/>
        <s v="Travaux d’entretien de routes à Antanifotsy"/>
        <s v=" Travaux d'entretien courant de la RNS 1 du PK 53+000 au PK 87+000_x000a_   (TER - TEA )      "/>
        <s v=" Travaux d'entretien courant de la RNS 1 du PK 87+000 au PK 115+334_x000a_   (TER - TEA )      "/>
        <s v="Travaux d'Entretien de Routes à Anjozorobe"/>
        <s v="Travaux de réhabilitation de la voie urbaine dans les grandes villes repartis en sept lots (contrat cadre) Lot 1 : VILLE D'ANTANANARIVO"/>
        <s v="Travaux d'Urgence de pavage de la route d'Ambodivona Antananarivo"/>
        <s v="Travaux de remise en état de la route RNT 12A entre Fort Dauphin et le bac Ebakiky, suite à résiliation"/>
        <s v="Assistance à Maîtrise d'Ouvrage Délégué relative au projet de prolongation de la Rocade urbaine au Nord Est d’Antananarivo"/>
        <s v="Travaux de la construction de la Rocade Est et Nord Est de la Pénétrante Urbaine au Nord Est d'Antananarivo"/>
        <s v="Dégradation de chaussée au PK 28+900 de la RNS 1 (Imerintsiatosika)"/>
        <s v="Travaux d’entretien Améliorant et Spécialisé de la RNP 7 entre les PK 66 et 165 (Borne n°66/Antsirabe)_x000a_"/>
        <s v="- Travaux de Désensablement sur la RNS.13 entre les PK 386+000 et PK 396+000 ;"/>
        <s v="Travaux d'entretien renforcé de la RNP2 entre les PK 250+000 Et PK  352+729"/>
        <s v="Travaux d'entretien courant de la route reliant Anosizato vers Andranomena de longueur 11.100 Km"/>
        <s v="Travaux d’Entretien Courant des Routes Nationales dans la circonscription de la DRATP de Vakinankaratra repartis en huit (08) lots_x000a_Lot 06 : Travaux d'entretien améliorant au PK 12+100 de la RNS 34 (Ampahatrimaha)_x000a_"/>
        <s v="Travaux de carénage et réparation mécanique du bac Rantabe au PK 356 de la RNS 5 – lot 06"/>
        <s v="Travaux d'Entretien Améliorant et Spécialisé du Pont Ivato au PK 273,703 de la RNP 7 - lot 02-B16"/>
        <s v="Travaux de remise en état de la RNT9 entre les PK 0 et PK 107 (Toliara/Analamisampy)"/>
        <s v="Travaux d'entretien de routes à Analalava"/>
        <s v="Travaux de réhabilitation de la route nationale secondaire N°43 « Faratsiho – Sambaina ; Ambohibary–Ampetsapetsa »"/>
        <s v="MISSION DE CONTROLE DU PROJET DE REHABILITATION DE LA ROUTE RNS 43 FARATSIHO – SAMBAINA"/>
        <s v="Réactualisation des études d’APD, Gestion, Contrôle et Surveillance des travaux de réhabilitation de la route nationale secondaire N°43 « Faratsiho – Sambaina ; Ambohibary–Ampetsapetsa (PK127 de la RNP7) et Analavory- Soavinandriana"/>
        <s v="Travaux d'entretien des routes Mandritsara : Radier, reprofilage et pavage"/>
        <s v="Travaux de réhabilitation des rues dans la ville d'Antsiranana : Rondpoint Galana - Lycée Mixte, Carrefour RN 6 Mitabe - La Batterie Rue Justin Bezara, Rue Monseigneur Courbet - Villa Titanic ;"/>
        <s v="Travaux d'entretien de la route provinciale RP 1203-F reliant les communes rurales de Vohitrindry et Ifanirea "/>
        <s v=" Travaux de pavage de l'Avenue Marechai Foch-Gendarmerie Andranomadio-Hôtel Thermes-Rosas dans la Ville d'Antsirabe_x000a_"/>
        <s v="Travaux de traitement des points noirs de la route entre Ambatolampy et Tsinjoarivo repartis en trois (03) lots: -Lot1: Travaux de traitement des points noirs de la route entre PK0 (Ambatolampy) et PK12 (CR Ambatondrakalavao) "/>
        <s v="Travaux complémentaires de remise en état de la RNTI2A, Travaux de bitumage du tronçon 3 du Lot 1"/>
        <s v="Travaux d'aménagement et de bitumage de la route nationale n°9 - Lot 2 entre Bevoay et Manja (PK194+730 – PK 274+844)"/>
        <s v="TRAVAUX DE REHABILITATION AVEC BITUMAGE DE LA RN5A RELIANT AMBILOBE-VOHEMAR"/>
        <s v="TRAVAUX DE BITUMAGE DE LA ROUTE NATIONALE 44 RELIANT MAROVOAY AMBOASARY (PK 20 A PK 60) ET SON AVENANT"/>
        <s v="Gestion, contrôle et surveillance des travaux d’aménagement et de bitumage de la RN 44  (PK20+000 – PK 60+000)"/>
        <s v="TRAVAUX DE RENFORCEMENT DU PONT SEMI-DEFINITIF A MANANDRIA AU PK1+300 DE LA ROUTE PROVINCIALE 1203F DISTRICT DE VOHIPENO"/>
        <s v="Contrôle et surveillance : TRAVAUX D’AMENAGEMENT ET DE BITUMAGE DE LA RN44 ENTRE AMBOASARY ET VOHIDIALA DU PK 60+000 AU PK 133+000"/>
        <s v="Travaux de Construction de la route Ivato - Village Artisanal et la route reliant Boulevard de l'Europe - Village de la Francophonie"/>
        <s v="Assistance technique (AT) pour appuyer l’Autorité Routière"/>
        <s v="Etudes techniques de la digue de KIEMBE , Gestion de contrôle et surveillance des travaux de réhabilitation de la digue de Kiembe"/>
        <s v="Gestion, contrôle et surveillance des travaux de remise en état des Routes Nationales RNT12A (tranche 2, entre Taolagnaro et Vangaindrano) et RNS5 (entre Mananara Nord et Maroantsetra) et des pistes rurales connexes "/>
        <s v="Assistance à l'analyse des offres et à la contractualisation, Gestion contrôle et surveillance des travaux, Assistance aux réceptions provisoire et définitive des travaux de construction de la prolongation de la Rocade au Nord Est d'Antananarivo"/>
        <s v="Assistance à Maitrise d'Ouvrage (AMO) pour le Projet de construction de la prolongation de la Rocade Urbaine à l'Est et au Nord Est d'Antananarivo"/>
        <s v="Mise en œuvre d’un plan de communication institutionnel pour la phase de construction et d'inauguration des travaux de construction de la prolongation de la Rocade au Nord Est d'Antananarivo"/>
        <s v="Audit comptable et administratif des activités de l'ARM en vue de la réalisation du projet Rocade sur financement de l'AFD, de la BEI, de l'UE, de l'Etat Malagasy - Exercices 2018-2019-2020-2021"/>
        <s v="Projet de travaux de réhabilitation de la route des œufs reliant les Communes Rurales de Mahitsy, d'Ampanotokana et de Mahazaza, dans le District d'Ambohidratrimo"/>
        <s v="Gestion, contrôle et surveillance des Travaux d'urgence sur la RN6 aux PK 499+200 et PK 581+800 "/>
        <s v="Travaux de réhabilitation de la Route Nationale RN2 (CONTRAT CADRE) Entre  PK 304+000 et PK 352+729"/>
        <s v="Travaux de réparation de la route RNS 5 entre Foulpointe et Fenerive Est et son avenant N°1"/>
        <s v="Travaux de réhabilitation des points critiques de la piste reliant les Communes Analavory - Anosibe Ifanja et Sarobaratra"/>
        <s v="Travaux de réhabilitation des routes dans la ville de Soavinandriana _x000a_(Pavage, Points à temps)"/>
        <s v="LOT 1 : Travaux à Himo pour l'aménagement de la piste rurale de Tsianisiha - Andoharano sur la  RN9 du PK 0+000 au PK 4+800"/>
        <s v="Travaux d'Entretien de Routine de la RNP4 entre les PK 207+000 (BK N°207+000/Anjiajia) et PK 235+000 (Entrée pont après BK N°235)"/>
        <s v="Actualisation et mise en œuvre des Plans de Réinstallation Involontaire (PRI) et actualisation de l'Etude d'Impact Environnementale et Sociale (EIES) sur la RN9 et la RNT12A dans le cadre PACFC"/>
        <s v="Contrôle et Surveillance des Travaux de bitumage de la RNS 5A entre AMBILOBE et VOHEMAR"/>
        <s v="Travaux de traitement de brèche et protection de la chaussée au PK 23+600 de la RNT 33 _x000a_Lot unique : RNT33 au PK 23+600 (TEAO/TEAC)_x000a_"/>
        <s v="TRAVAUX DE TRAITEMENT DES POINTS NOIRS SUR LA ROUTE RNT23A ENTRE MORAMANGA ET ANOSIBE AN’ALA (A DELAI REDUIT)"/>
        <s v="Travaux d'Entretien Améliorant Terrassement (TEAT) sur la RNS.10 entre les PK 0+000 (Andranovory) et PK 61+000 (Ihotry)"/>
        <s v="Travaux de réhabilitation de la route d'Ambohimitombo, Ambositra_x000a_Lot 05 : Travaux d'entretien des routes FKT Ambohimanjaka vers CR Ambohimitombo I"/>
        <s v="Travaux d'Entretien Améliorant de la RNS1bis au PK 341+100 dans la Région Melaky"/>
        <s v="Travaux d'Entretien Améliorant et Spécialisé sur la RNS 27 entre PK.145+000 (Maropaika :  22°42'33.31&quot;S -  46°58'33.73&quot;E) et PK.206+000 (Vondrozo :  22°49'5.96&quot;S - 47°19'40.43&quot;E)_x000a_- Construction d'un dalot 100X100  au PK 168+750"/>
        <s v="Travaux de réhabilitation de la route Vohilava Mananjary"/>
        <s v="Travaux d'entretien de route à Manankara Ville"/>
        <s v="Travaux de réhabilitation de Routes RN 12 Vohipeno - Farafangana"/>
        <s v="Travaux de réparation de la route d'Ambatomaro reliant RN 2 - Ambolokandrina"/>
        <s v="Travaux d'entretien de la route Pont Androrohoro-Digue Masindray-Miadamanjaka"/>
        <s v="TRAVAUX D'URGENCE DE LA ROUTE RELIANT LA COMMUNE RURALE FIEFERANA ET LA RN2 AMBATOLAMPIKELY, L=17,8 km"/>
        <s v="Travaux de réhabilitation de la route reliant Station TOTAL au Croisement CROC FARM Ivato"/>
        <s v="Travaux d'entretien du bac reliant Fenerive Est et la Commune Rurale de Vohilengo dans la Région d'Analanjirofo"/>
        <s v="Travaux d'entretien de la route d'Ambanja"/>
        <s v="TRAVAUX D'ENTRETIEN DE LA ROUTE D'AMBILOBE"/>
        <s v="Travaux d'urgence de réparation de la RNP4 entre PK0 et PK 570+330 Mahajanga répartis en 3 lots : _x000a_- Lot 3 entre PK 460 et PK 570+330 ET SON AVENANT N°01"/>
        <s v="Effectuer des Travaux d’Entretien Courant de la RNS 57"/>
        <s v="2.1. Inciter les PTFs à financier d’avantage le fonctionnement des projets"/>
        <s v="Travaux d'urgence de Construction de pont en BA sur la Rivière Atrobo, au pk 25 de la RIP 39 entre Talata - Angavo et Mangasoavina, District Ankazobe"/>
        <s v="Travaux d'urgence pour la remise en état de la route coupée sur la RNS 5 au PK 158+450"/>
        <s v="Travaux de réparation d'Urgence de la RN 2 vers Stadium Barikadimy Toamasina"/>
        <s v="TRAVAUX DE REHABILITATION DE ROUTE RELIANT ANTSAPANANANA-MAHANORO"/>
        <s v="PONT MANGOKY : Actualisations des études, contrôle et surveillance des travaux de construction du pont de  Mangoky au PK 199+700 sur la RN 9 et ses voies d’accès"/>
        <s v="PONT MANGOKY : Travaux de construction du pont de  Mangoky au PK 199+700 sur la RNT 9 (pont de 880 ml) et ses voies d’accès"/>
        <s v="Travaux d'Urgence de Rétablissement de circulation sur la RIP 302-F, Construction d'un pont en Béton Armé au PK 15+650 (Ivily CR Sakalalina, District Ihosy)"/>
        <s v="Travaux d'enlèvement d'éboulement meuble entre les PK 316+000 et PK 403+000 de la RNP 4"/>
        <s v="Travaux d’aménagement de la section urbaine de Toliara (PK 0+000 au PK 1+400), et de la plateforme d’Ankililoaka sur la RN 9, ainsi que les travaux de reconstruction du pont RANOZAZA sur la RN 9 au PK 71+271 et ses voies d’accès"/>
        <s v="Gestion, contrôle et surveillance des travaux d’aménagement de la RN 9 de la section urbaine de Toliara (PK 0+000 – PK 1+400), construction du pont RANOZAZA et de ses voies d’accès au PK 71+271, ainsi que l’aménagement de la plateforme d’Ankililoaka"/>
        <s v="Travaux Routiers : _x000a_Aménagement et Bitumage de la RNT 9 entre Manja et Dabara (185 km), _x000a_Aménagement et bitumage de la RNT 12A entre Ebakiky et Manambondro (121 km),_x000a_Contrôle et Surveillance de la RNT 9 et de la RNT 12a._x000a_ Etudes pour la construction du port de Toliara ;_x000a_Facilitation de commerce ;_x000a_Aménagements connexes (CSB, Forages, Eclairage public, piste Manja – Andranopasy (74 km), etc._x000a_ Appui à la Gestion et au Suivi._x000a_"/>
        <s v="Actualisation des 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PHASE I + PHASE II)"/>
        <s v="Contrôle et surveillance des travaux d'aménagement et de bitumage de la RN9 entre Analamisampy et Bevoay (PK 107+400 - PK 192+780) et entre Bevoay et Manja (PK 194+730 - PK 274+844)"/>
        <s v="Travaux d'aménagement et de bitumage de la route nationale n°9 - Lot 1 entre Analamisampy et Bevoay (PK107+400 - PK192+780)"/>
        <s v="TRAVAUX DE BITUMAGE DE LA ROUTE NATIONALE _x000a_44 RELIANT AMBOASARY VOHIDIALA (PK 60  AU PK 133)"/>
        <s v="Effectuer des Travaux de réhabilitation de la RNS 30B"/>
        <s v="PROJET D'AMENAGEMENT ET D'ASPHALTAGE DE LA ROUTE NATIONALE SECONDAIRE N°5 : SOANIERANA IVONGO - MANANARA NORD, SERVICE DE CONSULTANT :  « Actualisation des Etudes d'Avant-Projet Détaillées et environnementales de la totalité du projet de la RN5 &quot; SOANIERANA IVONGO - MANANARA&quot;, Elaboration des Dossiers d'Appel d'Offres des travaux de tout le linéaire de la RNS 5 scindés en deux tronçons: Tronçon 1: Soanierana Ivongo – Vahibe et Tronçon 2: Vahibe – Mananara, Assistance à l'Administration pour l'analyse et l'évaluation des offres des travaux  du Tronçon 1 : Soanierana Ivongo – Vahibe, Contrôle et surveillance des travaux  du Tronçon 1: Soanierana Ivongo – Vahibe »"/>
        <s v="Projet d’amélioration des deux ponts sur la RN2_x000a_- Mangoro au PK 94+200_x000a_- Antsapazana au PK 105+460_x000a_"/>
        <s v="Assistance technique (AT) pour appuyer l’Autorité Routière  sur le projet Modernisation  financés par la Banque Européenne d’Investissement"/>
        <s v="Travaux de réhabilitation de la RN 6 entre Ambanja (Pk 467+000) et Ambilobé (Pk 568+720) : Lot 1"/>
        <s v="Travaux de réhabilitation de la RN 6 entre Ambilobe (Pk 568+720) et Antsiranana (Pk 700+080) : Lot 2"/>
        <s v="Travaux de réhabilitations des bâtiments du service régional des Travaux Publics Androy :_x000a_- Réhabilitations des bâtiments du SRTP Ambovombe Androy_x000a_- Réhabilitations des bâtiments du SRTP section Beloha-Androy_x000a_"/>
        <s v="Travaux de réhabilitation de la Route Nationale RN2 (CONTRAT CADRE) Entre  les PK  140 au PK 250 et PK 269 au PK 304 "/>
        <s v="Travaux d'urgence de remise en état de la route nationale RNT33B reliant la RNP4 Andranofasika et Ambatoboeny"/>
        <s v="Travaux de réhabilitation de la RN 32 reliant Ankazobetsihay à Bealanana du pk 0+000 au PK 100"/>
        <s v="LOT 2: Travaux à Himo pour l'aménagement de la piste rurale de Tsianisiha - Andoharano sur la RN9 du PK 4+800 au PK 8+800"/>
        <s v="LOT 3 : Travaux à Himo pour l'aménagement de la piste rurale de Tsianisiha - Andoharano sur la RN9 du PK 8+800 au PK 12+800"/>
        <s v="Travaux d'Entretien Courant des Routes Nationales RNS.10 (Tranoroa PK 264+000 - Ambovombe PK 434+000) et RNS.13 (Manakoliva PK 223+000 - Ambovombe PK 381+000), dans la Région Androy"/>
        <s v="Travaux d'entretien courant des routes nationales dans la région de Betsiboka repartis en douze (12) lots"/>
        <s v="Travaux d'Entretien de Routine de la RNP4 entre les PK 180+000 (Limite Ex-DIRTPI T/M) et PK 207+000 (BK N°207+000/Anjiajia)"/>
        <s v="Travaux d'Entretien de Routine de la RNP4 entre les PK 235+000 (Entrée pont après BK N°235) et PK 261+000 (BK N°261/sortie Antsiafabositra)"/>
        <s v="Travaux d'Entretien de Routine de la RNP4 entre les PK 293+000 (Andranobevava) et PK 334+000 (Ravinala)"/>
        <s v="Travaux d'Entretien de Routine de la RNP4 entre les PK 334+000 (Ravinala) et PK 369+000 (Borne kilométrique N°369)"/>
        <s v="Travaux d'Entretien Améliorant et Spécialisé de la RNP4 entre les PK 311+000 (Antsakoamamy) et PK 317+000 (Borne kilométrique N°317)"/>
        <s v="Travaux d'Entretien de Routine, Améliorant et Spécialisé de la RNT8c entre les PK 0+000 (Antabilao) et PK 6+000 (Antafia)"/>
        <s v="Travaux d'Entretien  Améliorant de la RNT8c entre les PK 6+000 (Antafia) et PK 35+000 (Mahazoma)"/>
        <s v="Travaux d'entretien  et de réhabilitation de route dans la ville de Soavinandriana"/>
        <s v="Indemnisation des PAPs  sur la RN43 entre  Faratsiho  et Sambaina, et entre  Ambohibary et Ampetsapetsa / Part Etat Malagasy sur travaux"/>
        <s v="Travaux de réhabilitation de la Route Boulevard RATSIMILAHO dans la Commune Urbaine de Toamasina"/>
        <s v="Travaux de réhabilitation de la Route Boulevard RATSIMILAHO dans la Commune Urbaine de Toamasina, Phase II"/>
        <s v="Travaux d'entretien de routine sur la RNS 27 entre PK.165+000 (Andranokerotra : 22°49'24,37&quot;S - 47°4'44,50&quot;E) et PK.206+000 (Vondrozo : 22°49'5.96&quot;S -  47°19'40.43&quot;E)"/>
        <s v="Travaux d'Entretien de la route reliant la RN 7/PK173+700 à l'Hôpital Marocain d'Ambohimanarivo"/>
        <s v="Travaux de reconstruction d'un pont sur la RNT 31 au PK 212+500 Ambodiadabo CR Ambodiadabo, District de Bealanana"/>
        <s v="Travaux de reconstruction d'un pont sur la RNT 31 au PK 192+300 Manapatra CR Ankazotokana, District de Bealanana"/>
        <s v="Travaux de traitement des points noirs de la route entre Ambatolampy et Tsinjoarivo repartis en trois (03) lots: Lot2: Travaux de traitement des points noirs de la route entre PK12 (CR Ambatondrakalavao) et PK25 (CR Antsapandrano)"/>
        <s v="Travaux de traitement des points noirs de la route entre Ambatolampy et Tsinjoarivo repartis en trois (03) lots: Lot3: Travaux de traitement des points noirs de la route entre PK25 (CR Antsapandrano) et PK45 (Tsinjoarivo)"/>
        <s v="Travaux de Traitement des points noirs sur la route reliant Hopitaly Manarapenitra - Mahasoabe"/>
        <s v="1.2. Entretenir les infrastructures routières de développement des pôles de croissances"/>
        <s v="3.1. Réhabiliter les routes RN et RR"/>
        <s v="Travaux d'entretien périodique de  la RP 84 reliant Arivonimamo (PK 45+800 de la RNS 1) - Alakamisikely - Manalalondo (38,00 Km)"/>
        <s v="Travaux  d'Entretien de Routes à Maroantsetra "/>
        <s v="Reprise de l’organisation de la libération de l’emprise de la RN 9 et mise en œuvre du programme de réinstallation involontaire, dans la voirie urbaine de Toliara, au pont RANOZAZA, à la plateforme d’ANKILILOAKA"/>
        <s v="Travaux de réparation d'urgence de la route reliant le terrain de football de la poste vers lycée Jacques RABEMANANJARA "/>
        <s v="Travaux de traitement de points noirs sur la piste reliant CR Manalalondo et CR Andranomiely"/>
        <s v="TRAVAUX DE REHABILITATION DE LA ROUTE NATIONALE RN4 (CONTRAT CADRE) entre PK 10+000 au PK 20+000 et PK 180+000 au PK 403+000"/>
        <s v="Travaux de réhabilitation de la RNP6 (CONTRAT CADRE )_x000a_ '- Travaux d'urgence de réparation de la RNP 6 reparties en deux lots ( contrat cadre ) lot N°1: entre PK0 Ambondromamy et PK 279 Antsohihy ( entre PK 134 Tsarahasina et PK 279 entrée Antsohihy)"/>
        <s v="TRAVAUX DE REHABILITATION DE LA ROUTE NATIONALE RN 7 (CONTRAT CADRE) : Travaux de réhabilitation de la RNP 7 entre PK 12 et PK 110, entre PK 120 et PK 121, entre PK 202 et PK 258"/>
        <s v="Travaux connexes liés aux Travaux de réhabilitation de la route nationale secondaire N°43 « Faratsiho – Sambaina ; Ambohibary–Ampetsapetsa »_x000a_LOT1 :  Travaux de réhabilitation de la piste entre Vinaninony et Ambatondradama_x000a__x000a_"/>
        <s v="Travaux connexes liés aux Travaux de réhabilitation de la route nationale secondaire N°43 « Faratsiho – Sambaina ; Ambohibary–Ampetsapetsa »_x000a_LOT2: Travaux de réhabilitation des infrastructures routières à Ambohibary  _x000a_"/>
        <s v="Travaux connexes liés aux Travaux de réhabilitation de la route nationale secondaire N°43 « Faratsiho – Sambaina ; Ambohibary–Ampetsapetsa »_x000a_LOT3: Travaux de réhabilitation des infrastructures routières à Faratsiho  "/>
        <s v="Travaux de traitement des points noirs sur la RNT 15 Sakaraha - Ankazoabo - Beroroha (Contrat cadre)"/>
        <s v="Travaux de réhabilitation par terrassement et mise en œuvre des matériaux sélectionnés, avec rehaussement des points bas, ouvrages d'assainissement de la RNS 1 Bis reliant Tsiroanomandidy et Maintirano- Phase I"/>
        <s v="Travaux de traitement de brèche au PK 18+000 de la RNT 8"/>
        <s v="Travaux d'aménagement progressif de la RNT 18 reliant Vangaindrano - Midongy Sud - Befotaka"/>
        <s v="Travaux de construction des ouvrages définitifs sur la RNS 13 entre Ikalamainty carrefour RNP 7 et Betroka (3 PSD(5ml, 5ml, 12ml) en PBA, 2 radiers alvéolés (30ml Iampety, 150ml entrée Betroka), 5 dalots cadres 100x100, chaussée bitumée à l'entrées et sorties des ouvrages)"/>
        <s v="Travaux de traitement des points noirs sur la RNT14A reliant Ifanadiana - Ikongo - Vohipeno"/>
        <s v="Mise en œuvre des mesures environnementales dans le cadre des travaux de réhabilitation de la RN43 entre  Faratsiho  et Sambaina, et entre  Ambohibary et Ampetsapetsa "/>
        <s v="Mise en œuvre des mesures environnementales dans le cadre du projet d'asphaltage  de la RN5 entre Soanierana Ivongo et Vahibe"/>
        <s v="Travaux d'Aménagement et Asphaltage de la Route Nationale Secondaire N°5 -(RNS5) entre Soanierana Ivongo et Mananara Nord ; Tronçon I: Soanierana Ivongo - Vahibe"/>
        <s v="Libération de l'Emprise sur la RN5 entre Soanierana Ivongo et Vahibe"/>
        <s v="Indemnisation des PAPs entre Soanierana Ivongo Et Vahibe (incluant prise en charge de la libération d'emprise)"/>
        <s v="Libération de l'Emprise sur la RN43 entre  Faratsiho  et Sambaina, et entre  Ambohibary et Ampetsapetsa "/>
        <s v="Audit des comptes du projet de 2016 à 2021"/>
        <s v="Travaux d'urgence de traitement des points noirs sur la route RNS32 entre Befandriana et Mandritsara; au  PK 76+500 (TSARARIVOTRA), PK 90+900 (TANAMBAO), PK 92+350 (AMBODIMOTSO SUD); PK 96+500 (ANTSAMBLAHY); PK 108+100 (SOFIA); PK 112+100 (SOFIA); PK 136 (ANDAMPIHELY); PK 144+100 (AMBAKIELA); PK 145+500; PK 145+700; PK 148+400; PK 151+200"/>
        <s v="Travaux de réparation de deux ponts de Nahaverezambasy aux PK 85+141 (10ml) et PK 85+241 (54,30ml) sur la RNT 35"/>
        <s v="Travaux d'aménagement de la RNT 23A Moramanga - Anosibe an'Ala"/>
        <s v="Travaux de réhabilitation RN 23 reliant Mahanoro - Marolambo (132km)- Phase I"/>
        <s v="TRAVAUX DE CONSTRUCTION DE LA VOIE RAPIDE OUEST TANA (VROT) Lot1 et Lot2"/>
        <s v="TRAVAUX DE REHABILITATION ET DE BITUMAGE DE LA RNT 12A ENTRE SOMISIKA ET MASIANAKA : Lot 1 : Travaux de bitumage des 35 km de la RNT 12A entre Somisika et Masianaka, incluant la construction du pont d’Amboenato."/>
        <s v="TRAVAUX DE REHABILITATION ET DE BITUMAGE DE LA RNT 12A ENTRE SOMISIKA ET MASIANAKA :  Lot 2 : Travaux de construction du pont de Manambondro."/>
        <s v="Contrôle et surveillance des Travaux de bitumage de 35 km de la RN12A  entre Somisika et  Masianaka  et Construction du pont de Manambondro"/>
        <s v="TRAVAUX DE REHABILITATION DE LA RNS 13 ENTRE AMBOVOMBE ET TAOLAGNARO"/>
        <s v="Gestion, Contrôle et Surveillance des travaux de réhabilitation de la RN 13 entre Ambovombe et Taolagnaro"/>
        <s v="TRAVAUX D’AMENAGEMENT DE LA ROUTE ENTRE ROND POINT ANOSIZATO ET CROISEMENT VERS AMBOHITRIMANJAKA – FLY OVER ANOSIZATO"/>
        <s v="Travaux de réparation d'ouvrage et  de traitement des brèches sur la RNS1 au pk91+950 et au PK 101+150"/>
        <s v="TRAVAUX D'URGENCE DE COMBLEMENT DE BRECHE SUR LA RNS 1 AU PK 101+150"/>
        <s v="Travaux d'urgence de construction de dalot triple cadre 3x4,00mx3,00m sur la RNS1bis au pk 382+900"/>
        <s v="Travaux d'Urgence de comblement de brèche sur la RNP 2 au PK 70"/>
        <s v="Travaux d'urgence de comblement de brèche et protection par gabion au pk 141+350 de la RNP 2"/>
        <s v="Travaux d'urgence de comblement de brèche et protection par mur de soutènement et gabion au pk 146+900 de la RNP 2"/>
        <s v="Travaux d'urgence de construction d'ouvrage de traversé et réparation de chaussée au pk 60+200 de la RNT 3A"/>
        <s v="Travaux d'urgence pour la remise en état des Brèches  sur la RNS 5 au pk 160+290 et pk 161+000"/>
        <s v="Travaux d'urgence de traitement de brèches sur la RNP 6 entre PK 163+000 et PK 218+000 : PK 163+500 ; PK 199+100 ; PK 202+800 ; PK 207+700 ; PK 214+900 ; PK 217+100."/>
        <s v="Travaux de chaussées_x000a_Travaux d'ouvrages"/>
        <s v="Travaux d'urgence de traitement de brèches sur la RNP 6 entre PK 218+000 et PK 313+000 : PK 228+100 ; PK 235+100 ; PK 241+100 ; 246+000 ; PK 247+300 ; 247+900 ; 248+000 ; 291+300 ; 291+700 ; 312+600"/>
        <s v="Travaux de renforcement de la culée et de mise à niveau de l’accès du ponceau de la route nationale numéro 8A (RN 8A) PK26+240 reliant Maintirano - Antsalova"/>
        <s v="Travaux d'urgence de réparation de l'accès du pont de Sandrangely au pk 17+900 de la RNS 24"/>
        <s v="Travaux d'urgence de réparation du pont  au pk 37+400 de la RNS 25"/>
        <s v="Travaux d'urgence de traitement de brèche  au pk 23+500 de la RNT 33."/>
        <s v="Travaux d'urgence de comblement de brèche et construction de gabion et mur de soutènement sur la RNT 33 au pk 23+550."/>
        <s v="Travaux d'urgence pour reconstruction d'un dalot mixte maçonnerie béton armé de 1,00 x 1,00 m, Axe et localisation : RN41 PK 10+100"/>
        <s v="Travaux d'urgence de comblement de brèche et protection par mur de soutènement et gabion sur la RNS 43 au pk 45+700"/>
        <s v="Travaux d'urgence de remise en état de la chaussée sur la RNT 3A au pk 79+700"/>
        <s v="Travaux d'urgence de remise en état de la chaussée sur la RNT 3A du pk 140+000 au pk 148+000"/>
        <s v="Travaux d'urgence d'enlèvement d'éboulement et réouverture de fossé au pk 2+700 de la RNT 3B"/>
        <s v="Travaux d'urgence de construction de dalot double cadre 2x200x250 au pk 123+600 de la RNS 5"/>
        <s v="Travaux d'urgence de rétablissement de chaussée sur RNP6 entre PK 157+000 Port Bergé et PK 316+000 Antanambao nord "/>
        <s v="Travaux d'urgence de reconstruction du pont Ankorona su la RNP 7 au PK 264+300"/>
        <s v="Travaux d'urgence de protection du talus sur la RNP7 au PK 268+200"/>
        <s v="Travaux d'urgence de comblement de brèche sur la RNP 7 au PK 283+200 "/>
        <s v="Travaux d'urgence d'enlèvement d'éboulement entre PK 311 (limite de la Région AMM et HM) et PK 412 : Eboulements, troncs d'arbres, "/>
        <s v="Travaux d'urgence de comblement de brèche et remise en état de la chaussée sur la RNP7 entre PK331+250 et PK344"/>
        <s v="Travaux d'urgence de remise en état des accès de pont sur la RNP7 au PK337+800 et PK389+130"/>
        <s v="Travaux d'urgence de réparation d'ouvrages et traitement de brèche  sur la RNP7  entre PK354 et PK366"/>
        <s v="Travaux d'urgences de traitement de brèche et remise en état de la chaussée sur la RN7au PK 368"/>
        <s v="Travaux d'urgences sur la RN7 au PK 378+000"/>
        <s v="Travaux d'urgence de protection de la chaussée et enlèvement d'éboulement sur la RNP7  entre 409+000 et 471+000"/>
        <s v="Travaux d'urgences de protection et remise en état du culée du pont sur la RN7 au PK 471+100"/>
        <s v="Travaux d'urgence de remise en état des accès du pont et protection par gabion sur la RNP7  489+100"/>
        <s v="Travaux d'urgence de protection et remise en état de la chaussée sur la RNP7  509+950"/>
        <s v="Travaux d'urgence de reconstruction de la chaussée sur la RNT 8 au PK 80+000"/>
        <s v="Travaux d'urgence de comblement  de brèche et remise en état de la chaussée sur la RNS11 PK0 au PK101"/>
        <s v="Travaux de réparation et de renforcement des culées du pont Ilaka Est au pk 85+000 sur la RN 11A"/>
        <s v="Travaux d'urgence de traitement de brèche et réhabilitation de pont en BA sur la RNT.12A entre PK 139+000 ( Sud Befasy ) et PK 246+200 (Vangaindrano)"/>
        <s v="Travaux d'urgence de Protection du berge et entretien de l'entrée et sortie du pont métallique de Mangoky au PK 117+800 sur la RNS13"/>
        <s v="Travaux d'urgence de traitement de brèche et remise en état de la chaussée sur la RNS13 au PK 291+750 et PK 297+700"/>
        <s v="Travaux d'urgence de construction de mur de soutènement, de traitement de brèche et remise en état de la chaussée sur la RNT14 PK0 au PK95"/>
        <s v="Travaux d'urgence de reconstruction d'un pont en BA sur la RNT 16  au PK 33+900"/>
        <s v="Travaux d'urgence de traitement de points noir sur la RNT 16  du PK 35+000 au PK 60+000"/>
        <s v="Travaux d'urgence de traitement de points noir sur la RNT 16  du PK 60+000 au PK 83+000"/>
        <s v="Travaux d'urgence de comblement de brèche, de construction d'un pont en BA et radier sur la RNT.18 entre PK 0+000 (Vangaindrano) et PK 136+000 (Befotaka)"/>
        <s v="Travaux d'urgence de comblement de brèche et protection par gabion au pk 1+500 de la RNT 23A"/>
        <s v="Travaux d'urgence de traitement de brèche au pk 2+100 de la RNT 23A"/>
        <s v="Travaux d'urgence de construction d'ouvrage de franchissement au pk 2+700 de la RNT 24"/>
        <s v="Travaux d'urgence de traitement de brèche et remise en état de la chaussée sur la RNT24 PK0 au PK42"/>
        <s v="Travaux d'urgence de reconstruction d'ouvrage et protection par gabion sur la RNS25  PK26+000"/>
        <s v="Travaux d'urgence de comblement de brèche et remise en état de la chaussée sur la RN25 PK25 au PK175"/>
        <s v="Travaux d'urgence  de traitement de points noir sur la RNS 27  du PK 0+000 au PK 47+000"/>
        <s v="Travaux d'urgence de traitement de points noir sur la RNS 27  du PK 47+000 au PK 80+000"/>
        <s v="Travaux d'urgence de traitement de points noir sur la RNS 27  du PK 109+000 au PK 145+000"/>
        <s v="Travaux d'urgence de réhabilitation de pont en BA , comblement de brèche et radier en BA sur la RNS.27 entre PK 145+000 (Maropaika) et PK 272 (Farafangana)_x000a_Part 1 : Entre PK 205+250 (Vondrozo) et PK 272+000 (Farafangana)_x000a_Part 2 : Entre PK 145+000 (Maropaika) et PK 205+250 (Vondrozo) "/>
        <s v="Travaux d'urgence sur la RNS 27 entre pk 205+250 (Vondrozo) et pk 226+000 (Mahatsinjo)"/>
        <s v="Travaux d'urgence de réparation de pont mixte sur la RNS 30 au PK 9+920"/>
        <s v="Travaux d'urgence d'entretien pont mixte sur la RNS 30 au PK 10+480, Comblement des brèches ;Protection par gabion ; Réparation de la chaussée"/>
        <s v="Travaux d'urgence d'entretien pont mixte sur la RNS 30 au PK 10+750"/>
        <s v="Travaux d'urgence de comblement et protection de brèche sur la RNS 34 au PK 53+600 "/>
        <s v="Travaux d'urgence de traitement de brèche sur la RNS 34 au PK 125+500 "/>
        <s v="Travaux d'urgence de remise en état de l'accès du pont sur la RNT42  14+500"/>
        <s v="Travaux d'urgence d'enlèvements d'éboulement et remise en état de la chaussée sur la RNS45  PK 14+300 , PK 14+800 et PK15+950 "/>
        <s v="Travaux d'urgence de protection de talus sur la RN 46 au PK 12+600 "/>
        <s v="Travaux d'urgence de remise en état du bureau et Logement TP Mananjary et Ifanadiana"/>
        <s v="Travaux d'urgence de remise en état du bureau et Logement TP MAHAJANGA"/>
        <s v="Travaux d'urgence de remise en état du bureau et Logement TP Farafangana"/>
        <s v="Travaux d'urgence de remise en état du bureau et Logement TP Vangaindrano"/>
        <s v="Travaux d'aménagement et de bitumage de Lot 1 : RNT12A entre Fort-dauphin et Ebakiky (PK 0+000 - PK 44+850) ainsi que les travaux de construction du pont d’Ebakiky au PK 44+850 "/>
        <s v="Travaux d'aménagement et de bitumage de Lot 2 : RNT12A entre Masianaka et Vangaindrano (PK 203+800- PK 243+000) ainsi que les travaux de construction du pont de Masianaka au PK 203+800"/>
        <s v="Travaux d'aménagement et de bitumage de la RNT12A dans le cadre du PACFC II, y compris construction d'ouvrages d'art et les travaux connexes sur cet axe"/>
        <s v="Contrôle et surveillance des travaux d’aménagement et de bitumage de la RNT12A et des aménagements connexes avec la mise en œuvre du PAR dans le cadre du PACFC II"/>
        <s v="Travaux de Construction de la voie rapide reliant le Port de Toamasina et la RN 2"/>
        <s v="Travaux d'entretien renforcé de la RNP 6 "/>
        <s v="Travaux de construction et réparation des ouvrages sur la route nationale RNT 20 Ilaka Est - Antanambao Manampontsy "/>
        <s v="Travaux de réparation du pont métallique de Soahindrana sur la RNP 7         PK 420+080"/>
        <s v="Travaux d'entretien courant de la route reliant Andranonahoatra Itaosy (Station GALANA) et croisement vers Commune Rurale Ambavahaditokana, dans la Commune Rurale d'Ambavahaditokana Atsimondrano, Région Analamanga,"/>
        <s v="Travaux de traitement des points noirs sur la RNS 34 entre Antsirabe et Mandoto"/>
        <s v="Travaux de réhabilitation des routes dans la Commune Urbaine de Mananjary."/>
        <s v="Travaux d'entretien de la route reliant la RNS 25 à la Gare Routière Ambatolambo de Mananjary"/>
        <s v="Travaux d'entretien des routes sur la RR6 AMM 3, reliant Ambositra - Croisement Manarintsoa  district d'Ambositra, Région Amoron'i Mania"/>
        <s v="Travaux d'entretien des routes sur la RR-AMM 4 reliant croisement Manarintsoa - Ambalasoaray  district d'Ambositra, Région Amoron'i Mania"/>
        <s v="Travaux d’Urgence d’entretien spécialisé des deux ponts sur la RNS 10 : PK 63+000 Tongobory"/>
        <s v="Travaux d'entretien renforcé de la route nationale RN 22 reliant Antsikafoka (carrefour RNS 5) à Vavatenina et Anjahambe."/>
        <s v="Travaux de mise en place de pont Mabey sur le Canal des Pangalanes reliant le Centre ville au Manakarabe situé dans la ville de Manakara"/>
        <s v="Travaux de réparation des rues dans la ville d'Antananarivo (contrat cadre)"/>
        <s v="Travaux de réhabilitation de la route nationale RN7 (contrat cadre) entre PK 145 (Mahandraza) au PK 172 (Sortie Antsirabe)"/>
        <s v="Travaux de bitumage de la RNT 23 entre Tsangambato et Marolambo (Contrat Cadre)"/>
        <s v="Travaux d'urgence de réparation du pont au pk 412+960 de la RNP 7"/>
        <s v="Travaux d'urgence de comblement de brèche sur la RNP 2 au PK 70+900"/>
        <s v="Travaux d'urgence de construction d'ouvrage de traversé et réparation de chaussée au pk 11+300 (Pont Manarimamy) de la RNT 3A"/>
        <s v="Travaux d'urgence de construction d'ouvrage de traversé et réparation de chaussée au pk 75+600 (Pont Mahadina) de la RNT 3A"/>
        <s v="Travaux d'urgence de construction d'ouvrage de traversé et réparation de chaussée au pk 83+600 (Pont après Tanambe) de la RNT 3A"/>
        <s v="Travaux d'urgence de réparation de chaussée au pk 114+000 (Anony)) de la RNT 3A"/>
        <s v="Travaux d'urgence de traitement de brèche sur la RNT 33 au PK 23+500"/>
        <s v="Travaux d'urgence de traitement de brèche sur la RNT 23A au PK  1+300"/>
        <s v="Travaux d'urgence de reconstruction de dalot et remise en état de la chaussée sur la RNP 7 du PK 532+406 au PK 740+800"/>
        <s v="Travaux d'urgence de traitement de brèche sur la RNP 7 au PK 378+250"/>
        <s v="Travaux d'urgence de protection et de remise en état de la chaussée sur la RNP 7 au PK 510+000"/>
        <s v="Travaux d'urgence de traitement de brèche et de remise en état de la chaussée sur la RN7 au PK 331+200"/>
        <s v="Travaux d'urgence de remise en état de la chaussée sur la RNT 23A du PK 50+000 au PK 71+300"/>
        <s v="Travaux d'urgence de remise en état de la chaussée sur la RNT 23A du PK 0+000 au PK 50+000"/>
        <s v="Travaux d'urgence de remise en état de la chaussée sur la RNT 11 du PK0 au PK23"/>
        <s v="Travaux d'urgence sur la RN7 au PK 509+950"/>
        <s v="Travaux d'urgence de remise en état de la chaussée sur la RNS25 au PK 25+500"/>
        <s v="Travaux d'entretien de la route nationale RNS 30 reliant Ambalavelona Carrefour RNP 6 à Ankify"/>
        <s v="Travaux d'Entretien renforcé de la route reliant Manjakandriana (Carrefour RNP2) - Mantasoa - Ambatolaona (carrefour RNP2), 27 Km"/>
        <s v="Travaux de traitements de points noirs sur la route reliant Pont Ambatofotsy et Andramasina"/>
        <s v="Travaux de construction d'un pont en béton armé au PK 5+900 (Fagnolafana) , longueur 43,60 ml"/>
        <s v="Travaux d'aménagement des routes, rues et boulevards dans les Chefs-Lieux de Région de Madagascar, Lot Nord (Diana, Sava, Sofia, Boeny, Betsiboka) - (Contrat cadre)"/>
        <s v="Travaux d'aménagement des routes, rues et boulevards dans les Chefs-Lieux de Région de Madagascar, Lot Ouest (Melaky, Menabe, Atsimo-Andrefana) - (Contrat cadre)"/>
        <s v="Travaux d'aménagement des routes, rues et boulevards dans les Chefs-Lieux de Région de Madagascar, Lot Sud-Est (Vatovavy, Fitovinany, Atsimo-Atsinanana) - (Contrat cadre)"/>
        <s v="Travaux d'aménagement des routes, rues et boulevards dans les Chefs-Lieux de Région de Madagascar, Lot Sud (Anosy, Androy, Ihorombe) - (Contrat cadre)"/>
        <s v="Travaux de réparation du pont d'Antsevabe sur la RNP 4 au pk 43+200"/>
        <s v="Travaux d'entretien de bâtiment du MTP Anosy"/>
        <s v="Travaux de bitumage de la RNT 20 Ilaka Est et Antanambao Manampontsy, (Contrat cadre)"/>
        <s v="Travaux d'aménagement et de bitumage de la RN 10, liaison Toliara à Ambovombe (Contrat cadre)"/>
        <s v="Travaux de pavage de la route reliant Ambohimanjaka et Anosiala RNP4, 7km"/>
        <s v="Travaux d'entretien renforcé de la RNP4 (Contrat Cadre)"/>
        <s v="Travaux d'entretien renforcé de la RNP7 (Contrat Cadre)"/>
        <s v="Travaux de réhabilitation de la route nationale RNS 13 reliant Betroka - Ambovombe"/>
        <s v="Travaux de réhabilitation de la route nationale RNS 5 reliant Vahibe - Mananara Nord - Maroantsetra (Contrat Cadre)"/>
        <s v="Travaux de réhabilitation de la route reliant Bealanana et Andapa (Contrat Cadre)"/>
        <s v="Travaux de construction de l'Autoroute reliant Antananarivo - Toamasina"/>
        <s v="Travaux d'urgence sur la RNS13 entre les pk408+000 et 409+000, descente d'Andranovato"/>
        <s v="Travaux de construction de la voie rapide ouest Tana reliant Stade Maki Andohatapenaka et la nouvelle Ville Tanamasoandro Imeritsiatosika répartis en 02 lots : Lot 01 Maki Andohatapenaka - Croisement RN1; Lot 2 : Croisement RN1 - Imeritsiatosika Tsimahabeomby"/>
        <s v="Travaux de construction d'un pont à deux voies au PK 459+950 de la RNP7 à Ambalavao"/>
        <s v="Gestion, Contrôle et Suivi des travaux de réhabilitation de la RN 11 Mananjary - Nosy Varika - Mahanoro"/>
        <s v="Gestion, Contrôle et Suivi des travaux de réhabilitation de la route reliant Sahofika et Marolambo"/>
        <s v="Gestion, Contrôle et Suivi des travaux de réhabilitation de la route reliant Maroantsetra - Marofinaritra - Antalaha"/>
        <s v="Gestion, Contrôle et Suivi des travaux de réhabilitation de la route nationale RNS 13 reliant Ikalamainty Carrefour RNP 7 et Betroka"/>
        <s v="Gestion, Contrôle et Suivi des travaux de réhabilitation de l'Aéroport d'Ampanihy (Piste d'atterrissage 1000 ml et route d'accès environ 2 km)"/>
        <s v="Gestion, contrôle et surveillance des travaux de construction de la Voie Rapide Ouest Tana reliant Stade Maki Andohatapenaka et la Nouvelle Ville TanaMasoandro Imeritsiatosika, lot 01 et lot 2"/>
        <s v="Etudes APS+APD, Gestion et Contrôle des Travaux d'aménagement et de bitumage de la RNT 20 reliant Ilaka Est et Antanambao Manampotsy"/>
        <s v="Gestion , contrôle et surveillance des travaux de construction de Fly Over Maki"/>
        <s v="Maitrise d'œuvre Institutionnelle et Sociale relatif à la Construction de la Voie Rapide Ouest Tana, reliant Stade Maki Andohatapenaka et la Nouvelle Ville TanaMasoandro Imeritsiatosika"/>
        <s v="Gestion, Contrôle et Surveillance des travaux de reconstruction du pont Mandikanamana au PK 107+150 de la RNP 7"/>
        <s v="Travaux de reconstruction du pont Mandikanamana au PK 107+150 de la RNP 7"/>
        <s v="Actualisation des Etudes détaillées, Gestion et Contrôle des Travaux d'aménagement et de bitumage de la RN 10, liaison Toliara à Ambovombe Section 3 du PK 226 au PK 316 (Ampanihy/Beloha)"/>
        <s v="Actualisation des Etudes détaillées, Gestion et Contrôle des Travaux d'aménagement et de bitumage de la RN 10, liaison Toliara à Ambovombe Section 4 du PK 316 au PK 434 (Beloha/Ambovombe)"/>
        <s v="Etudes, contrôle et surveillance de la Construction de nouveau pont de 80 ml à 2 voies sur la RNP 7 au PK 84+900 Ambohimandroso"/>
        <s v="Travaux de construction de nouveau pont de 80 ml à 2 voies sur la RNP 7 au PK 84+900 Ambohimandroso"/>
        <s v="Etude APD de la RNT 8A carrefour RNP 4 - Marovoay - Ambolomoty et son prolongement vers Mitsinjo"/>
        <s v="Etude APD de la RNT 36 Ampanotokana - Fenoarivobe et son prolongement vers la RNS 1"/>
        <s v="Etude APD de la route reliant Vohitraivo - Andilamena - Mandritsara"/>
        <s v="Etude APD de la RNS 27 Ihosy - Ivohibe - Vondrozo - Farafangana"/>
        <s v="Travaux d'urgence de rétablissement de circulation, reconstruction du pont semi-définitif en Béton Armé AXE :RNS 27 pk 145+000; reliant Ivohibe - Vondrozo - Farafangana"/>
        <s v="Etude APS+APD, Gestion et Contrôle des Travaux d'Aménagement et de bitumage de la RNT 23 reliant Tsangambato et Marolambo"/>
        <s v="Gestion, Contrôle et Suivi des travaux de réhabilitation de la route nationale RNS 13 reliant Betroka - Ambovombe (263 km)"/>
        <s v="Gestion, Contrôle et Suivi des travaux de réhabilitation de la route nationale RNS 5 reliant Vahibe - Mananara Nord - Maroantsetra (167 km)"/>
        <s v="Gestion, Contrôle et Suivi des travaux de réhabilitation de la route reliant Bealanana et Andapa (190 km)"/>
        <s v="Etude APD de la route reliant Ranohira - Beroroha"/>
        <s v="Service de transport aérien (déplacement intérieur) Contrat Cadre"/>
        <s v="Service location de matériel de transport par véhicule"/>
        <s v="Service location de matériel de transport par avion"/>
        <s v="Service de transport aérien (Titre de transport - déplacement extérieur)"/>
        <s v="Service d'entretien de matériels de transports du MTP"/>
        <s v="Organisation du remboursement du MTP"/>
        <s v="Organisation d'évènements pour le MTP (à commande)"/>
        <s v="Service de location pour le MTP répartis en deux lots: lot1 : véhicules, lot2: engins (à commande)"/>
        <s v="Service de Location des engins du DGTP"/>
        <s v="Service de réparation et entretien des engins des TP (niveleuse, chargeuse, compacteur) du DGTP"/>
        <s v="Service de réparation et entretien des camions (Camions benne, Camion porte-engin) du DGTP"/>
        <s v="Service de réparation des véhicules administratifs de mission du DGTP"/>
        <s v="Service d'entretien des matériels informatiques du MTP (à commande)"/>
        <s v="Service d'impression, reliures, insertions, publicité et promotion"/>
        <s v="Travaux de construction des appontements sur les deux rives du fleuve Onilahy à Benenitra, région Atsimo Andrefana"/>
        <s v="Travaux d'aménagement et de bitumage de la RN 10, liaison Toliara à Beloha/Ambovombe (Contrat cadre)"/>
        <s v="Travaux de démolition et d'enlèvement des trois ponts et construction de deux ponts sur la Pangalane (Pont Ladoany et Pont Antanakidy) à Manakara (Canal de Pangalane)"/>
        <s v="Travaux de construction du Pont Manandona au PK 185 de la RNP 7"/>
        <s v="Travaux de construction d'un pont en BA Saharamy, Commune Rurale d'Antanambaobe, District de Mananara Nord"/>
        <s v="Travaux de traitement des points noirs sur la route Talata Ampano - Alakamisy Itenina"/>
        <s v="Travaux de traitement des points noirs sur la RNT 31A Tsinjorano - Analalava"/>
        <s v="Travaux d'urgence rétablissement des circulations, construction d'un pont en BA au PK 82+000 sur la RNT 16"/>
        <s v="Travaux de conception et de réalisation d'un nouveau pont au PK 108+600 à la RN 2"/>
        <s v="Travaux d'urgence d'enlèvement d'éboulement meuble sur la RNP 2 du pk 14+100 au pk 72+000 (Marozevo)"/>
        <s v="Travaux de réfection de chaussée sur RN2 entre PK 179+500 et 180+000"/>
        <s v="Travaux de traitement des points noirs sur la route Ambatry - Fotadrevo - Bekily"/>
        <s v="Travaux de traitement des points noirs sur la route Bekitro - Andalatanosy"/>
        <s v="Travaux de traitement des points noirs sur la route reliant Tranoroa - Bekitro - Bekily"/>
        <s v="Travaux de traitement des points noirs sur la route reliant Bekily - Benenitra"/>
        <s v="Travaux de traitement des points noirs sur la RNT 17 Manankoliva - Bekily"/>
        <s v="Travaux de réparation d'urgence du pont Antsahamaina au PK 0+500 de la RNT 26, District Antanifotsy Région Vakinankaratra"/>
        <s v="Travaux de traitement des points noirs sur la RNS 27 entre Ihosy - Ivohibe - Farafangana, Phase I (Contrat Cadre)"/>
        <s v="Travaux de traitement des points noirs sur la RNT 15 carrefour Ankazoabo-Beroroha Section Carrefour Ankazoabo - Beroroha"/>
        <s v="Travaux de réhabilitation de la RNS 1bis (Contrat cadre)"/>
        <s v="Travaux de traitement d'entretien renforcé de la RNS 5 entre Toamasina et Foulpointe"/>
        <s v="Travaux d'urgence de construction d'un dalot au PK 16+600 sur la RNS 32; District d'Antsohihy région SOFIA"/>
        <s v="Travaux d'urgence de traitement de point noir sur la RNT 8c entre PK 10+000 et PK 12+500, Région Betsiboka"/>
        <s v="Travaux d'urgence de traitement de point noir sur la RNT 8c entre PK 1+500 et PK 5+000, Région Betsiboka"/>
        <s v="Travaux d'urgence de traitement de point noir entre PK 79+000 et PK 81+000 de la RNT 33A District de Tsaratanana, Région Betsiboka "/>
        <s v="Travaux d'urgence de traitement de point noir entre PK 30+000 et PK 50+000 de la RNT 33A District de Tsaratanana, Région Betsiboka "/>
        <s v="Travaux d'urgence de comblement de brèche et réfection de chaussée sur la RNP 7 au PK 283+200"/>
        <s v="Travaux d'urgence sur la RNS 34 protection de talus et réparation sortie d'ouvrages du PK 143 à 146"/>
        <s v="Travaux d'urgence de réparation du point critique et de remise en état de la chaussée sur la RNS34 au pk 217+300"/>
        <s v="Travaux d'urgence de traitement de brèche et réparation de la chaussée sur la RNS34 au pk 25+300, CR Andranomafana"/>
        <s v="Travaux d'urgence de traitement de brèche et construction mur de soutènement au pk 41+900 de la RNS34, CR Antohibe"/>
        <s v="Travaux d'urgence de réparation de la chaussée et traitement de brèche sur la RNS34 au pk 44+750, CR Antohibe"/>
        <s v="Travaux d'urgence de construction de dalot et réparation de chaussée sur la RNS34 au pk 45+000 et pk 54+000, CR Antohibe"/>
        <s v="Travaux d'urgence de comblement de brèche et réparation de chaussée au pk 64+800 de la RNS34, CR Ankazomiriotra"/>
        <s v="Travaux d'urgence de traitement de brèche et réparation de chaussée sur la RNS34 au pk 133+400, CR Anjoma-Ramartina"/>
        <s v="Travaux d'urgence de comblement de brèche au pk 144+800 de la RNS 34, CR Anjoma Ramaritina"/>
        <s v="Travaux d'urgence sur la RNS 34: traitement du brèche au PK 27+900"/>
        <s v="Travaux d'urgence de traitement de brèche et protection par gabion au PK 235+400 de la RNP 6"/>
        <s v="Travaux d'urgence pour comblement de brèche du PK 71+800 de la RN4"/>
        <s v="Travaux d'entretien de la route reliant Talata Volonondry et Sadabe, 20Km"/>
        <s v="Travaux de réparation et d'entretien du pont d'Andranovorivato sur la RNP 7"/>
        <s v="Fourniture des matériels spécifiques (Groupe électrogène, Poste de soudure, Projecteur, Meule, Boite d'outillage) du DGTP"/>
        <s v="Fourniture et livraison d'appareils spécifiques pour le MTP (appareils photos, caméras et drones)"/>
        <s v="Fourniture de pièces détachées de tous les véhicules administratifs du MTP (à commande)"/>
        <s v="Fourniture de nouveau bac pour Benenitra, dans la Région Atsimo Andrefana"/>
        <s v="Fourniture et livraison de matériels informatiques et téléphoniques des agents du MTP répartis en trois (03) lots: lot 1: ordinateurs; lot 2: imprimantes; lot 3: téléphones portables."/>
        <s v="Fourniture et livraison des matériels et mobiliers de bureau pour les agents du MTP."/>
        <s v="Fourniture de ponts modulaires pour le MTP"/>
        <s v="Fourniture de consomptibles informatiques du DGTP (à commande)"/>
        <s v="Fourniture de matériels informatiques du DGTP (à commande)"/>
        <s v="Fourniture de matériels techniques (Appareil photo + Vidéo numérique, Décamètre (50m), Cyclométrie avec compteur, GPS etrex 10 récepteur, Mètre 5m,Télemètre) du DGTP (à commande)"/>
        <s v="Fourniture des divers matériaux de construction du DGTP (à commande)"/>
        <s v="Fourniture de pont modulaire du DGTP"/>
        <s v="Fourniture et livraison de pièces répartis en deux (02) lots: lot1: pièces d'engins des TP (pièce d'engins : niveleuse, chargeuse, compacteur); lot2: pièces pour camions (camions bennes, camions porte-engin) (à commande)"/>
        <s v="Fourniture et livraison de petits outillages et matériels d'atelier (à commande)"/>
        <s v="Fourniture et livraison d articles ménagers (à commande)"/>
        <s v="Fourniture et livraison de produits et petits matériels d'entretien (à commande)"/>
        <s v="Fourniture et livraison des produits alimentaires (à commande)"/>
        <s v="Fourniture des pièces de maintenance des véhicules du DGTP (à commande)"/>
        <s v="Fourniture d'article de bureau du DGTP (à commande)"/>
        <s v="Fourniture et livraison des consomptibles informatiques (à commande)"/>
        <s v="Travaux d'urgence de réparation de chaussée et de construction d'ouvrage d'équilibre sur la RNS 34 au PK 11+500, CR Mandritsara"/>
        <s v="Travaux d'urgence de protection entrée et sortie du pont Maharidaza au pk 24+200 de la RN 3A"/>
        <s v="Travaux de traitement des points noirs sur la RNT 17A Iotry - Bezaha - Benenitra (Contrat Cadre)"/>
        <s v="Travaux d'urgence des Infrastructures Routières - année 2022 (Post ANA et Post BATSIRAI) sur la RNP7 : au PK 331+200; au pk378+000; au pk 471+100; au pk 311 (limite de la région AMM et HM) et pk412; pk732+800; au pk 509+950; entre pk 331+250 et pk344; au pk 337+800 et pk 389+130; au pk 489+100; entre pk 409+000 et pk471+000; au pk 378+250; entre pk 354 et 366; au pk 41+960; au pk 268+200; au pk 264+300; au pk283+200; au pk 368; au pk 412+960 et au pk 732 (Contrat cadre)"/>
        <s v="Travaux d'urgence des Infrastructures Routières - année 2022 (Post ANA et Post BATSIRAI) sur la RNT 23A: au PK 1+500; au Pk 2+100; du PK 50+00 au PK 71+000; du PK 0+000 au PK 50+000 (Contrat cadre)"/>
        <s v="Travaux d'urgence des Infrastructures Routières - année 2022 (Post ANA et Post BATSIRAI) sur la RNS 25: au pk 25+500; au pk 26+000; au pk 37+400; pk 25+000 au pk 175+000 (Contrat cadre)"/>
        <s v="Travaux d'urgence des Infrastructures Routières - année 2022 (Post ANA et Post BATSIRAI) sur la RNP2 : au PK 70+150; au PK 70+900; au PK 141+350; PK 146+200; au PK 146+900 et au PK158 (contrat cadre)."/>
        <s v="Travaux de construction d'un Fly over à Andohatapenaka coté kianja Maki en deux tranches: tranche ferme et tranche conditionnelle."/>
        <s v="Travaux de traitement des points noirs sur la RN6 au PK 34+450"/>
        <s v="Travaux de réparation des dégâts cycloniques de la RN3A du PK113+000 au PK116+000"/>
        <s v="GESTION de BACS dans l'ensemble du territoire de Madagascar répartis en douze (12) lots: Lot 1: Région VATOVAVY: (RN11 PK92+000 Antanihady; RN11 PK101+500 Nosy Varika; RN 25 PK 159+030 ANJILAJILA); Lot 2: Région BETSIBOKA (RNT 8C ANTAFIA) et région BOENY (RNT 33B AMBATO BOENI I; RNT 33B AMBATO BOENI II; RNT 8B MAROALA; RP 104 M PK 125+000 SITAMPIKY); Lot 3: Région BOENY (RNT 19 PK 152+000 SOALALA); Lot 4: Région MENABE (RNT 8 PK 85+000 BELO/TSIRIBIHINA) et région MELAKY (RNT 8 PK 178+000 BEKOPAKA); Lot 5: Région SOFIA (RNT 31A PK 70+000 ANALALAVA); Lot 6: Région ANALANJIROFO (PK 162+500 SOANIERANA IVONGO; PK172+500 ANDRANGAZAHA; PK191+300 FANDRARAZANA; PK211+000 ANOVE; PK 221+500 MANAMBATO; PK 239+500 VAHIBE); Lot 7: Région ANALANJIROFO (RNS 5PK 290+200 SOAVINARIVO; RNS 5PK 299+200 FAHAMBAHY; RNS 5 PK308+300 MANAMBOLOSY; RNS 5 PK315+000 FONTSIMARO; RNS 5 PK328+000 FANANEHANA; RNS 5 PK356+000 RANTABE; Lot 8: Région ATSINANANA (RNT 11 PK 137+800 MANONILAZA; RNT 11 PK 155+100 ANDRANOTSARA; RNT 11 PK 173+200 SALEHY; RNT 23 PK 12+000 MENAGISY); Lot 9: Région ANOSY (RNT 12A PK 45+000 EBAKIKA; RNT 12A PK 54+000 VATOMIRINDRY; RNT 12A PK 61+000 IABOAKOHO; RNT 12A PK 75+000 MANAMBATO; RNT 12A PK 94+000 ESAMA; RNT 12A PK 108+000 MANAMPANIHY; RNT 12A PK 120+000 MAROROY;RNT 12A PK 139+000 BEFASY); Lot 10: Région ATSIMO ATSINANANA (RNT 12A PK 170+000 MANAMBONDRO; RNT 12A PK 202+000 MASIANAKA); Lot 11: Région ATSIMO ANDREFANA (RNT 15 PK 116+000 ANKATRONGA BEROROHA); Lot 12: Région ATSIMO ANDREFANA (RNT 9 PK 205+000 BEVOAY)"/>
        <s v="Gestion Stations de pesage dans l'ensemble du territoire de Madagascar"/>
        <s v="Service de Transport des éléments de pont modulaire du DGTP (à commande)"/>
        <s v="Travaux d'urgence de construction de pont mixte sur la RIP 93 au pk 14+900"/>
        <s v="Travaux de construction d'un pont en  BA de 6ml sur la route vers hôpital Sahamazava, dans la ville d'Andapa"/>
        <s v="Travaux de démontage du pont Bailey et construction d'un pont en  BA sur la route vers hôpital Sahamazava, dans la ville d'Andapa"/>
        <s v="Travaux d'urgence de réparation de brèche à Mahazoarivo Antananarivo"/>
        <s v="Travaux de protection du remblai d'accès sortie ouvrage Tanambe au pk 83°900 de la RN 3A"/>
        <s v="Travaux d'urgence de traitement de point noir au pk 114+000 de la RN 3A (Anony)"/>
        <s v="Travaux d'urgence de protection du pont Manarimamy au pk  11+300 de la RN 3A"/>
        <s v="Travaux de protection du pont en BA sur la RN 3A au pk 75+600,  pont Mahadina"/>
        <s v="Travaux d'urgence de réparation d'ouvrage sur la RN 3A au pk 79+700"/>
        <s v="Travaux d'urgence de réparation du pont Antsahamaina au pk 79+350 de la RN 3A"/>
        <s v="Travaux d'urgence de construction de dalot au pk 91 de la RNT 3A"/>
        <s v="Travaux de protection du pont en BA sur la RNT 3B au pk 35+250 (pont Tsaramandroso)"/>
        <s v="Travaux d'urgence de protection du remblai d'accès du pont au pk 36+500 de la RNT 3B "/>
        <s v="Travaux d'enlèvement et évacuation d'éboulement meuble et d'arbres sur la RNT 3B entre pk 37+000 et 48+000"/>
        <s v="Travaux d'urgence d'enlèvement d'éboulement meuble au pk 50+000 de la RNT 3B"/>
        <s v="Travaux de réparation du pont en BA sur la RNT 3B au pk 55+800"/>
        <s v="Travaux d'enlèvement et évacuation d'éboulement meuble et d'arbres sur la RNT 3B entre pk 56+000 et 58+000"/>
        <s v="Travaux d'urgence d'enlèvement d'éboulement meuble au pk 69+500 de la RNT 3B"/>
        <s v="Travaux d'urgence de protection du remblai d'accès du pont au pk 37+300 de la RNT 3B "/>
        <s v="Travaux d'urgence d'enlèvement d'éboulement meuble au pk 76+100 de la RNT 3B"/>
        <s v="Travaux d'enlèvement et évacuation d'éboulement meuble et d'arbres sur la RNT 3B entre pk 76+600 et 81+000"/>
        <s v="Travaux d'urgence de réparation du pont en BA sur la RNT 3B au pk 80+600"/>
        <s v="Travaux d'entretien et de réparation de l'accès du pont au pk 82+800 de la RNT 3B"/>
        <s v="Travaux de réparation du pont métallique au pk 88+800 de la RNT 3B"/>
        <s v="Travaux d'urgence d'enlèvement d'éboulement au pk 90+950 de la RNT 3B"/>
        <s v="Travaux de réparation d'urgence du pont en BA au pk 93+800 de la RNT 3B"/>
        <s v="Travaux d'urgence de réparation du pont sur la RNT 3B au pk 297+200"/>
        <s v="Travaux d'urgence de construction de dalot pour remplacement du buse métallique au pk 191+700 de la RNT 3B"/>
        <s v="Travaux d'urgence de réparation et de protection du pont au Pk 69+000 de la RNT8"/>
        <s v="Travaux d'urgence de traitement de brèche au pk 98+250 de la RNS1"/>
        <s v="Travaux d'urgence pour comblément de brèche du PK 71+800 de la RN4" u="1"/>
        <s v="Travaux d'urgence de comblément de brèche sur la RNP 2 au PK 70+900" u="1"/>
        <s v="Travaux de traitement de points noirs sur la piste réliant CR Manalalondo et CR Andranomiely" u="1"/>
        <s v="Soutien aux populations rurales par l'aménagement de la Route nationale temporaire 12A (RNT12A) et la Route nationale secondaire 5 (RNS5) et des pistes rurales connexes en approche HIMO (Haute intensité de main d'oeuvre)_x000a_Travaux de remise en état de la route RNT 12A entre le bac Manambato (PK 78+272) et le bac Esama (PK97+700) – LOT N°2" u="1"/>
        <s v="Travaux d'aménagement et de bitumage de la RNT12A dans le cadre du PACFC II, y compris contruction d'ouvrages d'art et les travaux connexes sur cet axe" u="1"/>
        <s v="Travaux d'urgence de taritement de point noir entre PK 30+000 et PK 50+000 de la RNT 33A District de Tsaratanana, Région Betsiboka " u="1"/>
        <s v="Travaux d'urgence de taritement de point noir entre PK 79+000 et PK 81+000 de la RNT 33A District de Tsaratanana, Région Betsiboka " u="1"/>
        <s v="Travaux d'urgence de recontruction d'un pont en BA sur la RNT 16  au PK 33+900" u="1"/>
        <s v="Fourniture et livraison d¿appareils spécifiques pour le MTP (appareils photos, caméras et drones)" u="1"/>
        <s v="Travaux de démontange du pont bailey et construction d'un pont en  BA sur la route vers hôpitale Sahamazava, dans la ville d'Andapa" u="1"/>
        <s v="Travaux d'urgence de construction de dalot et réparationde chaussée sur la RNS34 au pk 45+000 et pk 54+000, CR Antohibe" u="1"/>
        <s v="Fourniture de matériels techniques (Appareil photo + Vidéo numérique, Décamètre (50m), Cyclométre avec compteur, Gps etrex 10 récepteur, Mètre 5m,Télemètre) du DGTP (à commande)" u="1"/>
        <s v="Organistaion d'évèmenements pour le MTP (à commande)" u="1"/>
        <s v="Travaux d'entretien renforcé de la route nationale RN 22  (Contrat cadre)" u="1"/>
        <s v="Travaux d'entretiend de la route reliant Talata Volonondry et Sadabe, 20Km" u="1"/>
        <s v="Travaux de rehabilitation de la voie urbaine dans les grandes villes repartis en sept lts (contrat cadre) Lot 1 : VILLE D'ANTANANARIVO" u="1"/>
        <s v="Travaux de réféction de chaussée sur RN2 entre PK 179+500 et 180+000" u="1"/>
        <s v="Travaux d'entretien de la route rationale RNS 30 reliant Ambalavelona Carrefour RNP 6 à Ankify" u="1"/>
        <s v="Travaux d'urgence pour la remise en état des Breches  sur la RNS 5 au pk 160+290 et pk 161+000" u="1"/>
        <s v="Gestion, Contrôle et Suivi des travaux de réhabilitation de l'Aéroport d'Ampanihy (Piste d'atterissage 1000 ml et route d'accès environ 2 km)" u="1"/>
        <s v="Travaux d'urgence de comblément de brèche et réféction de chaussée sur la RNP 7 au PK 283+200" u="1"/>
        <s v="Travaux d'urgence de réparation de la chuassée et traitement de brèche sur la RNS34 au pk 44+750, CR Antohibe" u="1"/>
        <s v="Travaux d'urgence de traitement de brèche sur la RNT 33 au PK  23+550" u="1"/>
        <s v="Travaux d'entretien de la route reliant la RNS 25 à la Gare Routiere Ambatolambo de Mananjary" u="1"/>
        <s v="Projet de travaux de réhabilitation de la route des oeufs reliant les Communes Rurales de Mahitsy, d'Ampanotokana et de Mahazaza, dans le District d'Ambohidratrimo" u="1"/>
        <s v="Travaux d'Entretien d'Entretien Améliorant de la RNT8c entre les PK 6+000 (Antafia) et PK 35+000 (Mahazoma)" u="1"/>
        <s v="Travaux d'aménagement des routes, rues et boulevards dans les Chefs-Lieux de Région de Madagascar, Lot Nord (Diana, Sava, Sofia, Boeny,Betsiboka) - (Contrat cadre)" u="1"/>
        <s v="Assistance à l'analyse des offres et à la contractualisation, Gestion contrôle et surveillance des travaux, Assistance aux récéptions provisoire et définitive des travaux de construction de la prolongation de la Rocade au Nord Est d'Antananarivo" u="1"/>
        <s v="Travaux d'urgence d'entretien pont mixtesur la RNS 30 au PK 10+750" u="1"/>
        <s v="Travaux d'urgence d'entretien pont mixtesur la RNS 30 au PK 10+480, Comblement des brèches ;Protection par gabion ; Réparation de la chaussée" u="1"/>
        <s v="Travaux d'urgence de traitement des points noirs sur la route RNS32 entre Befandriana et Mandritsara" u="1"/>
        <s v="Travaux d'urgence de réparation du pont Antsahamaria au pk 79+350 de la RN 3A" u="1"/>
        <s v="Travaux d'Urgence de comblement de brêche sur la RNP 2 au PK 70" u="1"/>
        <s v="Travaux d'urgence rétablissement des circulations, contruction d'un pont en BA au PK 82+000 sur la RNT 16" u="1"/>
        <s v="Fourniture de nouveau bac pour Benenitra, dans la Region Atsimo Andrefana" u="1"/>
        <s v="Contrôle et surveillance des travaux d’aménagement et de bitumage de la RNT12A et des amenagements connexes avec la mise en œuvre du PAR dans le cadre du PACFC II" u="1"/>
        <s v="Travaux de construction dun Flyover à Andohatapenaka coté kianja Maki en deux tranches: tranche ferme et tranche conditionnelle." u="1"/>
        <s v="Travaux de rehabilitation par terrassement et mise en œuvre des materiaux selectionnés, avec rehaussement des points bas, ouvrages d'assainissement de la RNS 1 Bis reliant Tsiroanomandidy et Maintirano- Phase I" u="1"/>
        <s v="Travaux de réhabilitation de la Route Nationale RN2 (CONTRAT CADRE) Entre  les PK PK 140 au PK 250 et PK 269 au PK 304 " u="1"/>
        <s v="Travaux de construction et reparation des ouvrages sur la route nationale RNT 20 Ilaka Est - Antanambao Manampontsy " u="1"/>
        <s v="Travaux d'urgence de réhabilitation de pont en BA , comblement de brèche et radier en BA sur la RNS.27 entre PK 145+000 (Maropaika) et PK 272 (Farafangana)" u="1"/>
        <s v="Travaux d'urgence pour la remise en etat de la route coupée sur la RNS 5 au PK 158+450" u="1"/>
        <s v="Travaux d'urgence de construction d'ouvrage de traversé et réparation de chaussée au pk 55+200 de la RNT 3A" u="1"/>
        <s v="Contrôle et surveillance : TRAVAUX D’AMENAGEMENT ET DE BITUMAGE DE LA RN44 ENTRE AMBOASARY ET VOHIDIALA DU PK 60+000 AU PK 133+001" u="1"/>
        <s v="Travaux d'urgence d'enlèvement d&quot;éboulement au pk 90+950 de la RNT 3B" u="1"/>
        <s v="Travaux de réhabilitation de la RN 6 entre Ambilobé (Pk 568+720) et Antsiranana (Pk 700+080) : Lot 2" u="1"/>
        <s v="Travaux de réparation d'urgence de la route reluiant le terrain de football de la poste vers lycée Jacques RABEMANANJARA " u="1"/>
      </sharedItems>
    </cacheField>
    <cacheField name="Coût [Ar]" numFmtId="3">
      <sharedItems containsBlank="1" containsMixedTypes="1" containsNumber="1" minValue="0" maxValue="605365379136"/>
    </cacheField>
    <cacheField name="Date_PPM" numFmtId="0">
      <sharedItems containsDate="1" containsBlank="1" containsMixedTypes="1" minDate="2017-02-01T00:00:00" maxDate="2022-04-22T00:00:00"/>
    </cacheField>
    <cacheField name="Date TEF" numFmtId="0">
      <sharedItems containsDate="1" containsBlank="1" containsMixedTypes="1" minDate="2022-08-01T00:00:00" maxDate="2022-08-02T00:00:00"/>
    </cacheField>
    <cacheField name="Montant engagé" numFmtId="0">
      <sharedItems containsBlank="1" containsMixedTypes="1" containsNumber="1" minValue="0" maxValue="76374491592.809998"/>
    </cacheField>
    <cacheField name="Date_OS" numFmtId="0">
      <sharedItems containsDate="1" containsBlank="1" containsMixedTypes="1" minDate="2014-12-08T00:00:00" maxDate="2022-09-13T00:00:00" count="108">
        <m/>
        <d v="2021-03-26T00:00:00"/>
        <d v="2020-06-30T00:00:00"/>
        <d v="2020-11-27T00:00:00"/>
        <d v="2014-12-08T00:00:00"/>
        <d v="2021-03-30T00:00:00"/>
        <d v="2021-08-16T00:00:00"/>
        <d v="2020-08-11T00:00:00"/>
        <d v="2021-01-11T00:00:00"/>
        <d v="2020-08-28T00:00:00"/>
        <d v="2021-02-23T00:00:00"/>
        <d v="2021-02-19T00:00:00"/>
        <d v="2020-05-18T00:00:00"/>
        <d v="2019-01-07T00:00:00"/>
        <d v="2017-10-07T00:00:00"/>
        <d v="2018-05-15T00:00:00"/>
        <d v="2021-02-24T00:00:00"/>
        <s v="24/12/2020 - 28/12/2020 - 16/02/2021 - 25/03/2021"/>
        <d v="2021-08-11T00:00:00"/>
        <d v="2021-08-30T00:00:00"/>
        <d v="2021-09-29T00:00:00"/>
        <d v="2020-12-02T00:00:00"/>
        <d v="2020-12-23T00:00:00"/>
        <d v="2021-10-19T00:00:00"/>
        <d v="2020-12-16T00:00:00"/>
        <d v="2018-04-17T00:00:00"/>
        <d v="2016-05-24T00:00:00"/>
        <d v="2021-01-15T00:00:00"/>
        <d v="2020-12-21T00:00:00"/>
        <d v="2020-12-07T00:00:00"/>
        <d v="2020-12-11T00:00:00"/>
        <d v="2020-11-24T00:00:00"/>
        <d v="2020-08-18T00:00:00"/>
        <d v="2019-12-08T00:00:00"/>
        <d v="2019-10-10T00:00:00"/>
        <d v="2020-01-14T00:00:00"/>
        <d v="2022-08-01T00:00:00"/>
        <d v="2020-12-09T00:00:00"/>
        <d v="2017-12-15T00:00:00"/>
        <d v="2019-04-11T00:00:00"/>
        <d v="2022-04-06T00:00:00"/>
        <d v="2017-04-03T00:00:00"/>
        <d v="2018-03-21T00:00:00"/>
        <d v="2018-06-22T00:00:00"/>
        <d v="2020-10-13T00:00:00"/>
        <d v="2018-10-15T00:00:00"/>
        <d v="2019-03-19T00:00:00"/>
        <d v="2021-08-05T00:00:00"/>
        <d v="2021-06-23T00:00:00"/>
        <d v="2018-04-04T00:00:00"/>
        <d v="2021-10-13T00:00:00"/>
        <d v="2020-11-17T00:00:00"/>
        <d v="2020-11-02T00:00:00"/>
        <d v="2020-09-17T00:00:00"/>
        <d v="2020-12-14T00:00:00"/>
        <d v="2020-11-01T00:00:00"/>
        <d v="2020-05-28T00:00:00"/>
        <d v="2021-01-26T00:00:00"/>
        <d v="2021-01-13T00:00:00"/>
        <d v="2020-04-06T00:00:00"/>
        <d v="2020-12-18T00:00:00"/>
        <d v="2021-02-18T00:00:00"/>
        <d v="2020-01-30T00:00:00"/>
        <d v="2020-08-21T00:00:00"/>
        <d v="2020-12-22T00:00:00"/>
        <d v="2020-08-17T00:00:00"/>
        <d v="2021-12-20T00:00:00"/>
        <s v="Problème de contrat et OS"/>
        <d v="2021-05-06T00:00:00"/>
        <d v="2021-11-19T00:00:00"/>
        <d v="2021-08-23T00:00:00"/>
        <d v="2020-10-29T00:00:00"/>
        <d v="2020-09-09T00:00:00"/>
        <d v="2020-11-21T00:00:00"/>
        <d v="2020-10-12T00:00:00"/>
        <d v="2020-03-01T00:00:00"/>
        <d v="2019-03-18T00:00:00"/>
        <d v="2021-10-18T00:00:00"/>
        <d v="2018-10-24T00:00:00"/>
        <d v="2021-07-05T00:00:00"/>
        <d v="2021-08-10T00:00:00"/>
        <d v="2021-08-06T00:00:00"/>
        <d v="2020-05-05T00:00:00"/>
        <d v="2021-04-01T00:00:00"/>
        <d v="2021-10-01T00:00:00"/>
        <d v="2020-08-10T00:00:00"/>
        <d v="2020-12-10T00:00:00"/>
        <d v="2020-12-03T00:00:00"/>
        <d v="2020-12-04T00:00:00"/>
        <d v="2020-11-23T00:00:00"/>
        <d v="2020-10-05T00:00:00"/>
        <d v="2021-06-07T00:00:00"/>
        <d v="2020-10-27T00:00:00"/>
        <d v="2021-12-13T00:00:00"/>
        <d v="2021-12-08T00:00:00"/>
        <d v="2021-12-28T00:00:00"/>
        <d v="2021-11-11T00:00:00"/>
        <d v="2021-11-22T00:00:00"/>
        <d v="2022-03-31T00:00:00"/>
        <d v="2022-02-07T00:00:00"/>
        <d v="2022-07-01T00:00:00"/>
        <d v="2022-09-12T00:00:00"/>
        <d v="2022-09-01T00:00:00"/>
        <d v="2022-07-04T00:00:00"/>
        <d v="2022-05-01T00:00:00"/>
        <d v="2022-05-30T00:00:00"/>
        <d v="2022-06-13T00:00:00"/>
        <d v="2022-04-04T00:00:00" u="1"/>
      </sharedItems>
    </cacheField>
    <cacheField name="Délai_d exécution (jours)" numFmtId="0">
      <sharedItems containsBlank="1" containsMixedTypes="1" containsNumber="1" minValue="0" maxValue="1913.1000000000001" count="56">
        <m/>
        <n v="330"/>
        <n v="90"/>
        <n v="60"/>
        <n v="1913.1000000000001"/>
        <n v="30"/>
        <n v="45"/>
        <n v="7.806451612903226"/>
        <n v="1380"/>
        <n v="1170"/>
        <n v="3"/>
        <n v="1260"/>
        <n v="1230"/>
        <n v="67"/>
        <n v="270"/>
        <n v="900"/>
        <n v="885"/>
        <n v="897"/>
        <n v="810"/>
        <s v="20"/>
        <n v="730"/>
        <n v="910"/>
        <n v="1320"/>
        <n v="763"/>
        <n v="1269"/>
        <n v="1605"/>
        <n v="1545"/>
        <n v="720"/>
        <n v="1050"/>
        <n v="1080"/>
        <n v="240"/>
        <n v="150"/>
        <n v="11"/>
        <n v="25"/>
        <n v="450"/>
        <n v="92"/>
        <n v="120"/>
        <n v="360"/>
        <n v="210"/>
        <n v="930"/>
        <n v="39"/>
        <n v="780"/>
        <n v="0"/>
        <n v="180"/>
        <n v="176.1"/>
        <n v="1125"/>
        <s v="780"/>
        <n v="1140"/>
        <n v="182"/>
        <s v="30"/>
        <s v="N/A"/>
        <n v="20"/>
        <n v="540" u="1"/>
        <n v="1095" u="1"/>
        <n v="1110" u="1"/>
        <n v="350" u="1"/>
      </sharedItems>
    </cacheField>
    <cacheField name="Titulaire" numFmtId="0">
      <sharedItems containsBlank="1" containsMixedTypes="1" containsNumber="1" containsInteger="1" minValue="0" maxValue="0" count="178">
        <m/>
        <s v="CHINA STATE CONSTRUCTION OVERSEAS DEVELOPMENT (SH) MADAGASCAR SARL"/>
        <s v="ECORA/CHECC"/>
        <s v="FENOSOA"/>
        <s v="RZH"/>
        <s v="EGECOM"/>
        <s v="ECP BTP"/>
        <s v="SARA et Cie"/>
        <s v="ASC"/>
        <s v="Type"/>
        <s v="SMATP"/>
        <s v="SEMLS"/>
        <s v="ECF"/>
        <s v="MAHASARIKA"/>
        <s v="SAVA"/>
        <s v="MMP-BTP"/>
        <s v="AGENCE ROUTIERE"/>
        <s v="SOGEA SATOM"/>
        <s v="COLAS MADAGASCAR"/>
        <s v="Travaux en régie DRATP Androy"/>
        <s v="ECH BTP"/>
        <s v="TSARAHASINA"/>
        <s v="RABARIJOELY RADO FABIEN (RRF)"/>
        <s v="MADABUSINESS"/>
        <s v="TAMBATRA"/>
        <s v="Groupement CRBC (China Road and Bridge Corporation) / SMATP"/>
        <s v="Groupement COMETE-TECMAD"/>
        <s v="Groupement COMETE/TECMAD"/>
        <s v="ZAMA"/>
        <s v="Es HORIZON"/>
        <s v="Entreprise ADDEAU "/>
        <s v="CRCC"/>
        <s v="CRBC (China Road and Bridge Corporation)"/>
        <s v="CGC (China Géo-Engineering Corporation)"/>
        <s v="Groupement ADS"/>
        <s v="FIARENANA"/>
        <s v="Louis Berger"/>
        <s v="TYPSA "/>
        <s v="BRL/CIRA"/>
        <s v="SETEC"/>
        <s v="NOVO-COMM"/>
        <s v="DELTA AUDIT Associés"/>
        <s v="ZHONGMEI ENGINNEERING GROUP"/>
        <s v="FANOMEZANA (  RAMIARIJAONA Rodolphe"/>
        <s v="Groupement WIETC ZHENGWEI TECHNIQUE MADAGASCAR / MAHAFAPOU"/>
        <s v="Entreprise ROJO"/>
        <s v="MINO"/>
        <s v="HYCO INVESTCOM"/>
        <s v="VONONA"/>
        <s v="BUREAU D'ETUDES SERT"/>
        <s v="Bureau d'études EC PLUS"/>
        <s v=" ANJAVOLA "/>
        <s v="Entreprise RS"/>
        <s v="MIHARI"/>
        <s v="LE MEX"/>
        <s v="Es EHS"/>
        <s v="NIRISOA"/>
        <s v="QUATRA"/>
        <s v="RAVINALA"/>
        <s v="MAHAFAPOU"/>
        <s v="MALIBARY TRANSPORT"/>
        <s v="DIANA"/>
        <s v="AM"/>
        <s v="Entreprise LAZA"/>
        <s v="MASOANDRO"/>
        <s v="SCORF"/>
        <s v="ECRS"/>
        <s v="GROUPEMENT TAEP / LCI"/>
        <s v="NON DEFINI"/>
        <s v="FANORENANA 04"/>
        <s v="AZ'AMA"/>
        <s v="TAEP EGIS INFRAMAD"/>
        <s v="Groupement CIRA SAS &amp; SETEC INTERNATIONAL &amp; SETEC MADAGASCAR &amp; ASA_x000a_TARATRA"/>
        <s v="GROUPEMENT TAEP / EGIS-Inframad"/>
        <s v="SYNOHIDRO"/>
        <s v="GROUPEMENT TAEP/EGIS INFRAMAD"/>
        <s v="DAIHO - KONOIKE JV"/>
        <s v="TYPSA Edificio VIAPOL"/>
        <s v="CGC (China Géo-Engineering Corporation) - ( WANG LEIJIE)"/>
        <s v="Entreprise MAHAY"/>
        <s v="SINTHIA"/>
        <s v="NERA"/>
        <s v="BODOVOANGY"/>
        <s v="KAMBANA"/>
        <s v="LES DEUX AMIS"/>
        <s v="MARRIO"/>
        <s v="Etat Malagasy"/>
        <s v="SMATP.SA (GAO YunFei)"/>
        <s v="ENTREPRISE RAOBELINA HARIMALALA"/>
        <s v="TAORAHA"/>
        <s v="MANDIMBISOA"/>
        <s v="FOTSY ROMUALD"/>
        <s v="DORA"/>
        <s v="Entreprise PIERROT"/>
        <s v="GTLR TRANSPORT"/>
        <s v="Entreprise ECORA"/>
        <s v="CRYSTAL (IBE SING WA)"/>
        <s v="ONG RENALA"/>
        <s v="Entreprise MAKA"/>
        <s v="STAN"/>
        <s v="ENTREPRISE ISO CONSTRUCTION"/>
        <s v="LA PRECISION"/>
        <s v="ENTREPRISE C&amp;ALDO LTD"/>
        <s v="RIN'S"/>
        <s v="MAGIC"/>
        <s v="FANANTENANA"/>
        <s v="Entreprise ASAFI"/>
        <n v="0"/>
        <s v="SINOHYDRO"/>
        <s v="CODE"/>
        <s v="En régie"/>
        <s v="NECOBA"/>
        <s v="Entreprise CBR"/>
        <s v="RAMIARINJAONA RODOLPHE"/>
        <s v="Lot 1 : Infructueux_x000a_Lot 2 : COLAS"/>
        <s v="Consortium WIETC-SDLQ"/>
        <s v="Groupement SGS Madagascar - SGS Sénégal"/>
        <s v="Groupement Colas Madagascar/Grands Travaux de l’Océan Indien/Colas Project "/>
        <s v="CUBE"/>
        <s v="EGECAL"/>
        <s v="MADVITA"/>
        <s v="ISO CONSTRUCTION"/>
        <s v="EEC"/>
        <s v="MITSINJO"/>
        <s v="TSARA"/>
        <s v="RA-FRA"/>
        <s v="HRC"/>
        <s v="MANANTENASOA"/>
        <s v="EHS"/>
        <s v="SOANIRINA"/>
        <s v="SOANAVELA"/>
        <s v="MIRAY (HANITRA)"/>
        <s v="MAHARAVO"/>
        <s v="MAMISOA"/>
        <s v="RARA"/>
        <s v="TAHINA"/>
        <s v="ECODES"/>
        <s v="Entreprise JOSEPH"/>
        <s v="C-ALDO"/>
        <s v="RBA"/>
        <s v="ASAFI"/>
        <s v="EGECOR"/>
        <s v="RAJAONARY"/>
        <s v="LIMBAZA"/>
        <s v="ECG KALAIN"/>
        <s v="MAHAFALY"/>
        <s v="MAHAFINARITRA"/>
        <s v="ACACIA"/>
        <s v="RANDRIANAMBININA"/>
        <s v="JOSEPH"/>
        <s v="Entreprise CHINA RAILWAY 18TH BUREAU"/>
        <s v="N/A"/>
        <s v="SUNOHYDRO"/>
        <s v="CHIAPETO HENRICO"/>
        <s v="RAHERIMIRADO Mamitiana Rolland"/>
        <s v="RAHARIMAMPIANDRA Hanitriniaina Marie Sylvie"/>
        <s v="ANDRIANASOLO Nadine"/>
        <s v="Société CUBE"/>
        <s v="Entreprise GENERAL de construction ALAOTRA"/>
        <s v="TINOKA ANGELO"/>
        <s v="ENTREPRISE SCORF"/>
        <s v="WIETEC"/>
        <s v="MAGIC SA"/>
        <s v="Entreprise Manitra "/>
        <s v="Entreprise RAOBELINA Harimalala "/>
        <s v="Entreprise RAFRA"/>
        <s v="Entreprise ASC"/>
        <s v="RAJAONARY EISTEIN "/>
        <s v="CBR"/>
        <s v="RAKOTOARIMANANA Solomalala Heriravaka"/>
        <s v="EFFICACE CONSTRUCT"/>
        <s v="RAOBELINA HARIMALALA"/>
        <s v="Ese TYPE"/>
        <s v="NY FELANA"/>
        <s v="Ese RS"/>
        <s v="MANITRA"/>
        <s v="LAHINIRINA GEORGES"/>
        <s v="Ese KAROKA"/>
      </sharedItems>
    </cacheField>
    <cacheField name="Temporel" numFmtId="0">
      <sharedItems containsBlank="1" containsMixedTypes="1" containsNumber="1" minValue="6.2E-2" maxValue="2245.1"/>
    </cacheField>
    <cacheField name="Physique" numFmtId="10">
      <sharedItems containsSemiMixedTypes="0" containsString="0" containsNumber="1" minValue="0" maxValue="1" count="121">
        <n v="0"/>
        <n v="1"/>
        <n v="0.82469999999999999"/>
        <n v="0.85"/>
        <n v="0.76712328767123283"/>
        <n v="0.8"/>
        <n v="0.15"/>
        <n v="0.91"/>
        <n v="0.82299999999999995"/>
        <n v="0.5"/>
        <n v="0.75"/>
        <n v="0.9"/>
        <n v="0.95"/>
        <n v="0.98"/>
        <n v="0.56000000000000005"/>
        <n v="0.6"/>
        <n v="0.67"/>
        <n v="0.93"/>
        <n v="0.72"/>
        <n v="0.05"/>
        <n v="0.12"/>
        <n v="0.42"/>
        <n v="0.61499999999999999"/>
        <n v="0.53"/>
        <n v="0.80649999999999999"/>
        <n v="0.503"/>
        <n v="0.54300000000000004"/>
        <n v="0.28000000000000003"/>
        <n v="0.37"/>
        <n v="2.9999999999999997E-4"/>
        <n v="0.3"/>
        <n v="0.106"/>
        <n v="0.109"/>
        <n v="0.2"/>
        <n v="0.25"/>
        <n v="0.39"/>
        <n v="0.22"/>
        <n v="0.35"/>
        <n v="0.4"/>
        <n v="0.73899999999999999"/>
        <n v="0.89900000000000002"/>
        <n v="0.99"/>
        <n v="0.14000000000000001"/>
        <n v="0.09"/>
        <n v="0.77"/>
        <n v="4.2000000000000003E-2"/>
        <n v="9.7000000000000003E-2"/>
        <n v="9.1000000000000004E-3"/>
        <n v="0.01"/>
        <n v="0.55000000000000004"/>
        <n v="0.502"/>
        <n v="0.87"/>
        <n v="1.8499999999999999E-2" u="1"/>
        <n v="0.44500000000000001" u="1"/>
        <n v="0.2215" u="1"/>
        <n v="0.45069999999999999" u="1"/>
        <n v="0.65" u="1"/>
        <n v="8.4699999999999998E-2" u="1"/>
        <n v="0.37719999999999998" u="1"/>
        <n v="0.42020000000000002" u="1"/>
        <n v="0.97" u="1"/>
        <n v="0.64383561643835618" u="1"/>
        <n v="0.7" u="1"/>
        <n v="1.4999999999999999E-2" u="1"/>
        <n v="0.17" u="1"/>
        <n v="1.9800000000000002E-2" u="1"/>
        <n v="3.4700000000000002E-2" u="1"/>
        <n v="0.49" u="1"/>
        <n v="0.86" u="1"/>
        <n v="0.08" u="1"/>
        <n v="0.65769999999999995" u="1"/>
        <n v="0.5806" u="1"/>
        <n v="0.64" u="1"/>
        <n v="3.7600000000000001E-2" u="1"/>
        <n v="0.1" u="1"/>
        <n v="0.2281" u="1"/>
        <n v="0.46" u="1"/>
        <n v="0.5232" u="1"/>
        <n v="8.5599999999999996E-2" u="1"/>
        <n v="0.66859999999999997" u="1"/>
        <n v="0.65090000000000003" u="1"/>
        <n v="0.96879999999999999" u="1"/>
        <n v="0.57999999999999996" u="1"/>
        <n v="0.38" u="1"/>
        <n v="0.38779999999999998" u="1"/>
        <n v="4.02E-2" u="1"/>
        <n v="0.74" u="1"/>
        <n v="0.27" u="1"/>
        <n v="0.79" u="1"/>
        <n v="9.0800000000000006E-2" u="1"/>
        <n v="0.46700000000000003" u="1"/>
        <n v="0.52" u="1"/>
        <n v="0.57940000000000003" u="1"/>
        <n v="0.125" u="1"/>
        <n v="0.50749999999999995" u="1"/>
        <n v="0.61119999999999997" u="1"/>
        <n v="0.06" u="1"/>
        <n v="0.68" u="1"/>
        <n v="0.73" u="1"/>
        <n v="4.4299999999999999E-2" u="1"/>
        <n v="0.40260000000000001" u="1"/>
        <n v="2.6700000000000002E-2" u="1"/>
        <n v="0.32" u="1"/>
        <n v="0.9859" u="1"/>
        <n v="0.56110000000000004" u="1"/>
        <n v="0.49509999999999998" u="1"/>
        <n v="0.81859999999999999" u="1"/>
        <n v="0.21840000000000001" u="1"/>
        <n v="0.64239999999999997" u="1"/>
        <n v="0.4995" u="1"/>
        <n v="0.58499999999999996" u="1"/>
        <n v="0.97323600973236013" u="1"/>
        <n v="0.80859999999999999" u="1"/>
        <n v="0.47239999999999999" u="1"/>
        <n v="0.61470000000000002" u="1"/>
        <n v="0.76949999999999996" u="1"/>
        <n v="0.5766" u="1"/>
        <n v="0.22359999999999999" u="1"/>
        <n v="0.4088" u="1"/>
        <n v="9.0899999999999995E-2" u="1"/>
        <n v="0.63549999999999995" u="1"/>
      </sharedItems>
    </cacheField>
    <cacheField name="Financière" numFmtId="0">
      <sharedItems containsBlank="1" containsMixedTypes="1" containsNumber="1" minValue="0" maxValue="1"/>
    </cacheField>
    <cacheField name="Av. Annuel 2021" numFmtId="10">
      <sharedItems containsString="0" containsBlank="1" containsNumber="1" minValue="0" maxValue="1" count="45">
        <n v="0"/>
        <n v="1"/>
        <n v="0.93"/>
        <n v="0.11319999999999997"/>
        <n v="0.96879999999999999"/>
        <n v="0.4244"/>
        <n v="0.24000000000000005"/>
        <n v="0.94159999999999999"/>
        <n v="0.94"/>
        <n v="0.53839999999999999"/>
        <n v="3.0000000000000027E-2"/>
        <n v="0.8"/>
        <n v="0.91"/>
        <n v="0.82299999999999995"/>
        <n v="0.5"/>
        <n v="0.75"/>
        <n v="0.9"/>
        <n v="0.95"/>
        <n v="0.4"/>
        <n v="0.86"/>
        <n v="0.98"/>
        <n v="0.56000000000000005"/>
        <n v="0.6"/>
        <n v="0.49"/>
        <n v="0.37000000000000005"/>
        <n v="0.26"/>
        <n v="0.05"/>
        <n v="0.1"/>
        <m/>
        <n v="0.129"/>
        <n v="0.33"/>
        <n v="0.1346"/>
        <n v="0.127"/>
        <n v="0.25119999999999998"/>
        <n v="0.18000000000000002"/>
        <n v="0.32"/>
        <n v="2.9999999999999997E-4"/>
        <n v="0.3"/>
        <n v="0.2"/>
        <n v="0.38"/>
        <n v="0.39"/>
        <n v="0.22"/>
        <n v="0.15"/>
        <n v="0.25"/>
        <n v="0.35"/>
      </sharedItems>
    </cacheField>
    <cacheField name="S-1" numFmtId="10">
      <sharedItems containsSemiMixedTypes="0" containsString="0" containsNumber="1" minValue="0" maxValue="1"/>
    </cacheField>
    <cacheField name="S" numFmtId="10">
      <sharedItems containsSemiMixedTypes="0" containsString="0" containsNumber="1" minValue="0" maxValue="1"/>
    </cacheField>
    <cacheField name="Evolution _x000a_S-1/S" numFmtId="10">
      <sharedItems containsSemiMixedTypes="0" containsString="0" containsNumber="1" minValue="0" maxValue="1"/>
    </cacheField>
    <cacheField name="Général_x000a_(Av. Annuel 2022)" numFmtId="10">
      <sharedItems containsSemiMixedTypes="0" containsString="0" containsNumber="1" minValue="0" maxValue="1" count="56">
        <n v="0"/>
        <n v="1"/>
        <n v="6.9999999999999951E-2"/>
        <n v="0.88680000000000003"/>
        <n v="3.1200000000000006E-2"/>
        <n v="0.40029999999999999"/>
        <n v="0.76"/>
        <n v="5.8400000000000007E-2"/>
        <n v="6.0000000000000053E-2"/>
        <n v="0.31159999999999999"/>
        <n v="0.22872328767123284"/>
        <n v="0.77"/>
        <n v="0.15"/>
        <n v="0.44999999999999996"/>
        <n v="8.9999999999999969E-2"/>
        <n v="1.0000000000000009E-2"/>
        <n v="0.3"/>
        <n v="0.15000000000000002"/>
        <n v="0.74"/>
        <n v="0.72"/>
        <n v="1.999999999999999E-2"/>
        <n v="0.95"/>
        <n v="0.42"/>
        <n v="0.48599999999999999"/>
        <n v="0.2"/>
        <n v="1.5399999999999997E-2"/>
        <n v="0.40649999999999997"/>
        <n v="0.376"/>
        <n v="0.29180000000000006"/>
        <n v="0.1"/>
        <n v="4.9999999999999989E-2"/>
        <n v="5.5999999999999994E-2"/>
        <n v="5.8999999999999997E-2"/>
        <n v="0.62"/>
        <n v="0.7"/>
        <n v="0.45000000000000007"/>
        <n v="0.25"/>
        <n v="0.73899999999999999"/>
        <n v="0.89900000000000002"/>
        <n v="0.99"/>
        <n v="0.6"/>
        <n v="0.14000000000000001"/>
        <n v="0.09"/>
        <n v="4.2000000000000003E-2"/>
        <n v="9.7000000000000003E-2"/>
        <n v="0.12"/>
        <n v="9.1000000000000004E-3"/>
        <n v="0.01"/>
        <n v="0.55000000000000004"/>
        <n v="0.8"/>
        <n v="0.5"/>
        <n v="0.502"/>
        <n v="0.05"/>
        <n v="0.87"/>
        <n v="0.35"/>
        <n v="0.98"/>
      </sharedItems>
    </cacheField>
    <cacheField name="SITUATION" numFmtId="0">
      <sharedItems containsBlank="1" count="9">
        <s v="Phase PPM"/>
        <s v="RECEPTION PROVISOIRE"/>
        <s v="TERMINE"/>
        <s v="EN COURS"/>
        <s v="A DEMARRER"/>
        <s v="RESILIE"/>
        <m/>
        <s v="EN ARRET"/>
        <s v="RECEPTION TECHNIQUE" u="1"/>
      </sharedItems>
    </cacheField>
    <cacheField name="ETAT D'AVANCEMENT" numFmtId="0">
      <sharedItems containsBlank="1" count="8">
        <s v="PPM"/>
        <s v="100% - TERMINE / PERIODE DE GARANTIE"/>
        <s v="050% à 099%"/>
        <s v="000% à 025%"/>
        <s v="025% à 049%"/>
        <s v="000% - NON DEMARRER"/>
        <s v="EN COURS"/>
        <m u="1"/>
      </sharedItems>
    </cacheField>
    <cacheField name="Observations" numFmtId="0">
      <sharedItems containsBlank="1" count="255" longText="1">
        <s v="MANQUE DE FINANCEMENT"/>
        <s v="PHASE SUBSEQUENT"/>
        <s v="En attente rendu étude soumise en vue de PPM"/>
        <s v="ARRET DU PROJET"/>
        <s v="Période de garantie; _x000a_RP : 05/11/2021"/>
        <s v="Période de garantie_x000a_date de réception provisoire : 07/07/2021"/>
        <s v="Période de garantie_x000a_Travaux en retard suite au passage du cyclone_x000a_RP : 29/07/2021"/>
        <s v="Période de garantie_x000a_ - Avancement physique : 100%_x000a_ - Travaux largement en retard par rapport au délai d'exécution : fin du délai le 07 mai 2020_x000a_ - Réception provisoire le 30/09/2021_x000a_ - Levée des réserves de la réception provisoire le 14/10/2021"/>
        <s v="Période de garantie_x000a_- 27/10/2021: la visite de chantier en vue de la réception provisoire effectuée avec l'AT-AR/BEI, l'AR et le responsable des TP à Ambanja_x000a_- 23/11/2021: date prévue pour la réception provisoire des travaux"/>
        <s v="Période de garantie_x000a_Réception provisoire prononcé le 05/10/2021_x000a_DP N°03  reçu  par l'équipe UGP ce 03/11/2021 et passé à l'AT/AR-BEI pour visa"/>
        <s v="Période de garantie_x000a_Travaux terminés_x000a_Réception provisoire effectuée le 29/10/2021"/>
        <s v="Période de garantie_x000a_Date réception provisoire: 07/12/2020"/>
        <s v="Période de garantie_x000a_Réception provisoire le 17 juin 2021"/>
        <s v="En période de garantie_x000a_Réception provisoire : 23/11/2021"/>
        <s v="Période de garantie ; _x000a_RP : 04/06/2021_x000a_1/audit par le Fonds Routier le 01 juin 2021_x000a_En attente DAP"/>
        <s v="Période de garantie ; _x000a_RP : 30/06/2021"/>
        <s v="Arrêt de chantier le 14 Janvier 2021; reprise des travaux le 15 Mars 2021; travaux en retard; avancement 100% _x000a_RT : 21/05/2021_x000a_RP : 12/11/2021"/>
        <s v="Notification de l'OS n°02 portant sur le prolongation de délai jusqu'au 13/12/2021 et du budget complémentaire de 80 000Euros_x000a_Réception provisoire programmée le 20/01/2022_x000a_Délai pour parfaire les réserves : onze(11)jours_x000a_ANO de la DUEM sur le PTBA 2022 acquis le 04/05/2022"/>
        <s v="Mission lors de la période de garantie du Chef de Mission de Louis berger entre le 05 septembre et 23 septembre 2022- Mission terminée et rapport vérifié le 05 10 2022- Soumission de décompte DP15 ce 19 10 2022"/>
        <s v="&quot; Travaux terminé et réceptionné le 03/12/2021 avec levée des réserves le 17/01/2022- Les  travaux d'installation des inclinomètres  sont réalisés à 100%  entre les PK 0+850 et PK 1+500 : -_x0009_réalisation des forages destructifs : 100%  ; -_x0009_Installation des tubes de mesures : 100% -Mesures initiales : effectuées le 07 avril 2022- 1ères mesures des fissures  sous quinzaine : le  21 avril 2022- 2ème mesure le 05 05 2022- Présence de vandalisme des panneaux métalliques au jour le jour - Demande  plainte déja faite auprès des polices , prévision de mise en place de guérite dans le cadre de l'avenant 06 -ANO avenant N°06  reçu de l'AFD le 16 05 2022;ANO de l'avenant 06 par la BEI le 20 05 2022, - Descente sur terrain réalisée le 25 05 2022  avec le MATSF,l'AR,  l'AGETIPA, la  SETEC et SOGEA sur la délimitation de la plateforme avec les Personnes affectées par le projet: réadaptation du plan selon la suggestion du MATSF pour que la PAPS sera  une seule propriétaire au lieu de plusieurs:dont le but est l'accélération de la procédure d'expropriation-- OS de notification de marché de l?avenant N°06 et signature du marché : le 30 mai 2022- OS de commencer  prévu le 20 06 200 : attente  du processus d?expropriation du terrain avant le démarrage des travaux- Réunion préparatoire  dans le cadre de l'avenant N°06 le 10 juin 2022  entre AR,SETEC, SOGEA- Envoi DP42 le 14 06 2022- reimplantation de la délimitation par le Service Topo de la plateforme le 14 06 2022- Suivi de la période de garantie proprement dite avec SETEC et SOGEA le 14 06 2022- visite de la BEI le 16 06 2022 - OS de commencer le 20 06 2022 ( reporté: attente de l'enregistrement de l'avenant 06 au marché)- Existence de nouveau brèche au niveau du début de pénétrante côté gauche : vérification de la cause par SOGEA et début de réparation le 04 juillet 2022_x000a_&quot;"/>
        <s v="Partenariat 3P"/>
        <s v="Période de garantie_x000a_Décompte définitif retourné par FR le 16/0/2021 pour motif : Attente DAE pour un marché &gt; 200 Millions d'Ar_x000a_Dossier de DAE mis en circuit le 07/10/2021 et retourné au niveau MTP le 04/11/2021 pour motif : attente du process FR_x000a_Relance de la DAE à reprendre suivant instruction tenue lors de la réunion de travail avec DAF - DCCP - DER du MTP ce 14/12/2021_x000a_DAI / MTP va effectuer un audit des travaux réalisés et la date de descente sur terrain sera communiquée à l'AR cette semaine "/>
        <s v="Travaux terminés"/>
        <s v="Période de garantie;_x000a_RT : 30/11/2021_x000a_RP : 17/12/2021_x000a_En attente DAP"/>
        <s v="Période de garantie_x000a_1)demande de réception technique: 07 oct. 2021_x000a_2/ajournement de la réception technique : (Quantité des travaux manquants-21 oct. 2021)_x000a_3/Ordre de service N°015-DRATP/SRTP/AGA/TP-RPI.21 du 21 oct. 2021 prescrivant achèvement des travaux _x000a_          Projet d'avenant sans suite : montant en plus 474,3 millions non disponible 2021-2022_x000a__x000a_Projet d'avenant sans suite : montant en plus 474,3 millions non disponible 2021"/>
        <s v="Période de garantie_x000a_Date réception provisoire: 28/12/2021"/>
        <s v="Dossier de DAE mis en circuit le 07/10/2021 et retourné au niveau MTP le 04/11/2021 pour motif : attente du process FR_x000a_Relance de la DAE à reprendre suivant instruction tenue lors de la réunion de travail avec DAF - DCCP - DER du MTP ce 14/12/2021_x000a__x000a_Dossier DAE est en cours d'établissement"/>
        <s v="DAE à mettre en circuit suivant instruction tenue lors de la réunion de travail avec DAF - DCCP - DER du MTP ce 14/12/2021_x000a__x000a_Dossier DAE est en cours d'établissement"/>
        <s v="Arrêt de Travaux suivant la lettre du SE FR le 27/10/21._x000a_Reprise de Travaux suivant la lettre du CCP en date du 9/11/21._x000a_PV de réunion de chantier pour la reprise des Travaux transmis à MTP et FR_x000a_Descente sur la RNT9 du 13 au 19/12/21_x000a_Réception provisoire des Travaux le 30 décembre 2021_x000a_Transmission des DP1, DP2 et DGD au SE prévue le 13/01/22"/>
        <s v="Période de garantie_x000a_Réalisation de couche de revêtement très lent à cause de pluie fréquente_x000a_RP : 01/09/2021_x000a_En attente DAP"/>
        <s v="Période de garantie_x000a_Réception provisoire  le 26/11/2021"/>
        <s v="Période de garantie_x000a_Réception technique  le 18/11/2021_x000a_Avancement suivant avenant n°3"/>
        <s v="Travaux en retard suite au passage du cyclone _x000a_Période de garantie_x000a_RT : 05/05/2021_x000a_RP : 14/05/2021"/>
        <s v="Travaux réalisés à 100%_x000a_en cours de préparation de dossier financière au niveau DAF_x000a_Période de garantie_x000a_RP: 23/07/2021"/>
        <s v="Période de garantie_x000a_- Absence d'engin sur chantier car les ouvrages sur le RP 1203F ne  supportent leur charges_x000a_ - Demande d'avenant par le Titulaire; arrêt de chantier le 18 déc. 2020; reprise le 01 mars 2021; avenant abandonné car l'entreprise reprend les travaux tout en entretenant les ouvrages défectueux; avancement 40%; arrêt de chantier le 15/04/2021 suite au décès du titulaire; disponibilité de l'avenant N°01 le 19/11/2021 suite au décès du titulaire et reprise des travaux le 19/11/2021; avancement 100% le 26/11/2021_x000a_ - RP : 26/11/2021"/>
        <s v="Période de garantie_x000a_RP : 15/10/2021"/>
        <s v="Période de garantie_x000a_Réception provisoire le 18/06/2021"/>
        <s v="Réception provisoire le 20/01/2022_x000a_Levée des réserves de la réception provisoire le 10/02/2022_x000a_ANO de la DUEM sur le PTBA 2022 acquis le 04/05/2022"/>
        <s v="Visite de chantier avec le SG du MTP le 19 septembre 2022."/>
        <s v="Réception provisoire des travaux réalisé le 18 Octobre 2022 ."/>
        <s v="Réception technique des travaux le 28 mars 2022._x000a_En attente de la réception provisoire des travaux  06 juin 2022."/>
        <s v="Prestations terminés_x000a_"/>
        <s v="-Le titulaire est en difficulté sur l'installation des palplanches au niveau des piles à cause du profondeur de l'eau très important  (environ 7,5m) et les intempéries successives sur place."/>
        <m/>
        <s v="Embranchements (4,74 km) : Avancement des travaux à 80%. Reste à faire revêtement en enrobé de 5 cm d’épaisseur (Ankasina 67Ha vers Rond-point près Gare Routière Maki, Carrefour RNS 58A Stade Maki vers Rond-point près Gare Routière Maki, Rond-point près Gare Routière Maki vers Carrefour RNS 58A Village Artisanal."/>
        <s v="OS de commencer les prestations Phase A :  06/04/2022 pour une durée de 6 mois,_x000a_Rapport d'études APS: version  provisoire validée le 01/06/2022 (avec observations)_x000a_Rapport d'études APS version définitives : validation avec le MTP le 12/07/2022_x000a_Décompte provisoire n°01 en cours_x000a_"/>
        <s v="ANO obtenu de l'avenant N°05, le 04 10 2022 pour étendre le délai jusqu'au mois de décembre (01 an de garantie) , sans incidence financière-"/>
        <s v="DP 11 payé - DP 12 payé -DP 12 R vérifié- Envoi rapport final version provisoire aux Supérieurs hiérarchiques de l'AR  pour validation- DP13 vérifié_x000a_Fin des prestations suivi travaux 13/12/21- Réception de DP14 (Remarque faite par courriel et modification en cours  par LB) "/>
        <s v="Causerie effectuée   le 13 mai 2022 au niveau des élevés habitants aux alentours de  Rocade  sur la sensibilisation de la sécurité  routière- sensibilisation TV et radio sur la sécurité routière depuis le 15 05 2022 et jusqu'au 26  05 2022- Communiqué de presse  sur 3 Journaux quotidien  sur la sécurité routière le 17 mai 2022- Point de presse effectué le 03 décembre lors de la RP le 03/12/2021."/>
        <s v="Don non-remboursable du Gouvernement Chinois_x000a_Le montant est en RMB_x000a__x000a_Suivant le PV de réunion du 21 Août 2021, il a été signé entre les deux parties Chine-Madagascar la prolongation de délai d'exécution des travaux. "/>
        <s v="En attente réception provisoire_x000a_Avenant : En attente DAE"/>
        <s v="Contrat clôturé à l'amiable_x000a_Décision n°357-AR/PRMP.2021  du 16/09/2021_x000a_Notifiée le 16/09/2021"/>
        <s v="Arrêt des travaux du 27-oct-21 au 09-nov-21 suite à la lettre n°766/21-FR/SE"/>
        <s v="Phase I : 100%_x000a_Phase II : 0%_x000a_O.S N°016 du registre n°03 portant notification de la mise en œuvre du PRI sur la RNT12A en date du 16/05/2022"/>
        <s v="prévision de reprise des travaux et application de barrière de pluie"/>
        <s v="1/Ordre de service de mise en demeure  N°006-DRATP/SRTP/AGA/TP-FR 21 du 16 mars 2021 prescrivant instruction à l'exécution des travaux; dernier visite  le 11 mai réserve non levé OS non respecté_x000a_2/Ordre de service de mise en demeure N°007-DRATP/SRTP/AGA/TP-FR 21 prescrivant instruction à l'exécution des travaux, Travaux toujours en cours_x000a_3/visite du 16 juillet 2021 : pas de personnel déployé sur chantier"/>
        <s v="contrat résilié"/>
        <s v=" Passage du cyclone , Saison de pluie, Eloignement d' Approvisionnement  de Granite  industriel pour le corps du trottoir, venant de Tana_x000a_Renforcement équipe de travail en nuit et approvisionnement_x000a_mesures prises: convocation de l'entrepreneur à des réunions pour des prises de décisions, OS envoyés au titulaire, OS de mise en demeure N°12 du 23/03/21, PV de constat en date 23/04/21, OS  N°20 de rappel en date du 23/04/21_x000a_'-  travaux à refaire (en cours de rectification) par rapport à la visite de chantier fait par les agents du MATP en date du 24 juillet 2021_x000a_'- demande de prolongation de délai en date du 05 aout 2021"/>
        <s v="Arrêt de chantier fréquent à cause de montée de crue (Forte pluie mois de janvier et février)_x000a_Travaux réalisés : Côté Mangasoavina culée construit, Côté Angavo semelle culée et mur de front "/>
        <s v="Travaux en cours _x000a_sur cette semaine , descend de l'équipe technique effectue ou non une RT"/>
        <s v="Actualisation des études terminées à 100% au mois de janvier 2022. Mission de contrôle dans le même marché que l'actualisation des études : en attente attribution du marché de travaux"/>
        <s v="Appel d'offres international travaux lancé le 15 mai 2022, visite des lieux 29/06/2022, remise des offres = "/>
        <s v="Prévu fin de travaux : 23-08-2022_x000a_Un avenant n°1 au marché qui a pour objets de:_x000a_- modifier le montant initial de -0.72% soit 11 456 723 654,55 _x000a_- et de prolonger le délai initial de cinq (05) mois soit douze (12) mois au total _x000a_- soumis pour observation du Bailleur le 09/03/2022. L'ANO du Bailleur a été reçu le 30/03/2022._x000a_- envoyé à la CNM pour Avis favorable le 15/04/2022. Observations CNM le 18/04/2022. Correction et envoi le 19/04/2022. Avis favorable CNM le 21/04/2022._x000a_- Signé le 10/06/2022 et approuvé le 15/06/2022_x000a_- Enregistré le 1106/2022_x000a_- OS de notification le 21/07/2022 et reçu de notification le 25/07/2022_x000a_Un avenant n°2 au marché est cours de préparation"/>
        <s v="Reprise des activités le 05/01/2022_x000a_Rapport mensuel n°1 (aout-sept 2021) reçu le 24/12/2021 après corrections faites_x000a_Rapport mensuel n°2 (oct. 2021)  :  observations  en cours_x000a_Décomptes:_x000a_Dossier de paiement DP1 envoyé au BDF en version électronique le 26/01/2022 et en version physique le 29/01/2022_x000a_DP 2 et 3 : dossier en cours de finalisation au niveau CP_x000a_DP 4 : en cours d'observations_x000a_DP 5: reçu en version électronique"/>
        <s v="Appel d’offres travaux : DAO en cours de rédaction, _x000a_TDR du Contrôle des travaux : ANP de la BAD reçu"/>
        <s v="Phase I : 100% (un avenant en cours de visa dans les départements concernés)_x000a_Phase II : 0%_x000a_la phase II est en attente de la notification du marché des travaux"/>
        <s v="Fin prévisionnelle des travaux : 21/05/2023_x000a_22 KM de couche de base réalisée"/>
        <s v="Date fin prévue : 13 octobre 2022_x000a_Travaux en suspension"/>
        <s v="Dossier d'exécution : _x000a_PK0+700 au PK10 validé le_x000a_PK10 au PK 20 : transmis à la MDC pour examen_x000a_PK20 au PK 30 : en cours de correction_x000a_PK30 au PK 40 : en cours d'examen_x000a_PK40 - PK50: en cours de correction_x000a_PK50 - PK75 :en cours de montage"/>
        <s v="Don via JICA_x000a_Le montant est en JPY_x000a__x000a_Construction de deux nouveaux ponts:_x000a_- Mangoro : 102 ml_x000a_- Antsapazana : 30 ml_x000a__x000a_Préparation de la pose du premier pierre au sein de l'administration."/>
        <s v=" - Autorisation de l'ONE sur les PGES des 4 carrières de la RN6 (1 carrière pour le lot 1 et 3 carrières pour le lot 2) obtenue le 13 juillet 2022_x000a_- Autorisation de tir et autorisation de déplacement d'explosif obtenues du Ministère des Mines_x000a_- Dernières observations des projets d'exécution terrassement 10 premiers km en cours d'analyse par la Mission de Contrôle"/>
        <s v="- Autorisation de l'ONE sur les PGES des 4 carrières de la RN6 (1 carrière pour le lot 1 et 3 carrières pour le lot 2) obtenue le 13 juillet 2022_x000a_- Autorisation de tir et autorisation de déplacement d'explosif obtenues du Ministère des Mines_x000a_- Dernières observations des projets d'exécution terrassement 10 premiers km en cours d'analyse par la Mission de Contrôle"/>
        <s v="20% d'avancement par rapport aux procédures de passation (source DRHTP Androy)"/>
        <s v="Travaux en retard"/>
        <s v="Date anticipation 25/08/2021_x000a_Travaux en cours, et en phase d'installation_x000a_et en attente de dossier d'exécution_x000a_- Projet d'avenant  sans modification montant au sein de UGPM "/>
        <s v="Contrat clôturé à l'amiable_x000a_Décision n°358-AR/PRMP.2021  du 16/09/2021_x000a_Notifiée le 16/09/2021"/>
        <s v="- Etudes CP.19 finalisées                                  - Devis d'Emploi envoyé au FR le 09/06/2021 et visé le 05/07/21                                                - PPM et AGPM visé par la CRM le 15/07/21                                                              - AGPM Publié dans journal Midi Madagascar le 22/07/2021                                      - DAO finalisé, visé par la CRM le 29/07/2021 et envoyé au Fonds Routier le 04/08/2021 pour DANO.                                          - ANO du Fonds routier le 11/08/2021 ; correction des réserves sur le DAO finalisées ; version finale du DAO envoyé au Fonds Routier en date du 01/09/2021 ; Avis d'Appel d'Offres Ouvert lancé le 30/08/2021 ; Dépouillement prévu le 30/09/2021, mais reporté le 06/10/2021 (suivant recommandation du FR)                                     - Appel d'Offres Infructueux, Programme d'Entretien Courant à reporter à la CP.20"/>
        <s v="Arrêté de Commodo incommodo signé et affiché le 23/02/2021"/>
        <s v="Note de recommandation pour le changement de la conception du pont en dalot de 4*3 du 22/02/2021_x000a_Avancement de travaux de terrassement retard a cause d'intempérie_x000a_Mise en demeure de délai de 07jrs pour le démarrage su travaux le 17/03/2021_x000a_reprise du travaux le 26/05/2021_x000a_Mise en demeure de délai de 07jrs pour ramener les matériels et le planning de retard des travaux le 22/04/2021_x000a_reprise le 10/05/2021_x000a_projet d'avenant N°01 de 30% au niveau PRMP 30/04/2021_x000a_Réunion entre SMATP et MATP le 19/05/2021"/>
        <s v="En attente remise des plis"/>
        <s v="Travaux en arrêt"/>
        <s v="Avec réserve"/>
        <s v="En attente DAP"/>
        <s v="TRAVAUX PRIORITAIRES 2018-2019_x000a_Arrêt de chantier"/>
        <s v="OS Comm 05/10/2020 - délai 6 mois_x000a_Avenant n°01 : prolongement délai de 6 mois_x000a_Avenant n°02 (prolongement de délai de 8 mois et modification montant de 20 800 000 Ar) signé par le Titulaire le 15/10/2021_x000a_Avenant n°02 enregistré et remis à l'Ar le 21/02/2022 mais retourné car sans timbre date_x000a_Facture n°01  reçue mais retournée après correction faite pour signature du prestataire"/>
        <s v="Chantier en cours _x000a_En attente DAP"/>
        <s v="Suite aux retards dans les préparatifs de la descente sur terrain, la réunion préparatoire n'a eu lieu que le 07 septembre 2021 et l'implantation n'a eu lieu que le 08 septembre 2021. Le document d'exécution n'est parvenu à l'administration que le 07 octobre 2021 et a été approuvé par l'Ingénieur de Contrôle le 11 octobre 2021."/>
        <s v="Arrêt de chantier pendant la saison de pluie;_x000a_-Reprise de certains travaux après le passage des cyclones;_x000a_Renfort des travaux de remise en circulation sur la RNP7 au PK73+200 (Manombo be);_x000a_-Dégradation d’une partie des terrassements suite au passage du _x000a_cyclone Jasmine._x000a_-Réception technique le 25/04/2022_x000a_-Réception provisoire le 20/05/2022"/>
        <s v="Non accord DAE présidence"/>
        <s v="Début d’intervention de l’Entreprise : Mars 2022 ;_x000a_Arrêt de chantier depuis le mois Avril 2022 avec un avancement physique de 14,00%. _x000a_D’après la dernière intervention téléphonique avec le Directeur de l’Entreprise ce mois de Juin, la reprise des travaux sera prévue le mois de juillet suivant."/>
        <s v="Attente pour marché subséquent du contrat cadre RNS13"/>
        <s v="A relancer"/>
        <s v="Travaux : OS de commencer les travaux le 11 Novembre 2021 . _x000a_Travaux d'installation de chantier exécutés à 80%;_x000a_Dossiers d'exécutions entre PK0+600 et PK10+100 validés - entre PK10+100 et PK75+835 validation en cours_x000a_Travaux de terrassement entre PK 5 et PK 10 en cours"/>
        <s v="Travaux d'installation de chantier exécutés à 80%;_x000a_Dossiers d'exécutions entre PK0+600 et PK10+100 validés - entre PK10+100 et PK75+835 validation en cours_x000a_Travaux de terrassement entre PK 5 et PK 10 en cours"/>
        <s v="Rapport d'établissement livré en version éléctronique et en version physique. Libération d'emprise pour la déviation du pont Ivontaka : recensement des occupants  terminé.  Paiement des indemnisations coordonnés  avec l'entreprise._x000a_Situation de la libération d'emprise entre PK0 et PK10 reçue le 13 Avril 2022. Rapport de la situation actuelle de l'avancement de la libération d'emprise reçu le 17 Mai 2022."/>
        <s v="_x000a_Affichage d'avis sur l'enquête de commodo et incommodo du 17 au 20 janvier 2022_x000a_DUP transmis au MTP le 22 Avril 2022 pour être délibéré pendant le conseil des ministres"/>
        <s v="Arrêté de Commodo incommodo signé et prêt pour affichage"/>
        <s v="ANO BADEA:7/10/2021_x000a_Demande de proposition lance le 22/10/2021_x000a_Dépouillement des propositions techniques: 19/11/2021_x000a_ANO BADEA rapport des propositions techniques : 13/01/2021_x000a_Dépouillement des propositions financières : 31/01/2021_x000a_Rapport combiné des propositions techniques et financières en cours de signature par la CAO"/>
        <s v="Avancement :_x000a_100% : PK 144+100 (AMBAKIELA), PK 145+500_x000a_90% :  PK 76+500 (TSARARIVOTRA), PK 90+900 (TANAMBAO), PK 92+350 (AMBODIMOTSO SUD), PK 112+100 (SOFIA), PK 136 (ANDAMPIHELY)_x000a_80% : PK 96+500 (ANTSAMBLAHY), PK 148+400_x000a_50% : PK 145+700, PK 151+200_x000a_10% : PK 108+100 (SOFIA)"/>
        <s v="DAF le 22/06/2021 pour demande d'engagement_x000a_En cours de demande d'autorisation d'engagement_x000a_Implantation programmée la semaine _x000a_du 06/12/21"/>
        <s v="Infructueux, relancé_x000a_En attente remise du 10/05/2022"/>
        <s v="Date de lancement de la lettre d’invitation : 13 juillet 2021_x000a_Date limite pour la remise des offres : 06 aout 2021_x000a_Rapport d’analyse et PV envoyés à la CNM : 06 décembre 2021_x000a_Lot 1 : Infructueux_x000a_Lot 2 : COLAS_x000a_Requête pour financement auprès du MEF envoyée : 07 mars 2022_x000a_Selon un échange verbal avec Monsieur La PRMP, le lot 2 est déclaré également infructueux._x000a_En attente de la procédure de relance."/>
        <s v="OS N°147 concernant le rappel pour les travaux préparatoires a été notifié au Titulaire le 01/09/2022 _x000a_Travaux en cours: construction des logements pour la Mission de contrôle, maintien de la circulation et reprofilage de la chaussée par déblai remblai ou scarification_x000a_Réunion de chantier organisée le 07/10/2022 afin d'éclaircir sur la confusion sur le paiement des travaux de reprofilage en prix de déblai remblai_x000a_Avancement physique globla: 0,91%_x000a_Avancement financier : 1,66% _x000a_Avancement décaissement: 10% (avances forfaitaires)"/>
        <s v="L'Ingénieur topographe avec son équipe est arrivé en premier sur terrain au cours de la semaine du 08/08/2022_x000a_Le Chef de mission est arrivé sur terrain le 25/08/2022_x000a_Les Experts pour le volet A seront arrivés à Madagascar le 06/09/2022 et partira sur terrain le 08/09/2022_x000a_L'ingénieur géotechnicien est arrivé sur terrain le 09/09/2022_x000a_les Experts pour le volet A sont arrivés sur terrain le 09/09/2022_x000a_OS N°155 notifié le 05/10/2022 ordonnant la mobilisation de l'Ingénieur de surveillance route et de l'Expert environnemental, la présentation des assurancesdes et rapports préliminaires_x000a_Demande de remplacement de l'Ingénieur de surveillance route et de l'Expert environnemental reçu le 06/10/2022 et analyse des CV en cours._x000a_Réunion de travail a eu lieu le 06 et 07/10/2022 afin d'éclaircir sur la confusion sur le paiement des travaux de reprofilage avec le prix de déblai remblai"/>
        <s v="DANO à BADEA du PTBA 2022 Fly Over en date du 31/12/2021_x000a_ ANO de la BADEA sur le rapport d’évaluation de l’AMI amendé en date du 30/01/2022_x000a_ Projet d’Accord de Prêt BADEA en date du 05/02/2022_x000a_ Projet DDP envoyé pour DANO à la BADEA en date du 21/02/2022_x000a_ ANO BADEA sur la DDP en date du 09/03/2022_x000a_ DANO à la CNM sur la DDP en date du 11/03/2022_x000a_"/>
        <s v="Pour validation à la CNM"/>
        <s v="EN COURS DE VISA"/>
        <s v="- Arrêt de chantier en date du 27/12/2021_x000a_- Avenant N° 01 sans changement de montant approuvé en date du 27/05/2022_x000a_- Ordre de service au titulaire prescrivant le renforcement des moyen en personnels et matériels_x000a_- Reprise de travaux en date du 24/06/2022 après transmission de l'avenant en date du 24/06/2022 avec un délai restant de 43 jours_x000a_- Ordre de service au titulaire prescrivant la fourniture des résultats de carottages avant la réception technique des travaux"/>
        <s v="Reprofilage des chaussées ;_x000a_Rechargement en Matériaux sélectionnés ;_x000a_Empierrement macadam ;_x000a_Chaussées bétonnés._x000a_Trois (03) ponts en Béton armés (02 de longueur 8ml et 01 de longueur 6ml)._x000a_Trois (03) Ponts Semi Définitif à entretenir (02 de longueur 17 ml et 01 de longueur 36 ml)."/>
        <s v="Les travaux sont terminés à 100%, et réceptionnés provisoirement"/>
        <s v="les travaux sont terminés à 100% et réceptionnés provisoirement"/>
        <s v="En attente confirmation car intitulé différent de celui dans PPM"/>
        <s v="EN ATTENTE RECEPTION PROVISOIR"/>
        <s v="Bureau  :        48%_x000a_Logement 1  : 42%_x000a_Logement 2  : 50%_x000a_Logement 3  : 35%_x000a_Hangar          : 62%_x000a_Clôture          : 64%"/>
        <s v="Interruption des travaux de maintien de la circulation : Note de chantier adressée à l’Entreprise par rapport à l’interruption des travaux de maintien de la circulation le 01 août 2022 (cf. annexe)_x000a_Difficulté au niveau du concessionnaire TELMA par rapport à la localisation de son réseau fibre optique : Lettre adressée au niveau du concessionnaire TELMA le 03 août 2022"/>
        <s v="ouverture des offres le 29/10/2021 à 10H_x000a_lot 2 : déclarée infructueux"/>
        <s v="LANCEMENT DE L'APPEL D'OFFRES TRAVAUX : vers le mois de novembre 2022"/>
        <s v="lancement de l'AMI : le 1er avril 2022, remise le 22 avril 2022, analyse des AMI (en cours)"/>
        <s v="Elément de réponse d’Exim Bank China en cours de transmission à la DDP. Expropriation en cours."/>
        <s v="En attente DAE"/>
        <s v="Envoyé à DGFAG pour PAIEMENT 21/04/22 suivant BE N°176"/>
        <s v="Envoyé à DGFAG pour PAIEMENT AVANCE 20% d'un montant de _x000a_Ar 480 000 000 _x000a_22/04/22 suivant BE N°207"/>
        <s v="Arrêt de chantier en attendant la signature de l’autorisation _x000a_d’engagement auprès de la présidence selon l’entreprise;_x000a_Il reste quelques travaux de peintures, la protection des culées en _x000a_gabions ainsi que les remblais d’accès."/>
        <s v="Travaux en cours, implantation  terminé le 30/06/2022. En phase de travaux de terrassement._x000a_Date probable fin de travaux 30 /09/2022 selon la réunion avec le Titulaire en date 26/07/2022"/>
        <s v="Inauguré"/>
        <s v="En attente de réception technique"/>
        <s v="Réception Provisoire le 16 Juin 2022"/>
        <s v="phase d’étude pour la mise hors d’eau de l’ouvrage exécuté"/>
        <s v="En cours d'évaluation"/>
        <s v="En attente complément de dossier via Entreprise"/>
        <s v="Via Sitraka - Mail du 26/04/22"/>
        <s v="CDE Retour après visa différé"/>
        <s v="Duplication de marché par l'entreprise"/>
        <s v="En cours de correction"/>
        <s v="en attente compléments de dossiers via Entreprise"/>
        <s v="En cours de vérification"/>
        <s v="En attente lancement"/>
        <s v="CDE le 29/04/2022"/>
        <s v="Au niveau CNM"/>
        <s v="Encours d'enregistrement"/>
        <s v="En cours d'enregistrement"/>
        <s v="En attente Etat financière + CA + CERTIFICAT DE NON FAILLITE"/>
        <s v="DAF pour engagement "/>
        <s v="Préparation dossiers pour visa CDE"/>
        <s v="Marché visé "/>
        <s v="A revoir avec PRMP"/>
        <s v="DAF pour engagement le 09/05/22"/>
        <s v="Notification de l'OS n°02 portant sur le prolongation de délai jusqu'au 13/12/2021 et du budget complemantaire de 80 000Euros_x000a_Réception provisoire programmée le 20/01/2022_x000a_Délai pour parfaire les reserves:onze(11)jours_x000a_ANO de la DUEM sur le PTBA 2022 acquis le 04/05/2022" u="1"/>
        <s v="Date fin prévue : 13 octobre 2022" u="1"/>
        <s v="Date anticipation 25/08/2021_x000a_Travaux en cours, et en phase d'installation_x000a_et en attente de dossier d'exécution_x000a_- Projet davenant  sans modification montant au sein de UGPM " u="1"/>
        <s v="Prévu fin de travaux : 23-08-2022" u="1"/>
        <s v="Période de garantie_x000a_Reception technique  le 18/11/2021_x000a_Avancement suivant avenant n°3" u="1"/>
        <s v="débroussaillage = 67 km sur 85 km_x000a_décapage = 66 km sur 85 km_x000a_reprofilage = 65 km sur 85 km_x000a_remblai = 53 km sur 85 km_x000a_Fondation = 4 km" u="1"/>
        <s v="Période de garantie_x000a_ - Avancement physique : 100%_x000a_ - Travaux largement en retard par rapport au délai d'exécution : fin du délai le 07 mai 2020_x000a_ - Réception provisoire le 30/09/2021_x000a_ - Lévée des reserves de la reception provisoire le 14/10/2021" u="1"/>
        <s v="OS de notification du marché approuvé et OS de commencer les prestations le 22 Novembre 2021_x000a_Réunion préparatoire avec toutes les parties prenantes le 29 Novembre 2021_x000a_Rapport d'établissement livré en version électronique et en version physique. Facture en cour de traitement" u="1"/>
        <s v="Arrêté de commodo incommodo signé le 08 décembre 2021. _x000a_Avis au publique par affichage à envoyer à la commune conernée" u="1"/>
        <s v="L’élaboration des projets d’installation est en cours et sera disponible à partir du 15 Mai 2022._x000a_Le site se situe à Andavakambora en bord de route au PK 192 de la RN12A dans la commune rurale de Manambondro." u="1"/>
        <s v="Période de garantie_x000a_Réception provisoire programmée le 20/01/2022" u="1"/>
        <s v="Marché à relancer_x000a_Co-contractant du contrat cadre: Colas et Sogea Satom_x000a_Lors remise des plis: Seul colas à remis pour un montant de _x000a_Ar 8 824 250 857,90. Ainsi, infructueux car montant supérieu au budget alloué" u="1"/>
        <s v="Date fin prévue : 25 mars 2022" u="1"/>
        <s v="LANCEMENT DE L'APPEL D'OFFRES TRAVAUX : vers le mois de juin 2022" u="1"/>
        <s v=" Travaux terminé et réceptionné le 03/12/2021 avec levée des réserves le 17/01/2022- Les  travaux d'installation des inclinomètres  sont réalisés à 100%  entre les PK 0+850 et PK 1+500 : -_x0009_réalisation des forages destructifs : 100%  ; -_x0009_Installation des tubes de mesures : 100% -Mesures initiales : effectuées le 07 avril 2022- 1ères mesures des fissures  sous quinzaine : le  21 avril 2022- 2ème mesure le 05 05 2022- Présence de vandalisme des panneaux métalliques au jour le jour - Demande  plainte déjà faite auprès des polices , prévision de mise en place de guérite dans le cadre de l'avenant 06 -Demande DANO au niveau bailleurs depuis le 29 04 2022 sur les travaux confortatifs dans le cadre de l'avenant N°06 de SOGEA-Renvoi le 05 05 2022 après plusieurs échanges faites. ANO obtenu de l'AFD le 16 05 2022- Attente ANO de l'avenant 06 par la BEI ( attente de leur  responsable procurèrent du département de la BEI)." u="1"/>
        <s v="Visite de chantier / Promotion de l'économie" u="1"/>
        <s v="Examen CNM pour projet de DAO" u="1"/>
        <s v="En attente Etat financiére+CA+ CERTIFICAT DE NON FAILLITE" u="1"/>
        <s v="1/Ordre de service de mise en demeure  N°006-DRATP/SRTP/AGA/TP-FR 21 du 16 mars 2021 prescrivant instruction à l'exécution des travaux;dernier visite  le 11 mai reserve non leve OS non respecté_x000a_2/Ordre de service de mise en demeure N°007-DRATP/SRTP/AGA/TP-FR 21 prescrivant instruction à l'exécution des travaux, Travaux toujours en cours_x000a_3/visite du 16 juillet 2021 : pas de personnel deployé sur chantier" u="1"/>
        <s v="Réunion de démarrage : 05 Avril 2022._x000a_Etudes Topographiques_x000a_Investigations Géotechniques_x000a_Base vie: Les sites se situent Andranokoaky, à environ 900 mètres du PK 191 de la RN12A dans la commune rurale de Manambondro, et à Marotsitsy environ 450 mètres du PK 185 de la RN12A, dans la commune _x000a_rurale Fenoambany._x000a_Avancement des Etudes pour PTE : ……..…………. 32% _x000a_- Investigations Topographiques : 100% _x000a_- Prospections géotechniques : 15% _x000a_- Projet d’exécution : 00% _x000a_Avancement des installations de chantier : ………….. 07 % _x000a_- Installations pour la MdC : 14% principalement véhicules et logements provisoires _x000a_- Installation du Titulaire : 13% principalement la base secondaire _x000a_Avancement des travaux ………………………………. 00% " u="1"/>
        <s v="Marché à relancer_x000a_Infructueux - aucun pli reçu" u="1"/>
        <s v="phase d’étude pour la mise hors d’eau de l’ouvrage" u="1"/>
        <s v="Fin prévisionnelle des travaux : 23 Mars 2022 / Avenant de délai de 05 mois supplémentaires_x000a_Avancement physique : _x000a_ Voirie urbaine : 84,82%_x000a_ Pont Ranozaza : 43,85%_x000a_ Plateforme Ankililoaka : 0%_x000a_ Station de pesage : 5,35% (matériels déjà commandés et à pied d’œuvre)._x000a_" u="1"/>
        <s v="Période de garantie_x000a_Réception finale provisoire le 3/12/2021 " u="1"/>
        <s v="Phase subséquent_x000a_En cours de duplication contrat cadre - Au niveau de l'entrepris" u="1"/>
        <s v="débroussaillage = 73 km sur 80 km_x000a_décaoage = 73 sur 80 km_x000a_reprofilage = 1,7 sur 4,5 km_x000a_remblai = 74 km sur 80 km_x000a_fondation = 37 sur 80 km_x000a_couche de base = 22 sur 80 km_x000a_imprégnation = 22 sur 80 km_x000a_monocouche = 22 sur 80 km_x000a_dalots = 158 sur 188 unités_x000a_radies alvéolés = 10 sur 13 unités" u="1"/>
        <s v="3 800 ml mise en œuvre de la couche de base en GCNT 0/31,5 terminée ;_x000a_7 900 ml mise en œuvre de la couche de base en GCNT 0/31,5 en cours ;_x000a_2 500 ml mise en œuvre de la couche d`imprégnation              _x000a_Dalot : terminé 3 unités_x000a_Protection des talus de remblais en maçonnerie de moellons entre PK 27 et PK 29 est en cours_x000a_Rampe d`accès au PK 18+395 : Radier alvéolé 4x3x390x400 _x000a_Production des gravillons pour les enrobés BBSG 0/10 ;_x000a_Production des gravillons pour les bétons 5/12,5 et 12,5/25_x000a_Planche d`essai du monocouche en calcaire 6/10 du PK 22+310 au PK 22+510_x000a_Prélèvement des échantillons à blanc 0/10 pour le calage de la poste d`enrobage_x000a_" u="1"/>
        <s v="Lot 1 : 6,3 mois sur 26 mois, soit 24,23 % du délai, av. physique 8,56% (le dossier d’exécution pour les 25 premiers km a été soumis mais retourné)_x000a_Lot 2 : 6,3 mois sur 30 mois, soit 21,00% du délai, av. physique 8,47% (le dossier d’exécution pour les 25 premiers km a été soumis mais retourné)_x000a_- Construction du logement pour la MDC à Ambilobe en cours (Gros œuvre terminés et travaux de finition interieure et extérieure et fourniture des équipements et des mobiliers en cours) : Travaux terminés à 90%_x000a_- Pour le site à Ambanja, après négociation, le déménagement de CGC est en cours. Le responsable chinois sur terrain a été déjà demandé d’activer leur déménagement et une lettre sera adressée à leur direction à Tanà_x000a_Le site pour la construction de logement à Ambanja vient être libérer par CGC en date du 08/02/2022 et le Titulaire est déjà notifié en date du 16/02/2022_x000a_- Dossiers d'execution pour les 25 premiers km de chaque lot sont déjà présentés par le Titulaire et l'AR a déjà émis leurs avis le 10/01/2022_x000a_- les PATB à Diego entre le PK 690+950 et le PK 700+080 sont terminés, de même pour les déblais / remblais entre le PK 672+500 et le PK 690+950; des travaux de préparation de la plateforme sont en cours du PK 472+000 au PK 478+000 et du PK 488+300 au PK 491+800 pour le lot 1, et du PK 573+800 au PK 586+000 pour le lot 2._x000a_- 18/01/2022: les demandes d'agrément des sables pour lots 2 sont reçus de COLAS_x000a_- 20/01/2022: les demandes d'agrément des gîtes pour le lot 1 et des carrières pour lots 1 et 2 sont reçus de COLAS_x000a_- 25/01/2022 : les demandes d'agrément des Aciers HA pour ouvrage et des véhicules pour la mission de contrôle pour lots 1 et 2 sont reçus de COLAS_x000a_- 16/02/2022 : Envoi des lettres n°274 et 276-AR/DG/2022 relatif aux réponses sur les demandes de remplacement des personnels clés pour le lot1 et lot2_x000a_- 22/02/2022 : Envoi de la lettre n°323-AR/DG/DO/UGP RN6/2022 notifiant les rejets des attachements relatifs aux travaux à Diégo et  de la lettre n°322-AR/DG/DO/UGP RN6/2022 concernant les remarques sur l'organigrame de l'entreprise pour les lots 1 et 2 de la RN6_x000a_Une demande d’avance forfaitaire des travaux au taux de 15% du montant du Marché de chaque lot a été mise en circuit pour paiement dont :_x000a_- Lot 1 : 23 115 911 993,38 MGA_x000a_- Lot 2 : 32 713 252 778,97 MGA_x000a_La part en Ariary est déjà payé mais la part en euro est en attente de l'établissement d'un avenant N°1 pour le changement de numero de compte bancaire pour le paiement de la part en monnaire étrangère._x000a_- 01/03/2022 : Réception des avenannts n°01 des  marchés du lot 01 et du lot 02, Transmission au Groupement COLAS  des marhcés en 13 exemplaires pour enregistrement" u="1"/>
        <s v="Avis favorable CNM - en attente validation" u="1"/>
        <s v="En attente remise" u="1"/>
        <s v="Avis lancement CNM" u="1"/>
        <s v="Chantier en retard : plateforme d'Ankililoaka et Station de pesage non encore entamés_x000a_Voirie urbaine: Travaux terminés en général_x000a_Pont RANOZAZA: Coulage des poutres-Aménagement des accès (remblai, protection en gabion) _x000a_Plateforme d'Ankililoake: Arrêt des travaux, en attente paiement des PAPs_x000a_Station de pesage: En attente acquisition du terrain_x000a_Projet d'avenant n°01  ANO du bailleur le 31/03/2022" u="1"/>
        <s v="Rapport d’évaluation corrigé transmis à la BEI le 23/12/.2021 et en attente de l’ANO de la BEI ;_x000a_Envoi d’une demande d’éclaircissement au groupement Colas le 25/01/2022 suite à l’observation de la BEI ;_x000a_Réponse du candidat Colas le 27/01/2022 ;_x000a_Rapport finalisé retransmis à la BEI le 27/01/2022 pour DANO avec informations complémentaires ;_x000a_Envoi de complément de dossier relatif à la réponse de Colas le 04/02/2022 ;_x000a_Relance de la demande d’ANO à la BEI le 11/03/2022_x000a_Attente ANO de la BEI." u="1"/>
        <s v="Avenant N°04 signé" u="1"/>
        <s v="Fin prévisionnelle des travaux : 21/05/2023" u="1"/>
        <s v="Arret de chantier le 14 Janvier 2021; reprise des travaux le 15 Mars 2021; travaux en retard; avancement 100% _x000a_RT : 21/05/2021_x000a_RP : 12/11/2021" u="1"/>
        <s v=" -Travaux de terrassement en cours (Assise, PST et couche de _x000a_fondation);_x000a_-Poursuite du concassage de GCNT0/31,5 pour couche de base et production de moellons;_x000a_-Préfabrication de caniveau ouvert en béton armé, Dallettes en _x000a_béton armé, Bordures T2, Bordures CS2, Bordures Jet d’eau;_x000a_-Au total, 85 sur 196 ouvrages d’assainissement sont terminés et _x000a_05 ouvrages en cours;_x000a_-Tronçons traversant les chefs lieux de communes non libérés en _x000a_attente du paiement des indemnisations.AY104" u="1"/>
        <s v="Période de garantie_x000a_Réception provisoire le 20/01/2022" u="1"/>
        <s v="Causerie effectuée   le 13 mai 2022 au niveau des éleves habitants aux alentours de  Rocade  sur la sensibilisation de la sécurité  routière- sensibilisation TV et radio sur la sécurité routière depuis le 15 05 2022 et jusqu'au 26  05 2022- Communiqué de presse  sur 3 Journaux quotidien  sur la sécurité routière le 17 mai 2022- Point de presse effectué le 03 décembre lors de la RP le 03/12/2021." u="1"/>
        <s v="Pour enregistrement " u="1"/>
        <s v="Période de garantie_x000a_- Absence d'engin sur chantier car les ouvrages sur le RP 1203F ne  supportent leur charges_x000a_ - Demande d'avenant par le Titulaire; arret de chantier le 18 dec 2020; reprise le 01 mars 2021; avenant abandoné car l'entreprise reprend les travaux tout en entretenant les ouvrages defectueux; avancement 40%; arret de chnatier le 15/04/2021 suite au décès du titulaire; disponibilite de l'avenant N°01 le 19/11/2021 suite au décès du titulaire et reprise des travaux le 19/11/2021; avancement 100% le 26/11/2021_x000a_ - RP : 26/11/2021" u="1"/>
        <s v="Phase I : 100%_x000a_Phase II : 0%" u="1"/>
        <s v=" - Arrivée sur site d’un assistant environnemental._x000a_ - Accident suite à une sortie de route d’un véhicule en location pour la mission de contrôle survenu le soir du mercredi 31 mai 2022._x000a_ - Installations du Titulaire _x000a_o Base vie Entreprise 1/2 50% _x000a_o Fourniture du bac Amboenato 0/1 0% _x000a_o Aménagement déviations et accès chantier 1/2 50% _x000a_- Installations pour MdC et Admin. _x000a_o Base Vie MdC et Admin. 0/1 0% _x000a_o Fourniture de véhicules 0/5 0%" u="1"/>
        <s v=" Passage du cyclonne , Saision de pluie, Eloignement d' Approvisionnement  de Granite  industriel pour le corps du trottoir, venant de Tana_x000a_Renforcement équipe de travail en nuit et approvisionnement_x000a_mesures prises: convocation de l'entrepreneur à des réunions pour des prises de décisions, OS envoyés au titulaire, OS de mise en démeure N°12 du 23/03/21, PV de constat en date 23/04/21, OS  N°20 de rappel en date du 23/04/21_x000a_'-  travaux à refaire (en cours de rectification) par rapport à la visite de chantier fait par les agents du MATP en date du 24 juillet 2021_x000a_'- demande de prolongation de delai en date du 05 aout 2021" u="1"/>
        <s v="TEF" u="1"/>
        <s v="Don non-remboursable du Gouvernement Chinois_x000a_Le montant est en RMB_x000a__x000a_Suivant le PV de réunion du 21 Août 2021, il a été signé entre les deux parties Chine-Madagascar la prolongation de délai d'éxécution des travaux. " u="1"/>
        <s v="Lettre de relance de la demande d'ANO à la BEI, signée par Mr le Ministre des TP transmis à la BEI le 30/03/2022_x000a_Réponse de la BEI reçue le 05/04/2022 annonçant la possibilité de l'acquisition des ANO dans quelques semaines_x000a_Envoi d'une quatrième de&quot;mande de prorogation de délai jusqu'au 18/07/2022 le 07/04/2022_x000a_Relance effectuée à la BEI le 25/04/2022_x000a_Etablissement du projet de lettre de relance de la DANO à la BEI à signer par Monsieur le Premier Ministre : dossier transmis pour observation_x000a_Transmission d'une lettre aux soumissionnaires pour leur demander de mettre à jour leur déclaration d'intégrité en date du 10/05/2022_x000a_Acquisition de l'ANO de la BEI sur le rapport d'analyse le 12/05/2022_x000a_Rapport d'analyse et projet de marché transmis à la CNM le 13/05/2022 pour examen et accord" u="1"/>
        <s v="Date fin prévue des travaux : 10 mai 2022" u="1"/>
        <s v="Avancement physique CONTRADICTOIRE:_x000a_22,81% selon la DRTP Atsimo Andrefana_x000a_44,5% selon PACFC dans son rapport" u="1"/>
        <s v="Retour CNM après renvoi" u="1"/>
        <s v="En attente DAE_x000a_L’entreprise a décidé de commencé les travaux en attendant les autorisations d’engagement auprès de la primature et de la _x000a_présidence_x000a_Début de travaux : 07/03/2022" u="1"/>
        <s v="OS de notification du marché approuvé et OS de commencer les prestations le 22 Novembre 2021_x000a_Réunion préparatoire avec toutes les parties prenantes le 29 Novembre 2021_x000a_Rapport d'établissement livré en version éléctronique (en attente de la version physique)" u="1"/>
        <s v="Période de garantie_x000a_1)demande de réception technique: 07 oct 2021_x000a_2/ajournement de la réception technique : (Quantité des travaux manquants-21 oct 2021)_x000a_3/Ordre de service N°015-DRATP/SRTP/AGA/TP-RPI.21 du 21 oct 2021 prescrivant achevement des travaux _x000a_          Projet d'avenant sans suite : montant en plus 474,3 millions non disponible 2021-2022_x000a__x000a_Projet d'avenant sans suite : montant en plus 474,3 millions non disponible 2021" u="1"/>
        <s v="Preparation dossiers pour visa CDE" u="1"/>
        <s v="20% d'avancement par rapport aux procedures de passation (source DRHTP Androy)" u="1"/>
        <s v="Depuis le 04 Avril 2022, date de la Notification de l’OS n°01 de commencer les travaux, deux (02) campagnes ont été démarrées : Etudes Topographiques et Investigations géotechniques." u="1"/>
        <s v="OS de notification du marché approuvé et OS de commencer les prestations le 22 Novembre 2021_x000a_Réunion préparatoire avec toutes les parties prenantes le 29 Novembre 2021_x000a_Rapport d'établissement livré en version éléctroniqueet en version physique. Facture en cour de traitement" u="1"/>
        <s v="Rapports fournis par l'Entreprise sur les plans de gestion environnementale des sites connexes (carrières, gîtes, emprunts, base vie,…)" u="1"/>
        <s v="le dossier d’exécution pour les 25 premiers km a été soumis, SETEC a déjà émis un avis sur l'analyse technique un rapport sur le dimensionnement_x000a_- Construction du logement pour la MDC à Ambilobe en cours (Gros œuvre terminés et travaux de finition interieure et extérieure et fourniture des équipements et des mobiliers en cours) _x000a_Transmission de l'OS de notification de l'Avenant n°01 au Titulaire _x000a_- 13/04/2022 : Réception au niveau de l'AR de la mémoire des impacts financiers et temporels sur les activités liées au projet dû au retard dans la remise des conclusions de comptage du trafic et de la campagne de vérification des passages hydrauliques par le bureau de contrôle27/04/2022 : Réunion de présentation avec la MDC sur le rapport préliminaire du VOLET A _x000a_- 29/04/2022 : Réunion avec TELMA sur la décision de la BEI sur le déplacement des Fibres Optiques_x000a_- 29/04/2022 : Réponse de l'AR sur le rapport préliminaire du VOLET A" u="1"/>
        <s v="le dossier d’exécution pour les 25 premiers km a été soumis, SETEC a déjà émis un avis sur l'analyse technique un rapport sur le dimensionnement_x000a_- Construction du logement pour la MDC à Ambilobe en cours (Gros œuvre terminés et travaux de finition intérieure et extérieure et fourniture des équipements et des mobiliers en cours) _x000a_Transmission de l'OS de notification de l'Avenant n°01 au Titulaire _x000a_- 13/04/2022 : Réception au niveau de l'AR de la mémoire des impacts financiers et temporels sur les activités liées au projet dû au retard dans la remise des conclusions de comptage du trafic et de la campagne de vérification des passages hydrauliques par le bureau de contrôle27/04/2022 : Réunion de présentation avec la MDC sur le rapport préliminaire du VOLET A _x000a_- 29/04/2022 : Réunion avec TELMA sur la décision de la BEI sur le déplacement des Fibres Optiques_x000a_- 29/04/2022 : Réponse de l'AR sur le rapport préliminaire du VOLET A" u="1"/>
        <s v="OS Comm 05/10/2020 - délai 6 mois_x000a_Avenant n°01 : prolongement délait de 6 mois_x000a_Avenant n°02 (prolongement de délai de 8 mois et modification montant de 20 800 000 Ar) signé par le Titulaire le 15/10/2021_x000a_Avenant n°02 enregistré et remis à l'Ar le 21/02/2022 mais retourné car sans timbre date_x000a_Facture n°01  reçue mais retournée après correction faite pour signature du préstataire" u="1"/>
        <s v="Point de presse effectué le 03 décembre lors de la RP le 03/12/2021. Préparation de magazine pour les réalisations de l’AR à la date du 31/12/2021, à livrer au début de cette année 2022. Premier draft envoyé par Novocomm le 14 01 2022: correction en cours et mis à jour en cours ( Novocomm et AR)." u="1"/>
        <s v="En période de garantie_x000a_Réception provisoire : 23/11/2022" u="1"/>
        <s v="En attente du lancement de l'Appel d'Offres &quot;TRAVAUX&quot; / DAO en cours d'exament à la CNM" u="1"/>
        <s v="ANO BADEA:7/10/2021_x000a_Demande de proposition lance le 22/10/2021_x000a_Depouillement des propositions techniques: 19/11/2021_x000a_ANO BADEA rapport des propositions techniques : 13/01/2021_x000a_Dépouillement des propositions financières : 31/01/2021_x000a_Rapport combiné des propositions techniques et financières en cours de signature par la CAO" u="1"/>
        <s v="Note de recommandation pour le changement de la conception du pont en dallot de 4*3 du 22/02/2021_x000a_Avacement de travaux de terrassement retard a cause d&quot;intempérie_x000a_Mise en demeure de delai de 07jrs pour le démarage su travaux le 17/03/2021_x000a_reprise du travaux le 26/05/2021_x000a_Mise en demeure de delai de 07jrs pour ramener les matériels et le planning de retard des travaux le 22/04/2021_x000a_reprise le 10/05/2021_x000a_projet d'avenant N°01 de 30% au niveau PRMP 30/04/2021_x000a_Réunion entre SMATP et MATP le 19/05/2021" u="1"/>
        <s v="Lettre de relance de la demande d'ANO à la BEI, signée par Mr le Ministre des TP transmis à la BEI le 30/03/2022_x000a_Réponse de la BEI reçue le 05/04/2022 annonçant la possibilité de l'acquisition des ANO dans quelques semaines_x000a_Envoi d'une quatrième demande de prorogation de délai jusqu'au 18/07/2022 le 07/04/2022_x000a_Relance effectuée à la BEI le 25/04/2022_x000a_Etablissement du projet de lettre de relance de la DANO à la BEI à signer par Monsieur le Premier Ministre : dossier transmis pour observation_x000a_Transmission d'une lettre aux soumissionnaires pour leur demander de mettre à jour leur déclaration d'intégrité en date du 10/05/2022_x000a_Acquisition de l'ANO de la BEI sur le rapport d'analyse le 12/05/2022_x000a_Rapport d'analyse et projet de marché transmis à la CNM le 13/05/2022 pour examen et accord" u="1"/>
        <s v="Phase PPM" u="1"/>
        <s v="En cours d'étude_x000a_DAE (Présidence)_x000a_Entreprise: demande augmentation de prix" u="1"/>
        <s v="Avancement physique CONTRADICTOIRE:_x000a_22,81% selon la DRTP Atsimo Andrefana_x000a_44% selon PACFC dans son rapport" u="1"/>
        <s v="Période de garantie_x000a_Réalisation de cocuhe de revetement très lent à cause de pluie fréquente_x000a_RP : 01/09/2021_x000a_En attente DAP" u="1"/>
        <s v="Réception provisoire le 20/01/2022_x000a_Lévée des reserves de la réception provisoire le 10/02/2022_x000a_ANO de la DUEM sur le PTBA 2022 acquis le 04/05/2022" u="1"/>
        <s v="Pour envoi CNM le 09/05/2022 projet de contrat cadre" u="1"/>
        <s v="Pévu fin de travaux : 23-08-2022" u="1"/>
        <s v="- Etudes CP.19 finalisées                                  - Devis d'Emploi envoyé au FR le 09/06/2021 et visé le 05/07/21                                                - PPM et AGPM visé par la CRM le 15/07/21                                                              - AGPM Publié dans journal Midi Madagascar le 22/07/2021                                      - DAO finalisé, visé par la CRM le 29/07/2021 et envoyé au Fonds Routier le 04/08/2021 pour DANO.                                          - ANO du Fonds routier le 11/08/2021 ; correction des réserves sur le DAO finalisées ; version finale du DAO envoyé au Fonds Routier en date du 01/09/2021 ; Avis d'Appel d'Offres Ouvert lancé le 30/08/2021 ; Dépouillement prévu le 30/09/2021, mais reporté le 06/10/2021 (suivant recommandation du FR)                                     - Appel d'Offres Infructueux, Programme d'Entretien Courant à repporter à la CP.20" u="1"/>
        <s v="Avenant en cours _x000a_Les travaux réalisés durant la semaine sont :_x000a_3740 ml mise en œuvre de la couche de base en GCNT 0/31,5 terminée ;_x000a_3800 ml mise en œuvre de la couche de base en GCNT 0/31,5 en cours ;_x000a_              744 ml pose des bordures T2 et CS2_x000a_              400 ml exécution protection talus de remblais en béton Q 250_x000a_       Dalots : terminés 4 U ; en cours 5 U_x000a_       Rampe d`accès au PK 18+395 : Radier alvéolé 4x3x390x400 _x000a_               Production des gravillons pour les enrobés BBSG 0/10 ;_x000a_        Production des gravillons pour les bétons 5/12,5 et 12,5/25_x000a_" u="1"/>
        <s v="Protocole d'accord en attente d'avis de MTP. _x000a_programme d'anticipation détaillée des travaux perturbé par le passage de cyclone_x000a_Communication verbale signé par le MEF le 22 Février 2022  et déposé auprès du  MTP le 23 Février 2022 pour mise en circuit au conseil de ministre. _x000a_Décompte n°01 relative à la demande d'avance déposé auprès de DDP le 03 Février 2022 - dossier de paiement OFID retour DDP le 08 Février 2022 et envoi de la version éléctronique à l'OFID le même jour. dossier de paiement pour les quatre bailleurs récupéré ce-jour et à transmettre à l'entreprise demain 24 février 2022" u="1"/>
        <s v="Lancement le 09/05/2022" u="1"/>
        <s v="Promotion de l'économie" u="1"/>
        <s v="En attente Demande d'Autorisation d'Engagement PRM" u="1"/>
        <s v="ouverture des offres le 29/10/2021 à 10H_x000a_Marché attribuée à CRCC, en cours d'enregitrement. Notification de l'O.S. de commencer (en attente)" u="1"/>
        <s v="Compte tenu de l'intempérie dans la Région et la demande de prolongation de délai venant du Titulaire le delai d'exécution a été ramené à 6 mois" u="1"/>
        <s v="Compte tenu de l'intempérie dans la Région et la demande de prolongation de délai venant du Titulaire le délai d'exécution a été ramené à 6 mois" u="1"/>
        <s v=" Travaux terminé et réceptionné le 03/12/2021 avec levée des réserves le 17/01/2022- Les  travaux d'installation des inclinomètres  sont réalisés à 100%  entre les PK 0+850 et PK 1+500 : -_x0009_réalisation des forages destructifs : 100%  ; -_x0009_Installation des tubes de mesures : 100% -Mesures initiales : effectuées le 07 avril 2022- 1ères mesures des fissures  sous quinzaine : le  21 avril 2022- 2ème mesure le 05 05 2022- Présence de vandalisme des panneaux métalliques au jour le jour - Demande  plainte déja faite auprès des polices , prévision de mise en place de guérite dans le cadre de l'avenant 06 -Demande DANO au niveau bailleurs depuis le 29 04 2022 sur les travaux confortatifs dans le cadre de l'avenant N°06 de SOGEA-Reenvoi le 05 05 2022 après plusieurs echanges faites. ANO obtenu de l'AFD le 16 05 2022- Attente ANO de l'avenant 06 par la BEI ( attente de leur  responsable procurement du département de la BEI)." u="1"/>
        <s v="ouverture des offres le 29/10/2021 à 10H_x000a_Marché attribuée à CRCC, en cours d'enregistrement. Notification de l'O.S. de commencer (en attente)" u="1"/>
        <s v="Notification de personnel clé de la MDC le 06 décembre 2021. Pose de la première pierre le 10 Décémbre 2021 au PK0+000 Soanierana Ivongo. Descente pour l'anticipation global et constat du pont d'Ivontaka le 11 et 12 décembre 2021. _x000a_Descente pour l'anticipation détaillé reportée suite au passage du cyclone" u="1"/>
        <s v="Avancement des Etudes pour PTE : ……..…………. 30% _x000a_- Investigations Topographiques : 80% _x000a_- Prospections géotechniques : 15% _x000a_- Projet d’exécution : 00% _x000a_Avancement des installations de chantier : ………….. 07 % _x000a_- Installations pour la MdC : 14% principalement véhicules et logements provisoires _x000a_- Installation du Titulaire : 13% principalement la base secondaire _x000a_Avancement des travaux ………………………………. 00%" u="1"/>
        <s v="LANCEMENT DES TRAVAUX : vers le mois de mai 2022" u="1"/>
        <s v="Avis favorable CNM pour contrat cadre_x000a_Co-contractants: COLAS et SOGEA SATOM_x000a_En attente DQE pour lancement lettre d'invitation" u="1"/>
        <s v="Pas de financement" u="1"/>
        <s v="Période de garantie_x000a_Reception provisoire  le 26/11/2021" u="1"/>
        <s v="Reprise des activités le 05/01/2022_x000a_Rapport mensuel n°1 (aôut-sept 2021) reçu le 24/12/2021 après corrections faites_x000a_Rapport mensuel n°2 (oct 2021)  :  observations  en cours_x000a_Decomptes:_x000a_Dossier de paiement DP1 envoyé au BDF en version électronique le 26/01/2022 et en version physique le 29/01/2022_x000a_DP 2 et 3 : dossier en cours de finalisation au niveau CP_x000a_DP 4 : en cours d'observations_x000a_DP 5: reçu en version éléctronique" u="1"/>
        <s v="le dossier d’exécution pour les 25 premiers km a été soumis, SETEC a déjà émis un avis sur l'analyse technique un rapport sur le dimensionnement_x000a_- Construction du logement pour la MDC à Ambilobe en cours (Gros œuvre terminés et travaux de finition interieure et extérieure et fourniture des équipements et des mobiliers en cours) _x000a_ 22/03/2022 : Transmission de l'OS de notification de l'Avenant n°01 au Titulaire _x000a_- 13/04/2022 : Réception au niveau de l'AR de la mémoire des impacts financiers et temporels sur les activités liées au projet dû au retard dans la remise des conclusions de comptage du trafic et de la campagne de vérification des passages hydrauliques par le bureau de contrôle_x000a_27/04/2022 : Réunion de présentation avec la MDC sur le rapport préliminaire du VOLET A _x000a_- 29/04/2022 : Réunion avec TELMA sur la décision de la BEI sur le déplacement des Fibres Optiques_x000a_- 29/04/2022 : Réponse de l'AR sur le rapport préliminaire du VOLET A_x000a_-09/05/2022 : Réunion avec les Responsables de l'élaboration de la Norme NIRIPG sur son application _x000a_- 10/05/2022 : Envoi d'une lettre à SETEC sur les normes à utiliser pour les dimensionnements des OH et OA en se référant au NIRIPG_x000a_ - 18/05/2022 : envoi à l'ONE des dossiers des PGES des carrières C4 - C7 et C9 " u="1"/>
        <s v="le dossier d’exécution pour les 25 premiers km a été soumis, SETEC a déjà émis un avis sur l'analyse technique un rapport sur le dimensionnement_x000a_- Construction du logement pour la MDC à Ambilobe en cours (Gros œuvre terminés et travaux de finition intérieure et extérieure et fourniture des équipements et des mobiliers en cours) _x000a_ 22/03/2022 : Transmission de l'OS de notification de l'Avenant n°01 au Titulaire _x000a_- 13/04/2022 : Réception au niveau de l'AR de la mémoire des impacts financiers et temporels sur les activités liées au projet dû au retard dans la remise des conclusions de comptage du trafic et de la campagne de vérification des passages hydrauliques par le bureau de contrôle_x000a_27/04/2022 : Réunion de présentation avec la MDC sur le rapport préliminaire du VOLET A _x000a_- 29/04/2022 : Réunion avec TELMA sur la décision de la BEI sur le déplacement des Fibres Optiques_x000a_- 29/04/2022 : Réponse de l'AR sur le rapport préliminaire du VOLET A_x000a_-09/05/2022 : Réunion avec les Responsables de l'élaboration de la Norme NIRIPG sur son application _x000a_- 10/05/2022 : Envoi d'une lettre à SETEC sur les normes à utiliser pour les dimensionnements des OH et OA en se référant au NIRIPG_x000a_ - 18/05/2022 : envoi à l'ONE des dossiers des PGES des carrières C4 - C7 et C9 " u="1"/>
        <s v="Période de garantie_x000a_- 27/10/2021: la visite de chantier en vue de la reception provisoire effectuée avec l'AT-AR/BEI, l'AR et le reponsable des TP à Ambanja_x000a_- 23/11/2021: date prévue pour la reception provisoire des travaux" u="1"/>
        <s v="lancement de l'AMI : vers le mois d'avril 2022" u="1"/>
        <s v="Notification avenant n°3 le 11/10/21_x000a_Démobilisation équipe technique le 30/11/21 _x000a_Fin des prestations travaux 25/12/21  Correction finale du  SETEC en cours " u="1"/>
        <s v="Notification de personnel clé de la MDC le 06 décembre 2021. Pose de la première pierre le 10 Décembre 2021 au PK0+000 Soanierana Ivongo. Descente pour l'anticipation global et constat du pont d'Ivontaka le 11 et 12 décembre 2021. _x000a_Anticipation détaillé du PK20 au PK 47 réalisée le 22 mars 2022" u="1"/>
        <s v="Notification de personnel clé de la MDC le 06 décembre 2021. Pose de la première pierre le 10 Décémbre 2021 au PK0+000 Soanierana Ivongo. Descente pour l'anticipation global et constat du pont d'Ivontaka le 11 et 12 décembre 2021. _x000a_Anticipation détaillé du PK20 au PK 47 réalisée le 22 mars 2022" u="1"/>
        <s v="Pour enregistrement_x000a_Date visa CDE 03/05/2022" u="1"/>
        <s v="Avenant en cours " u="1"/>
        <s v="En attente Demande d'Autorisation d'Engagement " u="1"/>
        <s v="prevision de reprise des travaux et application de barrière de pluie" u="1"/>
        <s v="LANCEMENT DE L'APPEL D'OFFRES TRAVAUX : vers le mois de juillet 2022" u="1"/>
        <s v="Phase subséquent_x000a_En attente de DQE pour lancement de la lettre d'invitation" u="1"/>
        <s v="Travaux : OS de commencer les travaux le 11 Novembre 2021 . _x000a_Pose de 1ère pierre le 10 Décembre 2021_x000a_Travaux d'installation exécutés à 25%" u="1"/>
        <s v="1. 6 700 ml de reprise de la couche de fondation ;_x000a_2. 4 940 ml de mise en œuvre de la couche de fondation ;_x000a_3. Dalots : terminés 7 U ; en cours 10 U_x000a_4. Production des gravillons pour les enrobés BBSG 0/10 ;_x000a_5. Production des gravillons pour les bétons 5/12,5 et 12,5/25_x000a_6. Production de la GNT 0/31,5." u="1"/>
        <s v="Arrêt de chantier pendant la saison de pluie;_x000a_-Reprise de certains travaux après le passage des cyclones;_x000a_Renfort des travaux de remise en circulation sur la RNP7 au PK73+200 (Manombo be);_x000a_-Dégradation d’une partie des terrassements suite au passage du _x000a_cyclone Jasmine._x000a_-Réception technique le 25/04/2022" u="1"/>
      </sharedItems>
    </cacheField>
    <cacheField name="Date lancement AO" numFmtId="0">
      <sharedItems containsDate="1" containsBlank="1" containsMixedTypes="1" minDate="2020-06-19T00:00:00" maxDate="2022-05-14T00:00:00"/>
    </cacheField>
    <cacheField name="Date Remise AO" numFmtId="0">
      <sharedItems containsDate="1" containsBlank="1" containsMixedTypes="1" minDate="2020-07-06T00:00:00" maxDate="2022-06-04T00:00:00"/>
    </cacheField>
    <cacheField name="Quantités réalisées En 2022" numFmtId="0">
      <sharedItems containsSemiMixedTypes="0" containsString="0" containsNumber="1" minValue="0" maxValue="152"/>
    </cacheField>
    <cacheField name="Unités" numFmtId="0">
      <sharedItems containsMixedTypes="1" containsNumber="1" containsInteger="1" minValue="0" maxValue="0" count="13">
        <s v="ML"/>
        <s v="Km"/>
        <s v="Nb carrefour réhabilité"/>
        <s v="Pourcentage de décompte régularisé"/>
        <s v="% Avancement financier AFD"/>
        <s v="Nb de bacs entretenus"/>
        <s v="Nb d'ouvrages entretenus"/>
        <s v="Nb de rapports"/>
        <s v="Nb"/>
        <n v="0"/>
        <s v="Nombre de Bâtiments"/>
        <s v="Pourcentage de PAPs payé"/>
        <s v="Pièc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1">
  <r>
    <m/>
    <s v="206"/>
    <s v="455"/>
    <s v="Nouveau Projets d'Emergents"/>
    <s v="DIRECTION DES INFRASTRUCTURES (DINFRA)"/>
    <s v="FOURNITURE DE PONTS METALLIQUES MODULAIRES TYPE BAILEY POUR TRAVAUX D'URGENCE"/>
    <s v="Fournitures"/>
    <x v="0"/>
    <x v="0"/>
    <n v="2411000000"/>
    <x v="0"/>
    <x v="0"/>
    <x v="0"/>
    <m/>
    <s v="9.1"/>
    <m/>
    <x v="0"/>
    <x v="0"/>
    <x v="0"/>
    <x v="0"/>
    <x v="0"/>
    <x v="0"/>
    <x v="0"/>
    <m/>
    <m/>
    <m/>
    <m/>
    <m/>
    <m/>
    <m/>
    <x v="0"/>
    <x v="0"/>
    <n v="2411000000"/>
    <d v="2022-04-21T00:00:00"/>
    <m/>
    <m/>
    <x v="0"/>
    <x v="0"/>
    <x v="0"/>
    <e v="#DIV/0!"/>
    <x v="0"/>
    <n v="0"/>
    <n v="0"/>
    <n v="0"/>
    <n v="0"/>
    <n v="0"/>
    <n v="0"/>
    <x v="0"/>
    <x v="0"/>
    <x v="0"/>
    <d v="2022-05-04T00:00:00"/>
    <d v="2022-06-03T00:00:00"/>
    <n v="0"/>
    <s v="ML d'ouvrage"/>
  </r>
  <r>
    <m/>
    <s v="206"/>
    <s v="455"/>
    <s v="Nouveau Projets d'Emergents"/>
    <s v="DIRECTION DES INFRASTRUCTURES (DINFRA)"/>
    <s v="Travaux de bitumage de la route reliant Maroantsetra et Antalaha"/>
    <s v="Travaux de Réhabilitation"/>
    <x v="0"/>
    <x v="0"/>
    <n v="175236700"/>
    <x v="0"/>
    <x v="1"/>
    <x v="1"/>
    <m/>
    <s v="9.1"/>
    <m/>
    <x v="1"/>
    <x v="0"/>
    <x v="0"/>
    <x v="0"/>
    <x v="0"/>
    <x v="1"/>
    <x v="1"/>
    <s v="Toutes les communes entre Maroantsetra et Antalaha"/>
    <m/>
    <m/>
    <m/>
    <m/>
    <m/>
    <m/>
    <x v="0"/>
    <x v="1"/>
    <n v="79743664000"/>
    <d v="2022-04-21T00:00:00"/>
    <m/>
    <m/>
    <x v="0"/>
    <x v="0"/>
    <x v="0"/>
    <e v="#DIV/0!"/>
    <x v="0"/>
    <n v="0"/>
    <n v="0"/>
    <n v="0"/>
    <n v="0"/>
    <n v="0"/>
    <n v="0"/>
    <x v="0"/>
    <x v="0"/>
    <x v="1"/>
    <d v="2022-05-06T00:00:00"/>
    <d v="2022-05-24T00:00:00"/>
    <n v="0"/>
    <s v="Km"/>
  </r>
  <r>
    <m/>
    <s v="206"/>
    <s v="455"/>
    <s v="Nouveau Projets d'Emergents"/>
    <s v="DIRECTION DES INFRASTRUCTURES (DINFRA)"/>
    <s v="Travaux de réhabilitation de la route reliant Sahofika - Marolambo"/>
    <s v="Travaux de Réhabilitation"/>
    <x v="0"/>
    <x v="0"/>
    <n v="80878000000"/>
    <x v="0"/>
    <x v="1"/>
    <x v="2"/>
    <m/>
    <s v="9.1"/>
    <m/>
    <x v="2"/>
    <x v="0"/>
    <x v="0"/>
    <x v="0"/>
    <x v="0"/>
    <x v="2"/>
    <x v="2"/>
    <m/>
    <m/>
    <m/>
    <m/>
    <m/>
    <m/>
    <m/>
    <x v="0"/>
    <x v="2"/>
    <n v="36804764000"/>
    <d v="2022-04-21T00:00:00"/>
    <m/>
    <m/>
    <x v="0"/>
    <x v="0"/>
    <x v="0"/>
    <e v="#DIV/0!"/>
    <x v="0"/>
    <n v="0"/>
    <n v="0"/>
    <n v="0"/>
    <n v="0"/>
    <n v="0"/>
    <n v="0"/>
    <x v="0"/>
    <x v="0"/>
    <x v="2"/>
    <d v="2022-05-13T00:00:00"/>
    <d v="2022-05-25T00:00:00"/>
    <n v="0"/>
    <s v="Km"/>
  </r>
  <r>
    <m/>
    <s v="206"/>
    <s v="455"/>
    <s v="Nouveau Projets d'Emergents"/>
    <s v="DIRECTION DES INFRASTRUCTURES (DINFRA)"/>
    <s v="Travaux de réhabilitation de la RN 11 reliant Mananjary - Nosy Varika - Mahanoro"/>
    <s v="Travaux de Réhabilitation"/>
    <x v="0"/>
    <x v="0"/>
    <n v="141084944000"/>
    <x v="0"/>
    <x v="1"/>
    <x v="3"/>
    <m/>
    <s v="9.1"/>
    <m/>
    <x v="3"/>
    <x v="0"/>
    <x v="0"/>
    <x v="0"/>
    <x v="0"/>
    <x v="3"/>
    <x v="3"/>
    <m/>
    <m/>
    <m/>
    <m/>
    <m/>
    <m/>
    <m/>
    <x v="0"/>
    <x v="3"/>
    <n v="141084944000"/>
    <d v="2022-01-26T00:00:00"/>
    <m/>
    <m/>
    <x v="0"/>
    <x v="0"/>
    <x v="0"/>
    <e v="#DIV/0!"/>
    <x v="0"/>
    <n v="0"/>
    <n v="0"/>
    <n v="0"/>
    <n v="0"/>
    <n v="0"/>
    <n v="0"/>
    <x v="0"/>
    <x v="0"/>
    <x v="3"/>
    <d v="2022-02-11T00:00:00"/>
    <d v="2022-02-23T00:00:00"/>
    <n v="0"/>
    <s v="Km"/>
  </r>
  <r>
    <m/>
    <s v="206"/>
    <s v="455"/>
    <s v="Nouveau Projets d'Emergents"/>
    <s v="DIRECTION DES INFRASTRUCTURES (DINFRA)"/>
    <s v="Travaux de réhabilitation de la route nationale RNS 13 reliant Ikalamainty Carrefour RNP 7 et Betroka"/>
    <s v="Travaux de Réhabilitation"/>
    <x v="0"/>
    <x v="0"/>
    <n v="92500000000"/>
    <x v="1"/>
    <x v="1"/>
    <x v="4"/>
    <s v="Nombre de Km réhabilité"/>
    <s v="9.1"/>
    <s v="Km de route réhabilité"/>
    <x v="4"/>
    <x v="0"/>
    <x v="0"/>
    <x v="0"/>
    <x v="0"/>
    <x v="4"/>
    <x v="4"/>
    <m/>
    <m/>
    <m/>
    <d v="2022-01-14T00:00:00"/>
    <m/>
    <d v="2022-02-01T00:00:00"/>
    <m/>
    <x v="1"/>
    <x v="4"/>
    <n v="187000000000"/>
    <d v="2021-10-06T00:00:00"/>
    <m/>
    <m/>
    <x v="0"/>
    <x v="1"/>
    <x v="1"/>
    <n v="135.59090909090909"/>
    <x v="0"/>
    <n v="0"/>
    <n v="0"/>
    <n v="0"/>
    <n v="0"/>
    <n v="0"/>
    <n v="0"/>
    <x v="0"/>
    <x v="0"/>
    <x v="4"/>
    <d v="2021-10-13T00:00:00"/>
    <d v="2021-10-25T00:00:00"/>
    <n v="0"/>
    <s v="Km"/>
  </r>
  <r>
    <m/>
    <s v="206"/>
    <s v="455"/>
    <s v="Nouveau Projets d'Emergents"/>
    <s v="DIRECTION DES INFRASTRUCTURES (DINFRA)"/>
    <s v="Travaux de bitumage de la piste de l'aérodrome d'Ampanihy et aménagement route d'accès"/>
    <s v="Travaux de Réhabilitation"/>
    <x v="0"/>
    <x v="0"/>
    <n v="7000000000"/>
    <x v="0"/>
    <x v="1"/>
    <x v="5"/>
    <m/>
    <s v="9.1"/>
    <m/>
    <x v="5"/>
    <x v="0"/>
    <x v="0"/>
    <x v="0"/>
    <x v="0"/>
    <x v="5"/>
    <x v="5"/>
    <m/>
    <m/>
    <m/>
    <m/>
    <m/>
    <m/>
    <m/>
    <x v="0"/>
    <x v="5"/>
    <n v="7000000000"/>
    <d v="2022-01-26T00:00:00"/>
    <m/>
    <m/>
    <x v="0"/>
    <x v="0"/>
    <x v="0"/>
    <e v="#DIV/0!"/>
    <x v="0"/>
    <n v="0"/>
    <n v="0"/>
    <n v="0"/>
    <n v="0"/>
    <n v="0"/>
    <n v="0"/>
    <x v="0"/>
    <x v="0"/>
    <x v="5"/>
    <d v="2022-03-15T00:00:00"/>
    <d v="2022-03-28T00:00:00"/>
    <n v="0"/>
    <s v="Km"/>
  </r>
  <r>
    <m/>
    <s v="206"/>
    <m/>
    <m/>
    <s v="DRTP ANALAMANGA"/>
    <s v="Travaux d'Aménagement de la route reliant la voie rapide AMBODIFASINA et la RN3 ANTSOFONONDRY"/>
    <s v="Travaux de Construction"/>
    <x v="0"/>
    <x v="0"/>
    <m/>
    <x v="2"/>
    <x v="1"/>
    <x v="6"/>
    <m/>
    <s v="9.1"/>
    <m/>
    <x v="6"/>
    <x v="1"/>
    <x v="1"/>
    <x v="0"/>
    <x v="0"/>
    <x v="6"/>
    <x v="6"/>
    <s v="ANOSIAVARATRA"/>
    <m/>
    <m/>
    <m/>
    <m/>
    <m/>
    <m/>
    <x v="2"/>
    <x v="6"/>
    <m/>
    <m/>
    <m/>
    <m/>
    <x v="1"/>
    <x v="2"/>
    <x v="2"/>
    <n v="5.1555555555555559"/>
    <x v="1"/>
    <m/>
    <n v="1"/>
    <n v="1"/>
    <n v="1"/>
    <n v="0"/>
    <n v="0"/>
    <x v="1"/>
    <x v="1"/>
    <x v="6"/>
    <m/>
    <m/>
    <n v="0"/>
    <s v="Km"/>
  </r>
  <r>
    <m/>
    <s v="218"/>
    <s v="387"/>
    <s v="TRAVAUX  D'ENTRETIEN COURANT DES OUVRAGES D'ART (TECOA)"/>
    <s v="DRTP ITASY"/>
    <s v="Travaux de construction de pavage de la RP85 reliant le fokontany Saromilanja Soanierana Ambony Avaratra et la CU d'Arivonimamo"/>
    <s v="Travaux de Réhabilitation"/>
    <x v="0"/>
    <x v="0"/>
    <m/>
    <x v="3"/>
    <x v="1"/>
    <x v="7"/>
    <s v="Km de route réhabilitée"/>
    <s v="9.1"/>
    <s v="Km de route réhabilitée et/ou construite"/>
    <x v="7"/>
    <x v="0"/>
    <x v="0"/>
    <x v="0"/>
    <x v="0"/>
    <x v="7"/>
    <x v="7"/>
    <s v="Arivonimamo I et Arivonimamo II"/>
    <m/>
    <m/>
    <m/>
    <m/>
    <m/>
    <m/>
    <x v="3"/>
    <x v="7"/>
    <n v="216850000"/>
    <m/>
    <m/>
    <m/>
    <x v="2"/>
    <x v="2"/>
    <x v="3"/>
    <n v="8.1444444444444439"/>
    <x v="1"/>
    <m/>
    <n v="1"/>
    <n v="1"/>
    <n v="1"/>
    <n v="0"/>
    <n v="0"/>
    <x v="1"/>
    <x v="1"/>
    <x v="7"/>
    <m/>
    <m/>
    <n v="0"/>
    <s v="Km"/>
  </r>
  <r>
    <m/>
    <s v="206"/>
    <s v="CP"/>
    <s v="CP"/>
    <s v="DIRECTION DES INFRASTRUCTURES (DINFRA)"/>
    <s v="Travaux de traitement des points critiques sur la RNT31 entre les Pk 80+000 (Ambatosia) et Pk 100+000 (Bealanana)"/>
    <s v="Travaux d'Entretien"/>
    <x v="1"/>
    <x v="0"/>
    <n v="500000000"/>
    <x v="4"/>
    <x v="1"/>
    <x v="8"/>
    <s v="Km de route entretenue"/>
    <s v="9.1"/>
    <m/>
    <x v="8"/>
    <x v="2"/>
    <x v="2"/>
    <x v="0"/>
    <x v="0"/>
    <x v="8"/>
    <x v="8"/>
    <s v="AMBATOSIA-BEALANANA"/>
    <m/>
    <m/>
    <m/>
    <m/>
    <m/>
    <m/>
    <x v="4"/>
    <x v="8"/>
    <n v="453077921.08999997"/>
    <m/>
    <m/>
    <m/>
    <x v="3"/>
    <x v="3"/>
    <x v="4"/>
    <n v="9.7166666666666668"/>
    <x v="1"/>
    <n v="0.6"/>
    <n v="1"/>
    <n v="1"/>
    <n v="1"/>
    <n v="0"/>
    <n v="0"/>
    <x v="1"/>
    <x v="1"/>
    <x v="8"/>
    <m/>
    <m/>
    <n v="0"/>
    <s v="Km"/>
  </r>
  <r>
    <m/>
    <s v="206"/>
    <s v="310"/>
    <s v="PROJET HIMO"/>
    <s v="AGENCE ROUTIERE / DIRECTION DES INFRASTRUCTURES"/>
    <s v="Soutien aux populations rurales par l'aménagement de la Route nationale temporaire 12A (RNT12A) et la Route nationale secondaire 5 (RNS5) et des pistes rurales connexes en approche HIMO (Haute intensité de main d'œuvre)_x000a_Travaux de remise en état de la route RNT 12A entre le bac Manambato (PK 78+272) et le bac Esama (PK97+700) – LOT N°2"/>
    <s v="Travaux de Réhabilitation"/>
    <x v="2"/>
    <x v="1"/>
    <n v="16934000000"/>
    <x v="5"/>
    <x v="1"/>
    <x v="9"/>
    <s v="Nombre de Km réhabilité"/>
    <s v="9.1"/>
    <s v="Km de route réhabilitée"/>
    <x v="9"/>
    <x v="3"/>
    <x v="3"/>
    <x v="1"/>
    <x v="1"/>
    <x v="9"/>
    <x v="9"/>
    <s v="TAOLAGNARO-IABOAKOHO-MANAMBONDRO-MANANTENINA-MANAMBARO-VANGAINDRANO"/>
    <m/>
    <m/>
    <m/>
    <m/>
    <m/>
    <m/>
    <x v="5"/>
    <x v="9"/>
    <n v="16933861475.521999"/>
    <m/>
    <m/>
    <n v="14128421911.808601"/>
    <x v="4"/>
    <x v="4"/>
    <x v="5"/>
    <n v="1.4447754952694578"/>
    <x v="1"/>
    <n v="0.82720882419953001"/>
    <n v="1"/>
    <n v="1"/>
    <n v="1"/>
    <n v="0"/>
    <n v="0"/>
    <x v="1"/>
    <x v="1"/>
    <x v="9"/>
    <m/>
    <m/>
    <n v="0"/>
    <s v="Km"/>
  </r>
  <r>
    <m/>
    <s v="206"/>
    <s v="396"/>
    <s v="PROJET DE MODERNISATION DU RESEAU ROUTIER RN 6 ET RN 13"/>
    <s v="AGENCE ROUTIERE / DIRECTION DES INFRASTRUCTURES"/>
    <s v="Travaux d'urgence sur la RN 6 entre les PK 461+200 entre (Ambanja) et PK 502+400 (Antanamazava)"/>
    <s v="Travaux d'Urgence"/>
    <x v="2"/>
    <x v="2"/>
    <n v="600000000"/>
    <x v="6"/>
    <x v="1"/>
    <x v="10"/>
    <s v="Nombre de Km réhabilité"/>
    <s v="9.1"/>
    <s v="206-1-1-1-R1_x000a_POURCENTAGE DE ROUTES  NATIONALES (RN) REHABILITEES"/>
    <x v="10"/>
    <x v="4"/>
    <x v="4"/>
    <x v="2"/>
    <x v="2"/>
    <x v="10"/>
    <x v="10"/>
    <s v="AMBANJA_x000a_ANTANAMAZAVA "/>
    <m/>
    <m/>
    <m/>
    <m/>
    <m/>
    <m/>
    <x v="6"/>
    <x v="10"/>
    <n v="500004360"/>
    <m/>
    <m/>
    <m/>
    <x v="5"/>
    <x v="3"/>
    <x v="6"/>
    <n v="7.666666666666667"/>
    <x v="1"/>
    <n v="0"/>
    <n v="1"/>
    <n v="1"/>
    <n v="1"/>
    <n v="0"/>
    <n v="0"/>
    <x v="1"/>
    <x v="1"/>
    <x v="10"/>
    <m/>
    <m/>
    <n v="0"/>
    <s v="Km"/>
  </r>
  <r>
    <m/>
    <s v="206"/>
    <s v="396"/>
    <s v="PROJET DE MODERNISATION DU RESEAU ROUTIER RN 6 ET RN 13"/>
    <s v="AGENCE ROUTIERE / DIRECTION GENERALE DES TRAVAUX PUBLICS (DGTP)"/>
    <s v="Travaux d'urgence sur la RN 13 relative  à l'aménagement d'une déviation 270 ML suite à l'effondrement du pont sur la rivière Manambaro au PK 471+400 avec la mise en place d'un pont MABEY de 27 mètres"/>
    <s v="Travaux d'Urgence"/>
    <x v="2"/>
    <x v="2"/>
    <n v="1600000000"/>
    <x v="5"/>
    <x v="1"/>
    <x v="11"/>
    <s v="Nombre de Km réhabilité"/>
    <s v="9.1"/>
    <s v="longueur  de routes aménagé"/>
    <x v="4"/>
    <x v="0"/>
    <x v="0"/>
    <x v="3"/>
    <x v="0"/>
    <x v="11"/>
    <x v="11"/>
    <s v="_x000a_MANAMBARO"/>
    <m/>
    <m/>
    <m/>
    <m/>
    <m/>
    <m/>
    <x v="7"/>
    <x v="11"/>
    <n v="1591172842.54"/>
    <m/>
    <m/>
    <n v="611472744.41000009"/>
    <x v="5"/>
    <x v="5"/>
    <x v="7"/>
    <n v="15.333333333333334"/>
    <x v="1"/>
    <n v="0.1"/>
    <n v="1"/>
    <n v="1"/>
    <n v="1"/>
    <n v="0"/>
    <n v="0"/>
    <x v="1"/>
    <x v="1"/>
    <x v="11"/>
    <m/>
    <m/>
    <n v="0"/>
    <s v="Km"/>
  </r>
  <r>
    <m/>
    <s v="206"/>
    <s v="450"/>
    <s v="TRAVAUX D’URGENCE DES INFRASTRUCTURES ROUTIERES"/>
    <s v="DAU / DRTP BETSIBOKA"/>
    <s v="Travaux de protection de la digue de Bemokotra entre les PK 14+000 et PK 15+000 de la RNT 8C"/>
    <s v="Travaux d'Urgence"/>
    <x v="0"/>
    <x v="0"/>
    <n v="189325000"/>
    <x v="7"/>
    <x v="1"/>
    <x v="12"/>
    <m/>
    <s v="9.1"/>
    <m/>
    <x v="11"/>
    <x v="0"/>
    <x v="0"/>
    <x v="4"/>
    <x v="3"/>
    <x v="12"/>
    <x v="12"/>
    <s v="Bemokotra"/>
    <m/>
    <m/>
    <m/>
    <m/>
    <m/>
    <m/>
    <x v="8"/>
    <x v="12"/>
    <n v="189325000"/>
    <m/>
    <m/>
    <m/>
    <x v="6"/>
    <x v="2"/>
    <x v="8"/>
    <n v="3.5666666666666669"/>
    <x v="1"/>
    <n v="0"/>
    <n v="1"/>
    <n v="1"/>
    <n v="1"/>
    <n v="0"/>
    <n v="0"/>
    <x v="1"/>
    <x v="1"/>
    <x v="12"/>
    <m/>
    <m/>
    <n v="0"/>
    <s v="Km"/>
  </r>
  <r>
    <m/>
    <s v="206"/>
    <s v="450"/>
    <s v="TRAVAUX D’URGENCE DES INFRASTRUCTURES ROUTIERES"/>
    <s v="DAU / DRTP BETSIBOKA"/>
    <s v="Travaux de traitement des points noirs au PK 8+000 et PK 9+200 de la RNT 8C"/>
    <s v="Travaux d'Entretien"/>
    <x v="0"/>
    <x v="0"/>
    <n v="151611400"/>
    <x v="7"/>
    <x v="1"/>
    <x v="13"/>
    <m/>
    <s v="9.1"/>
    <m/>
    <x v="11"/>
    <x v="0"/>
    <x v="0"/>
    <x v="5"/>
    <x v="4"/>
    <x v="12"/>
    <x v="12"/>
    <s v="Bemokotra"/>
    <m/>
    <m/>
    <m/>
    <m/>
    <m/>
    <m/>
    <x v="9"/>
    <x v="13"/>
    <n v="151611400"/>
    <m/>
    <m/>
    <m/>
    <x v="6"/>
    <x v="2"/>
    <x v="9"/>
    <n v="3.5666666666666669"/>
    <x v="1"/>
    <n v="0"/>
    <n v="1"/>
    <n v="1"/>
    <n v="1"/>
    <n v="0"/>
    <n v="0"/>
    <x v="1"/>
    <x v="1"/>
    <x v="12"/>
    <m/>
    <m/>
    <n v="0"/>
    <s v="Km"/>
  </r>
  <r>
    <m/>
    <s v="206"/>
    <s v="383"/>
    <s v="REHABILITATION DES RUES DES CHEFS LIEUX DES FARITANY _PHASE II"/>
    <s v="DRTP VAKINANKARATRA / DIRECTION GENERALE DES TRAVAUX PUBLICS (DGTP) / DIRECTION DES INFRASTRUCTURES (DINFRA)"/>
    <s v="Travaux de réhabilitation de la voirie urbaine dans les grandes villes (Lot n°07: Ville d'Antsirabe)"/>
    <s v="Voies Urbaines"/>
    <x v="0"/>
    <x v="0"/>
    <n v="2500000000"/>
    <x v="8"/>
    <x v="2"/>
    <x v="14"/>
    <s v="Nb carrefour réhabilité_x000a_Km de route réhabilité"/>
    <s v="9.1"/>
    <s v="Pourcentage des Routes nationales structurantes en bon état"/>
    <x v="12"/>
    <x v="5"/>
    <x v="5"/>
    <x v="6"/>
    <x v="5"/>
    <x v="13"/>
    <x v="13"/>
    <s v="CU ANTSIRABE"/>
    <s v="Usagers RNS34/RNP7_x000a_Population urbaine"/>
    <m/>
    <m/>
    <m/>
    <m/>
    <m/>
    <x v="10"/>
    <x v="14"/>
    <n v="2340527718.5999999"/>
    <m/>
    <m/>
    <m/>
    <x v="7"/>
    <x v="3"/>
    <x v="10"/>
    <n v="11.516666666666667"/>
    <x v="1"/>
    <n v="1"/>
    <n v="1"/>
    <n v="1"/>
    <n v="1"/>
    <n v="0"/>
    <n v="0"/>
    <x v="1"/>
    <x v="1"/>
    <x v="13"/>
    <m/>
    <m/>
    <n v="0"/>
    <s v="Nb carrefour réhabilité"/>
  </r>
  <r>
    <m/>
    <s v="206"/>
    <s v="258"/>
    <s v="PROJET DE REHABILITATION DE ROUTES POUR DESENCLAVEMENT"/>
    <s v="DRTP VAKINANKARATRA / DIRECTION GENERALE DES TRAVAUX PUBLICS (DGTP) / DIRECTION DES INFRASTRUCTURES (DINFRA)"/>
    <s v="Travaux d’entretien de routes à Antanifotsy"/>
    <s v="Travaux d'Entretien"/>
    <x v="0"/>
    <x v="0"/>
    <n v="500000000"/>
    <x v="9"/>
    <x v="1"/>
    <x v="8"/>
    <s v="Km  de route entretenue"/>
    <s v="9.1"/>
    <s v="Pourcentage des Routes nationales structurantes en bon état"/>
    <x v="13"/>
    <x v="6"/>
    <x v="6"/>
    <x v="7"/>
    <x v="6"/>
    <x v="13"/>
    <x v="14"/>
    <s v="CR ANTANIFOTSY _x000a_CR AMBATOLAHY"/>
    <s v="Paysans"/>
    <m/>
    <m/>
    <m/>
    <m/>
    <m/>
    <x v="11"/>
    <x v="15"/>
    <n v="405750935.88"/>
    <m/>
    <m/>
    <m/>
    <x v="8"/>
    <x v="2"/>
    <x v="11"/>
    <n v="5.9777777777777779"/>
    <x v="1"/>
    <n v="1"/>
    <n v="1"/>
    <n v="1"/>
    <n v="1"/>
    <n v="0"/>
    <n v="0"/>
    <x v="1"/>
    <x v="1"/>
    <x v="14"/>
    <m/>
    <m/>
    <n v="0"/>
    <s v="Km"/>
  </r>
  <r>
    <m/>
    <s v="218"/>
    <s v="CP 18"/>
    <s v="CP 18"/>
    <s v="DRTP ITASY"/>
    <s v="Travaux d'entretien courant des Routes Nationales dans la Région Itasy"/>
    <s v="Travaux d'Entretien"/>
    <x v="1"/>
    <x v="0"/>
    <n v="49811744"/>
    <x v="10"/>
    <x v="1"/>
    <x v="15"/>
    <s v="Km de route réhabilitée"/>
    <s v="9.1"/>
    <s v="Km de route entretenue"/>
    <x v="14"/>
    <x v="7"/>
    <x v="7"/>
    <x v="8"/>
    <x v="7"/>
    <x v="7"/>
    <x v="15"/>
    <s v="Soamahamanina,_x000a_Miarinarivo"/>
    <s v="Usagers de la route"/>
    <n v="45"/>
    <m/>
    <m/>
    <m/>
    <m/>
    <x v="12"/>
    <x v="16"/>
    <n v="49811744"/>
    <m/>
    <m/>
    <m/>
    <x v="9"/>
    <x v="3"/>
    <x v="12"/>
    <n v="11.233333333333333"/>
    <x v="1"/>
    <n v="1"/>
    <n v="1"/>
    <n v="1"/>
    <n v="1"/>
    <n v="0"/>
    <n v="0"/>
    <x v="1"/>
    <x v="1"/>
    <x v="15"/>
    <m/>
    <m/>
    <n v="0"/>
    <s v="Km"/>
  </r>
  <r>
    <m/>
    <s v="218"/>
    <s v="CP 18"/>
    <s v="CP 18"/>
    <s v="DRTP ITASY"/>
    <s v="Travaux d'entretien courant des Routes Nationales dans la Région Itasy"/>
    <s v="Travaux d'Entretien"/>
    <x v="1"/>
    <x v="0"/>
    <n v="51404594"/>
    <x v="10"/>
    <x v="1"/>
    <x v="16"/>
    <s v="Km de route réhabilitée"/>
    <s v="9.1"/>
    <s v="Km de route entretenue"/>
    <x v="14"/>
    <x v="8"/>
    <x v="8"/>
    <x v="9"/>
    <x v="8"/>
    <x v="7"/>
    <x v="16"/>
    <s v="Miarinarivo,_x000a_Analavory"/>
    <s v="Usagers de la route"/>
    <n v="45"/>
    <m/>
    <m/>
    <m/>
    <m/>
    <x v="13"/>
    <x v="17"/>
    <n v="51404594"/>
    <m/>
    <m/>
    <m/>
    <x v="9"/>
    <x v="3"/>
    <x v="13"/>
    <n v="11.233333333333333"/>
    <x v="1"/>
    <n v="1"/>
    <n v="1"/>
    <n v="1"/>
    <n v="1"/>
    <n v="0"/>
    <n v="0"/>
    <x v="1"/>
    <x v="1"/>
    <x v="15"/>
    <m/>
    <m/>
    <n v="0"/>
    <s v="Km"/>
  </r>
  <r>
    <m/>
    <s v="206"/>
    <m/>
    <m/>
    <s v="DIRECTION DES INFRASTRUCTURES (DINFRA)"/>
    <s v="Travaux d'Entretien de Routes à Anjozorobe"/>
    <s v="Travaux d'Entretien"/>
    <x v="1"/>
    <x v="0"/>
    <m/>
    <x v="11"/>
    <x v="1"/>
    <x v="0"/>
    <m/>
    <s v="9.1"/>
    <s v="Km de route entretenue"/>
    <x v="6"/>
    <x v="9"/>
    <x v="9"/>
    <x v="0"/>
    <x v="0"/>
    <x v="6"/>
    <x v="17"/>
    <s v="Commune Urbaine d'Anjozorobe"/>
    <m/>
    <m/>
    <m/>
    <m/>
    <m/>
    <m/>
    <x v="14"/>
    <x v="18"/>
    <n v="485110304.39999998"/>
    <m/>
    <m/>
    <m/>
    <x v="10"/>
    <x v="6"/>
    <x v="14"/>
    <n v="11"/>
    <x v="1"/>
    <m/>
    <n v="1"/>
    <n v="1"/>
    <n v="1"/>
    <n v="0"/>
    <n v="0"/>
    <x v="1"/>
    <x v="1"/>
    <x v="16"/>
    <m/>
    <m/>
    <n v="0"/>
    <s v="Km"/>
  </r>
  <r>
    <m/>
    <s v="206"/>
    <m/>
    <m/>
    <s v="DIRECTION DES INFRASTRUCTURES (DINFRA)"/>
    <s v="Travaux de réhabilitation de la voie urbaine dans les grandes villes repartis en sept lots (contrat cadre) Lot 1 : VILLE D'ANTANANARIVO"/>
    <s v="Travaux de Réhabilitation"/>
    <x v="0"/>
    <x v="0"/>
    <m/>
    <x v="12"/>
    <x v="1"/>
    <x v="0"/>
    <m/>
    <s v="9.1"/>
    <s v="Km de route entretenue"/>
    <x v="15"/>
    <x v="10"/>
    <x v="10"/>
    <x v="0"/>
    <x v="0"/>
    <x v="6"/>
    <x v="18"/>
    <s v="Commune Urbaine d'Antananarivo"/>
    <m/>
    <m/>
    <m/>
    <m/>
    <m/>
    <m/>
    <x v="15"/>
    <x v="19"/>
    <n v="753757194.41999996"/>
    <m/>
    <m/>
    <m/>
    <x v="11"/>
    <x v="6"/>
    <x v="10"/>
    <n v="11.088888888888889"/>
    <x v="1"/>
    <m/>
    <n v="1"/>
    <n v="1"/>
    <n v="1"/>
    <n v="0"/>
    <n v="0"/>
    <x v="1"/>
    <x v="1"/>
    <x v="17"/>
    <m/>
    <m/>
    <n v="0"/>
    <s v="Km"/>
  </r>
  <r>
    <m/>
    <s v="206"/>
    <s v="383"/>
    <s v="REHABILITATION DES RUES DES CHEFS LIEUX DES FARITANY _PHASE II"/>
    <s v="DIRECTION DES INFRASTRUCTURES (DINFRA)"/>
    <s v="Travaux d'Urgence de pavage de la route d'Ambodivona Antananarivo"/>
    <s v="Travaux d'Urgence"/>
    <x v="0"/>
    <x v="0"/>
    <m/>
    <x v="0"/>
    <x v="1"/>
    <x v="17"/>
    <m/>
    <s v="9.1"/>
    <m/>
    <x v="6"/>
    <x v="0"/>
    <x v="0"/>
    <x v="0"/>
    <x v="0"/>
    <x v="6"/>
    <x v="18"/>
    <m/>
    <m/>
    <m/>
    <m/>
    <m/>
    <m/>
    <m/>
    <x v="16"/>
    <x v="20"/>
    <n v="1903166810.4000001"/>
    <m/>
    <m/>
    <m/>
    <x v="12"/>
    <x v="2"/>
    <x v="15"/>
    <n v="8.6222222222222218"/>
    <x v="1"/>
    <m/>
    <n v="1"/>
    <n v="1"/>
    <n v="1"/>
    <n v="0"/>
    <n v="0"/>
    <x v="1"/>
    <x v="1"/>
    <x v="18"/>
    <m/>
    <m/>
    <n v="0"/>
    <s v="Km"/>
  </r>
  <r>
    <m/>
    <s v="206"/>
    <s v="310"/>
    <s v="PROJET HIMO"/>
    <s v="DIRECTION DES INFRASTRUCTURES (DINFRA)"/>
    <s v="Travaux de remise en état de la route RNT 12A entre Fort Dauphin et le bac Ebakiky, suite à résiliation"/>
    <s v="Travaux de Réhabilitation"/>
    <x v="2"/>
    <x v="1"/>
    <n v="0"/>
    <x v="5"/>
    <x v="3"/>
    <x v="18"/>
    <s v="Pourcentage de décompte régularisé"/>
    <s v="9.1"/>
    <s v="Km de route réhabilitée"/>
    <x v="9"/>
    <x v="11"/>
    <x v="11"/>
    <x v="10"/>
    <x v="9"/>
    <x v="11"/>
    <x v="11"/>
    <s v="AMPASY NAMPOHANA, MANDROMONDROMOTRA, IABOAKOHO, MAHATALAKY"/>
    <m/>
    <m/>
    <s v="N/A"/>
    <s v="N/A"/>
    <s v="N/A"/>
    <s v="N/A"/>
    <x v="17"/>
    <x v="21"/>
    <n v="4406118318.7761593"/>
    <m/>
    <m/>
    <n v="3619049721.1847997"/>
    <x v="13"/>
    <x v="7"/>
    <x v="7"/>
    <n v="163.0702479338843"/>
    <x v="1"/>
    <n v="1"/>
    <n v="0"/>
    <n v="1"/>
    <n v="1"/>
    <n v="0"/>
    <n v="1"/>
    <x v="1"/>
    <x v="1"/>
    <x v="19"/>
    <m/>
    <m/>
    <n v="1"/>
    <s v="Pourcentage de décompte régularisé"/>
  </r>
  <r>
    <m/>
    <s v="207"/>
    <s v="311"/>
    <s v="ROCADE ANTANANARIVO"/>
    <s v="AGENCE ROUTIERE / DIRECTION DU DEVELOPPEMENT DES VILLES ET DE L'HABITAT"/>
    <s v="Assistance à Maîtrise d'Ouvrage Délégué relative au projet de prolongation de la Rocade urbaine au Nord Est d’Antananarivo"/>
    <s v="Assistance technique"/>
    <x v="2"/>
    <x v="3"/>
    <n v="1646062000"/>
    <x v="13"/>
    <x v="4"/>
    <x v="18"/>
    <s v="% avancement"/>
    <s v="9.1"/>
    <s v="% décaissement"/>
    <x v="16"/>
    <x v="12"/>
    <x v="12"/>
    <x v="10"/>
    <x v="10"/>
    <x v="6"/>
    <x v="19"/>
    <s v="ANTANANARIVO RENIVOHITRA_x000a_AMBOHIMANGAKELY"/>
    <m/>
    <m/>
    <m/>
    <m/>
    <m/>
    <m/>
    <x v="18"/>
    <x v="22"/>
    <n v="1751802000"/>
    <m/>
    <m/>
    <n v="1646062000"/>
    <x v="14"/>
    <x v="8"/>
    <x v="16"/>
    <n v="1.2536231884057971"/>
    <x v="1"/>
    <n v="0.93"/>
    <n v="1"/>
    <n v="1"/>
    <n v="1"/>
    <n v="0"/>
    <n v="0"/>
    <x v="2"/>
    <x v="1"/>
    <x v="20"/>
    <m/>
    <m/>
    <n v="0"/>
    <s v="% Avancement financier AFD"/>
  </r>
  <r>
    <m/>
    <s v="207"/>
    <s v="311"/>
    <s v="ROCADE ANTANANARIVO"/>
    <s v="AGENCE ROUTIERE / DIRECTION DU DEVELOPPEMENT DES VILLES ET DE L'HABITAT"/>
    <s v="Travaux de la construction de la  Rocade Est et  Nord Est de la pénétrante urbaine au  Nord Est d'Antananarivo_x000a_"/>
    <s v="Travaux de Construction"/>
    <x v="2"/>
    <x v="4"/>
    <n v="154031196183.92001"/>
    <x v="13"/>
    <x v="1"/>
    <x v="19"/>
    <s v="% d'avancement"/>
    <s v="9.1"/>
    <s v="Km de route réhabilitée et/ou construite"/>
    <x v="16"/>
    <x v="12"/>
    <x v="12"/>
    <x v="10"/>
    <x v="10"/>
    <x v="6"/>
    <x v="19"/>
    <s v="ANTANANARIVO RENIVOHITRA_x000a_AMBOHIMANGAKELY"/>
    <m/>
    <m/>
    <m/>
    <m/>
    <m/>
    <m/>
    <x v="19"/>
    <x v="23"/>
    <n v="154031196183.92001"/>
    <m/>
    <m/>
    <m/>
    <x v="15"/>
    <x v="9"/>
    <x v="17"/>
    <n v="1.2905982905982907"/>
    <x v="1"/>
    <n v="0.88"/>
    <n v="1"/>
    <n v="1"/>
    <n v="1"/>
    <n v="0"/>
    <n v="0"/>
    <x v="1"/>
    <x v="1"/>
    <x v="21"/>
    <m/>
    <m/>
    <n v="0"/>
    <s v="Km"/>
  </r>
  <r>
    <m/>
    <s v="218"/>
    <s v="387"/>
    <s v="TRAVAUX  D'ENTRETIEN COURANT DES OUVRAGES D'ART (TECOA)"/>
    <s v="DRTP ITASY"/>
    <s v="Dégradation de chaussée au PK 28+900 de la RNS 1 (Imerintsiatosika)"/>
    <s v="Travaux d'Entretien"/>
    <x v="0"/>
    <x v="0"/>
    <m/>
    <x v="14"/>
    <x v="1"/>
    <x v="20"/>
    <s v="Km de route entretenue"/>
    <s v="9.1"/>
    <s v="Km de route entretenue"/>
    <x v="14"/>
    <x v="0"/>
    <x v="0"/>
    <x v="0"/>
    <x v="0"/>
    <x v="7"/>
    <x v="20"/>
    <s v="Ambatomirahavavy-Imeritsiatosika-Arivonimamo-Soamahamanina-Miarinarivo-Analavory-Alatsinainikely-Ampefy-Ampary-_x000a_Soavinandriana"/>
    <m/>
    <m/>
    <m/>
    <m/>
    <m/>
    <m/>
    <x v="0"/>
    <x v="24"/>
    <m/>
    <m/>
    <m/>
    <m/>
    <x v="0"/>
    <x v="0"/>
    <x v="0"/>
    <e v="#DIV/0!"/>
    <x v="1"/>
    <m/>
    <n v="1"/>
    <n v="1"/>
    <n v="1"/>
    <n v="0"/>
    <n v="0"/>
    <x v="2"/>
    <x v="1"/>
    <x v="22"/>
    <m/>
    <m/>
    <n v="0"/>
    <s v="Km"/>
  </r>
  <r>
    <m/>
    <s v="206"/>
    <s v="369"/>
    <s v="CONSTRUCTION ET REHABILITATION DES ROUTES NATIONALES"/>
    <s v="DRTP VAKINANKARATRA / DIRECTION GENERALE DES TRAVAUX PUBLICS (DGTP) / DIRECTION DES INFRASTRUCTURES (DINFRA)"/>
    <s v="Travaux d’entretien Améliorant et Spécialisé de la RNP 7 entre les PK 66 et 165 (Borne n°66/Antsirabe)_x000a_"/>
    <s v="Travaux d'Entretien"/>
    <x v="0"/>
    <x v="0"/>
    <n v="4000000000"/>
    <x v="15"/>
    <x v="1"/>
    <x v="21"/>
    <s v="Km  de route entretenue"/>
    <s v="9.1"/>
    <s v="Pourcentage des Routes nationales structurantes en bon état"/>
    <x v="13"/>
    <x v="0"/>
    <x v="0"/>
    <x v="11"/>
    <x v="11"/>
    <x v="13"/>
    <x v="21"/>
    <s v="CR AMBOHIBARY SAMBAINA"/>
    <s v="Usagers RNP 7"/>
    <m/>
    <m/>
    <m/>
    <m/>
    <m/>
    <x v="20"/>
    <x v="25"/>
    <n v="3034839680"/>
    <m/>
    <m/>
    <m/>
    <x v="16"/>
    <x v="6"/>
    <x v="18"/>
    <n v="10.977777777777778"/>
    <x v="1"/>
    <n v="1"/>
    <n v="1"/>
    <n v="1"/>
    <n v="1"/>
    <n v="0"/>
    <n v="0"/>
    <x v="2"/>
    <x v="1"/>
    <x v="23"/>
    <m/>
    <m/>
    <n v="0"/>
    <s v="Km"/>
  </r>
  <r>
    <m/>
    <s v="206"/>
    <s v="450"/>
    <s v="TRAVAUX D’URGENCE DES INFRASTRUCTURES ROUTIERES"/>
    <s v="DRTP Androy"/>
    <s v="Entretien Courant des routes"/>
    <s v="Travaux d'Urgence"/>
    <x v="0"/>
    <x v="0"/>
    <n v="8000000"/>
    <x v="16"/>
    <x v="1"/>
    <x v="22"/>
    <s v="- Km des routes entretenues "/>
    <s v="9.1"/>
    <s v="Km des routes entretenues              "/>
    <x v="4"/>
    <x v="0"/>
    <x v="0"/>
    <x v="12"/>
    <x v="12"/>
    <x v="14"/>
    <x v="22"/>
    <s v="Betsimeda"/>
    <s v="Population servie par la RNS.13, entre Ambovombe et Amboasary"/>
    <n v="5"/>
    <m/>
    <m/>
    <m/>
    <m/>
    <x v="0"/>
    <x v="26"/>
    <n v="8000000"/>
    <m/>
    <m/>
    <m/>
    <x v="17"/>
    <x v="0"/>
    <x v="19"/>
    <e v="#VALUE!"/>
    <x v="1"/>
    <n v="1"/>
    <n v="1"/>
    <n v="1"/>
    <n v="1"/>
    <n v="0"/>
    <n v="0"/>
    <x v="2"/>
    <x v="1"/>
    <x v="24"/>
    <m/>
    <m/>
    <n v="0"/>
    <s v="Km"/>
  </r>
  <r>
    <m/>
    <s v="206"/>
    <s v="369"/>
    <s v="CONSTRUCTION ET REHABILITATION DES ROUTES NATIONALES"/>
    <s v="DIRECTION DES INFRASTRUCTURES (DINFRA)"/>
    <s v="Travaux d'entretien renforcé de la RNP2 entre les PK 250+000 Et PK  352+729"/>
    <s v="Travaux d'Entretien"/>
    <x v="1"/>
    <x v="0"/>
    <n v="1891025000"/>
    <x v="17"/>
    <x v="1"/>
    <x v="23"/>
    <s v="Km de route entretenue ;_x000a_Nombre d'ouvrages réalisés"/>
    <s v="9.1"/>
    <s v="Km de route entretenue"/>
    <x v="17"/>
    <x v="13"/>
    <x v="13"/>
    <x v="13"/>
    <x v="13"/>
    <x v="3"/>
    <x v="23"/>
    <s v="Toamasina"/>
    <s v="Population Toamasina"/>
    <m/>
    <m/>
    <m/>
    <m/>
    <m/>
    <x v="21"/>
    <x v="27"/>
    <n v="1891025000"/>
    <m/>
    <m/>
    <n v="1891025000"/>
    <x v="18"/>
    <x v="5"/>
    <x v="20"/>
    <n v="10.866666666666667"/>
    <x v="1"/>
    <n v="0"/>
    <n v="1"/>
    <n v="1"/>
    <n v="1"/>
    <n v="0"/>
    <n v="0"/>
    <x v="1"/>
    <x v="1"/>
    <x v="25"/>
    <m/>
    <m/>
    <n v="0"/>
    <s v="Km"/>
  </r>
  <r>
    <m/>
    <s v="206"/>
    <s v="383"/>
    <s v="REHABILITATION DES RUES DES CHEFS LIEUX DES FARITANY _PHASE II"/>
    <s v="DRTP ANALAMANGA / DIRECTION DES INFRASTRUCTURES (DINFRA)"/>
    <s v="Travaux d'entretien courant de la route reliant Anosizato vers Andranomena de longueur 11.100 Km"/>
    <s v="Travaux d'Entretien"/>
    <x v="0"/>
    <x v="0"/>
    <n v="1586378578"/>
    <x v="18"/>
    <x v="1"/>
    <x v="24"/>
    <s v="Km de route entretenue"/>
    <s v="9.1"/>
    <s v="Km de route entretenue"/>
    <x v="18"/>
    <x v="14"/>
    <x v="14"/>
    <x v="0"/>
    <x v="0"/>
    <x v="6"/>
    <x v="18"/>
    <s v="Commune Urbaine d'Antananarivo"/>
    <m/>
    <m/>
    <m/>
    <m/>
    <m/>
    <m/>
    <x v="22"/>
    <x v="28"/>
    <n v="1586378578"/>
    <m/>
    <m/>
    <m/>
    <x v="19"/>
    <x v="3"/>
    <x v="18"/>
    <n v="5.1166666666666663"/>
    <x v="1"/>
    <m/>
    <n v="0.93"/>
    <n v="1"/>
    <n v="1"/>
    <n v="0"/>
    <n v="6.9999999999999951E-2"/>
    <x v="2"/>
    <x v="1"/>
    <x v="26"/>
    <m/>
    <m/>
    <n v="0.77699999999999947"/>
    <s v="Km"/>
  </r>
  <r>
    <m/>
    <s v="206"/>
    <s v="CP 19"/>
    <s v="ENTRETIEN COURANT DES ROUTES NATIONALES"/>
    <s v="DRTP VAKINANKARATRA"/>
    <s v="Travaux d’Entretien Courant des Routes Nationales dans la circonscription de la _x000a_DRATP de Vakinankaratra repartis en huit (08) lots_x000a_Lot 06 : Travaux d'entretien améliorant au PK 12+100 de la RNS 34 (Ampahatrimaha)_x000a_"/>
    <s v="Travaux d'Entretien"/>
    <x v="1"/>
    <x v="0"/>
    <n v="200000000"/>
    <x v="19"/>
    <x v="0"/>
    <x v="0"/>
    <s v="1 ouvrage réhabilité"/>
    <s v="9.1"/>
    <s v="Nb Ouvrages d'art et de franchissement entretenus "/>
    <x v="19"/>
    <x v="15"/>
    <x v="0"/>
    <x v="14"/>
    <x v="0"/>
    <x v="13"/>
    <x v="24"/>
    <s v="CR Mandritsara"/>
    <s v="Usagers RNS 34"/>
    <n v="50"/>
    <m/>
    <m/>
    <m/>
    <m/>
    <x v="23"/>
    <x v="29"/>
    <n v="198845000"/>
    <m/>
    <m/>
    <m/>
    <x v="20"/>
    <x v="2"/>
    <x v="21"/>
    <n v="3.0777777777777779"/>
    <x v="1"/>
    <n v="1"/>
    <n v="1"/>
    <n v="1"/>
    <n v="1"/>
    <n v="0"/>
    <n v="0"/>
    <x v="1"/>
    <x v="1"/>
    <x v="27"/>
    <m/>
    <m/>
    <n v="0"/>
    <s v="ML d'ouvrage"/>
  </r>
  <r>
    <m/>
    <s v="CP 18"/>
    <s v="CP 18"/>
    <s v="ENTRETIEN DES ROUTES NATIONALES CAMPAGNE 2018/2019 _x000a_et son Avenant n° 01"/>
    <s v="DIRECTION DE L'ENTRETIEN ROUTIER"/>
    <s v="Travaux de carénage et réparation mécanique du bac Rantabe au PK 356 de la RNS 5 – lot 06"/>
    <s v="Travaux d'Entretien"/>
    <x v="1"/>
    <x v="0"/>
    <n v="539251000"/>
    <x v="15"/>
    <x v="5"/>
    <x v="18"/>
    <s v="1°) Installation terminée à 100%_x000a_2°) Carénage et peinture du bac réalisés à100% _x000a_3°) Réparation mécanique du bac achevée à 100%_x000a_(Fourniture et pose d'un moteur neuf - réparation propulseur avec remplacement d'hélice - fourniture et pose d'un bulbe)"/>
    <s v="9.1"/>
    <s v="Nb de bacs entretenus"/>
    <x v="20"/>
    <x v="16"/>
    <x v="0"/>
    <x v="15"/>
    <x v="14"/>
    <x v="15"/>
    <x v="25"/>
    <s v="RANTABE"/>
    <m/>
    <m/>
    <s v="N/A"/>
    <s v="N/A"/>
    <s v="N/A"/>
    <s v="N/A"/>
    <x v="24"/>
    <x v="30"/>
    <n v="591626000"/>
    <m/>
    <m/>
    <m/>
    <x v="21"/>
    <x v="6"/>
    <x v="22"/>
    <n v="12.844444444444445"/>
    <x v="1"/>
    <n v="1"/>
    <n v="1"/>
    <n v="1"/>
    <n v="1"/>
    <n v="0"/>
    <n v="0"/>
    <x v="2"/>
    <x v="1"/>
    <x v="28"/>
    <m/>
    <m/>
    <n v="0"/>
    <s v="Nb de bacs entretenus"/>
  </r>
  <r>
    <m/>
    <s v="CP 18"/>
    <s v="CP 18"/>
    <s v="ENTRETIEN DES ROUTES NATIONALES CAMPAGNE 2018/2019_x000a_et son Avenant n° 01"/>
    <s v="DIRECTION DE L'ENTRETIEN ROUTIER"/>
    <s v="Travaux d'Entretien Améliorant et Spécialisé du Pont Ivato au PK 273,703 de la RNP 7 - lot 02-B16"/>
    <s v="Travaux d'Entretien"/>
    <x v="1"/>
    <x v="0"/>
    <n v="245540000"/>
    <x v="15"/>
    <x v="6"/>
    <x v="18"/>
    <s v="1°) Installation terminée à 100%_x000a_2°) Réparation du pont métallique réalisée à100% (Remplacement des platelages 5376 kg ; Fourniture et pose de boulons 12 U)_x000a_3°) Réfection localisée du corps de chaussée (2160 m2) achevée à 100%_x000a_4°) Ouvrage de protection des culées par des gabions terminé à 100% : 40 m3"/>
    <s v="9.1"/>
    <s v="Nbre de ponts entretenus"/>
    <x v="13"/>
    <x v="17"/>
    <x v="0"/>
    <x v="16"/>
    <x v="15"/>
    <x v="16"/>
    <x v="26"/>
    <s v="IVATO CENTRE"/>
    <m/>
    <m/>
    <s v="N/A"/>
    <s v="N/A"/>
    <s v="N/A"/>
    <s v="N/A"/>
    <x v="25"/>
    <x v="31"/>
    <n v="271073600"/>
    <m/>
    <m/>
    <m/>
    <x v="22"/>
    <x v="6"/>
    <x v="23"/>
    <n v="12.377777777777778"/>
    <x v="1"/>
    <n v="1"/>
    <n v="1"/>
    <n v="1"/>
    <n v="1"/>
    <n v="0"/>
    <n v="0"/>
    <x v="2"/>
    <x v="1"/>
    <x v="29"/>
    <m/>
    <m/>
    <n v="0"/>
    <s v="Nbre de ponts entretenus"/>
  </r>
  <r>
    <m/>
    <m/>
    <m/>
    <m/>
    <s v="DIRECTION GENERALE DES TRAVAUX PUBLICS"/>
    <s v="Travaux de remise en état de la RNT9 entre les PK 0 et PK 107 (Toliara/Analamisampy)"/>
    <s v="Travaux d'Entretien"/>
    <x v="1"/>
    <x v="0"/>
    <n v="230000000"/>
    <x v="20"/>
    <x v="7"/>
    <x v="25"/>
    <s v="Avancement physique des Travaux : 60%"/>
    <s v="9.1"/>
    <s v="Kilomètre de routes entretenues"/>
    <x v="21"/>
    <x v="18"/>
    <x v="15"/>
    <x v="10"/>
    <x v="16"/>
    <x v="5"/>
    <x v="27"/>
    <s v="MANGILY, ANKILILAOKA, ANALAMISAMPY"/>
    <m/>
    <m/>
    <m/>
    <m/>
    <m/>
    <m/>
    <x v="0"/>
    <x v="32"/>
    <n v="183377020"/>
    <d v="2021-07-06T00:00:00"/>
    <m/>
    <m/>
    <x v="23"/>
    <x v="10"/>
    <x v="24"/>
    <n v="85.666666666666671"/>
    <x v="1"/>
    <n v="1"/>
    <n v="1"/>
    <n v="1"/>
    <n v="1"/>
    <n v="0"/>
    <n v="0"/>
    <x v="1"/>
    <x v="1"/>
    <x v="30"/>
    <m/>
    <m/>
    <n v="0"/>
    <s v="Kilomètre de routes entretenues"/>
  </r>
  <r>
    <m/>
    <s v="206"/>
    <s v="CP"/>
    <s v="CP"/>
    <s v="DIRECTION DES INFRASTRUCTURES (DINFRA)"/>
    <s v="Travaux d'entretien de routes à Analalava"/>
    <s v="Travaux d'Entretien"/>
    <x v="1"/>
    <x v="0"/>
    <m/>
    <x v="21"/>
    <x v="1"/>
    <x v="0"/>
    <m/>
    <s v="9.1"/>
    <m/>
    <x v="22"/>
    <x v="0"/>
    <x v="0"/>
    <x v="0"/>
    <x v="0"/>
    <x v="8"/>
    <x v="28"/>
    <m/>
    <m/>
    <m/>
    <m/>
    <m/>
    <m/>
    <m/>
    <x v="26"/>
    <x v="33"/>
    <n v="494527000"/>
    <m/>
    <m/>
    <m/>
    <x v="24"/>
    <x v="6"/>
    <x v="20"/>
    <n v="12.533333333333333"/>
    <x v="1"/>
    <m/>
    <n v="1"/>
    <n v="1"/>
    <n v="1"/>
    <n v="0"/>
    <n v="0"/>
    <x v="1"/>
    <x v="1"/>
    <x v="31"/>
    <m/>
    <m/>
    <n v="0"/>
    <s v="Km"/>
  </r>
  <r>
    <m/>
    <s v="206"/>
    <s v="237"/>
    <s v="CONSTRUCTION RN 43 SAMBAINA - FARATSIHO - SOAVINANDRIANA"/>
    <s v="AGENCE ROUTIERE"/>
    <s v="Travaux de réhabilitation de la route nationale secondaire N°43 « Faratsiho – Sambaina ; Ambohibary–Ampetsapetsa »"/>
    <s v="Travaux de Réhabilitation"/>
    <x v="2"/>
    <x v="5"/>
    <n v="70252000000"/>
    <x v="22"/>
    <x v="1"/>
    <x v="26"/>
    <s v="Km de route réhabilitée et/ou construite"/>
    <s v="9.1"/>
    <s v="Km de route réhabilitée et/ou construite"/>
    <x v="23"/>
    <x v="19"/>
    <x v="16"/>
    <x v="10"/>
    <x v="17"/>
    <x v="13"/>
    <x v="29"/>
    <s v="AMBOHIBARY- FARATSIHO"/>
    <m/>
    <m/>
    <m/>
    <m/>
    <m/>
    <m/>
    <x v="27"/>
    <x v="34"/>
    <n v="73854617368.669998"/>
    <m/>
    <m/>
    <n v="49005041001.185287"/>
    <x v="25"/>
    <x v="11"/>
    <x v="25"/>
    <n v="1.2206349206349207"/>
    <x v="1"/>
    <n v="0.57169999999999999"/>
    <n v="1"/>
    <n v="1"/>
    <n v="1"/>
    <n v="0"/>
    <n v="0"/>
    <x v="1"/>
    <x v="1"/>
    <x v="32"/>
    <m/>
    <m/>
    <n v="0"/>
    <s v="Km"/>
  </r>
  <r>
    <m/>
    <s v="206"/>
    <s v="237"/>
    <s v="CONSTRUCTION RN 43 SAMBAINA - FARATSIHO - SOAVINANDRIANA"/>
    <s v="AGENCE ROUTIERE"/>
    <s v="MISSION DE CONTROLE DU PROJET DE REHABILITATION DE LA ROUTE RNS 43 FARATSIHO – SAMBAINA"/>
    <s v="Prestation intellectuelle"/>
    <x v="2"/>
    <x v="5"/>
    <m/>
    <x v="13"/>
    <x v="1"/>
    <x v="26"/>
    <s v="Km de route réhabilitée et/ou construite"/>
    <s v="9.1"/>
    <s v="Km de route réhabilitée et/ou construite"/>
    <x v="23"/>
    <x v="19"/>
    <x v="16"/>
    <x v="10"/>
    <x v="17"/>
    <x v="13"/>
    <x v="29"/>
    <s v="AMBOHIBARY- FARATSIHO"/>
    <m/>
    <m/>
    <m/>
    <m/>
    <m/>
    <m/>
    <x v="0"/>
    <x v="35"/>
    <n v="4532223120.3199997"/>
    <m/>
    <m/>
    <m/>
    <x v="0"/>
    <x v="0"/>
    <x v="26"/>
    <e v="#DIV/0!"/>
    <x v="1"/>
    <n v="0.57169999999999999"/>
    <n v="1"/>
    <n v="1"/>
    <n v="1"/>
    <n v="0"/>
    <n v="0"/>
    <x v="1"/>
    <x v="1"/>
    <x v="32"/>
    <m/>
    <m/>
    <n v="0"/>
    <s v="Km"/>
  </r>
  <r>
    <m/>
    <s v="206"/>
    <s v="237"/>
    <s v="CONSTRUCTION RN 43 SAMBAINA - FARATSIHO - SOAVINANDRIANA"/>
    <s v="AGENCE ROUTIERE"/>
    <s v="Réactualisation des études d’APD, Gestion, Contrôle et Surveillance des travaux de réhabilitation de la route nationale secondaire N°43 « Faratsiho – Sambaina ; Ambohibary–Ampetsapetsa (PK127 de la RNP7) et Analavory- Soavinandriana"/>
    <s v="Prestation intellectuelle"/>
    <x v="2"/>
    <x v="5"/>
    <n v="4130000000"/>
    <x v="22"/>
    <x v="8"/>
    <x v="27"/>
    <s v="Nombre de rapport soumis"/>
    <s v="9.1"/>
    <s v="Nombre de rapport soumis"/>
    <x v="23"/>
    <x v="20"/>
    <x v="17"/>
    <x v="17"/>
    <x v="18"/>
    <x v="13"/>
    <x v="30"/>
    <s v="AMBOHIBARY- FARATSIHO"/>
    <m/>
    <m/>
    <m/>
    <m/>
    <m/>
    <m/>
    <x v="28"/>
    <x v="36"/>
    <n v="4129828672.5100002"/>
    <m/>
    <m/>
    <n v="2490375615.2449999"/>
    <x v="26"/>
    <x v="12"/>
    <x v="27"/>
    <n v="1.813821138211382"/>
    <x v="1"/>
    <n v="0.73"/>
    <n v="0.11319999999999997"/>
    <n v="1"/>
    <n v="1"/>
    <n v="0"/>
    <n v="0.88680000000000003"/>
    <x v="2"/>
    <x v="1"/>
    <x v="33"/>
    <m/>
    <m/>
    <n v="41.679600000000001"/>
    <s v="Nombre de rapports"/>
  </r>
  <r>
    <m/>
    <s v="206"/>
    <m/>
    <m/>
    <s v="DIRECTION DES INFRASTRUCTURES (DINFRA)"/>
    <s v="Travaux d'entretien des routes Mandritsara"/>
    <s v="Travaux d'Entretien"/>
    <x v="0"/>
    <x v="0"/>
    <n v="500000000"/>
    <x v="4"/>
    <x v="1"/>
    <x v="28"/>
    <s v="Km de route entretenue"/>
    <s v="9.1"/>
    <m/>
    <x v="24"/>
    <x v="21"/>
    <x v="18"/>
    <x v="0"/>
    <x v="0"/>
    <x v="8"/>
    <x v="31"/>
    <s v="MANDRITSARA"/>
    <m/>
    <m/>
    <m/>
    <m/>
    <m/>
    <m/>
    <x v="29"/>
    <x v="37"/>
    <n v="493729983.22000003"/>
    <m/>
    <m/>
    <m/>
    <x v="27"/>
    <x v="13"/>
    <x v="28"/>
    <n v="7.9701492537313436"/>
    <x v="1"/>
    <n v="0"/>
    <n v="1"/>
    <n v="1"/>
    <n v="1"/>
    <n v="0"/>
    <n v="0"/>
    <x v="1"/>
    <x v="1"/>
    <x v="34"/>
    <m/>
    <m/>
    <n v="0"/>
    <s v="Km"/>
  </r>
  <r>
    <m/>
    <s v="206"/>
    <s v="383"/>
    <s v="REHABILITATION DES RUES DES CHEFS LIEUX DES FARITANY _PHASE II"/>
    <s v="DIRECTION DES INFRASTRUCTURES (DINFRA)"/>
    <s v="Travaux de réhabilitation des rues dans la ville d'Antsiranana : Rondpoint Galana - Lycée Mixte, Carrefour RN 6 Mitabe - La Batterie Rue Justin Bezara, Rue Monseigneur Courbet - Villa Titanic ;"/>
    <s v="Voies Urbaines"/>
    <x v="0"/>
    <x v="0"/>
    <n v="2629874000"/>
    <x v="23"/>
    <x v="1"/>
    <x v="0"/>
    <s v="Km de route réhabilitée"/>
    <s v="9.1"/>
    <s v="Km de route réhabilitée et/ou construite"/>
    <x v="25"/>
    <x v="22"/>
    <x v="19"/>
    <x v="0"/>
    <x v="0"/>
    <x v="10"/>
    <x v="32"/>
    <s v="ANTSIRANANA"/>
    <m/>
    <m/>
    <m/>
    <m/>
    <m/>
    <m/>
    <x v="30"/>
    <x v="38"/>
    <n v="2629874000"/>
    <m/>
    <m/>
    <m/>
    <x v="28"/>
    <x v="2"/>
    <x v="17"/>
    <n v="6.2111111111111112"/>
    <x v="1"/>
    <m/>
    <n v="1"/>
    <n v="1"/>
    <n v="1"/>
    <n v="0"/>
    <n v="0"/>
    <x v="1"/>
    <x v="1"/>
    <x v="35"/>
    <m/>
    <m/>
    <n v="0"/>
    <s v="Km"/>
  </r>
  <r>
    <m/>
    <s v="215"/>
    <s v="258"/>
    <s v="PROJET DE REHABILITATION DE ROUTES POUR DESENCLAVEMENT"/>
    <s v="DRTP VATOVAVY FITOVINANY"/>
    <s v="Travaux d'entretien de la route provinciale RP 1203-F reliant les communes rurales de Vohitrindry et Ifanirea "/>
    <s v="Travaux d'Entretien"/>
    <x v="0"/>
    <x v="0"/>
    <n v="1199673724.1700001"/>
    <x v="24"/>
    <x v="1"/>
    <x v="29"/>
    <m/>
    <s v="9.1"/>
    <m/>
    <x v="26"/>
    <x v="23"/>
    <x v="20"/>
    <x v="10"/>
    <x v="19"/>
    <x v="17"/>
    <x v="33"/>
    <s v="Vohipeno-Ilakatra-Mahazoarivo-Ifanirea"/>
    <m/>
    <m/>
    <m/>
    <m/>
    <m/>
    <m/>
    <x v="31"/>
    <x v="39"/>
    <n v="1199673724.1700001"/>
    <m/>
    <m/>
    <m/>
    <x v="29"/>
    <x v="2"/>
    <x v="29"/>
    <n v="6.3666666666666663"/>
    <x v="1"/>
    <n v="0"/>
    <n v="1"/>
    <n v="1"/>
    <n v="1"/>
    <n v="0"/>
    <n v="0"/>
    <x v="1"/>
    <x v="1"/>
    <x v="36"/>
    <m/>
    <m/>
    <n v="0"/>
    <s v="Km"/>
  </r>
  <r>
    <m/>
    <s v="206"/>
    <s v="383"/>
    <s v="REHABILITATION DES RUES DES CHEFS LIEUX DES FARITANY _PHASE II"/>
    <s v="DRTP VAKINANKARATRA / DIRECTION GENERALE DES TRAVAUX PUBLICS (DGTP) / DIRECTION DES INFRASTRUCTURES (DINFRA)"/>
    <s v=" Travaux de pavage de l'Avenue Marechai Foch-Gendarmerie Andranomadio-Hôtel Thermes-Rosas dans la Ville d'Antsirabe_x000a_"/>
    <s v="Voies Urbaines"/>
    <x v="0"/>
    <x v="0"/>
    <n v="800000000"/>
    <x v="9"/>
    <x v="1"/>
    <x v="30"/>
    <s v="_x000a_Km de route réhabilité"/>
    <s v="9.1"/>
    <s v="Pourcentage des Routes nationales structurantes en bon état"/>
    <x v="12"/>
    <x v="24"/>
    <x v="0"/>
    <x v="18"/>
    <x v="20"/>
    <x v="13"/>
    <x v="13"/>
    <s v="CU ANTSIRABE"/>
    <s v="Population urbaine"/>
    <m/>
    <m/>
    <m/>
    <m/>
    <m/>
    <x v="32"/>
    <x v="40"/>
    <n v="994929733.20000005"/>
    <m/>
    <m/>
    <m/>
    <x v="7"/>
    <x v="2"/>
    <x v="15"/>
    <n v="7.677777777777778"/>
    <x v="1"/>
    <n v="0.8"/>
    <n v="1"/>
    <n v="1"/>
    <n v="1"/>
    <n v="0"/>
    <n v="0"/>
    <x v="1"/>
    <x v="1"/>
    <x v="37"/>
    <m/>
    <m/>
    <n v="0"/>
    <s v="Km"/>
  </r>
  <r>
    <m/>
    <s v="206"/>
    <s v="369"/>
    <s v="CONSTRUCTION ET REHABILITATION DES ROUTES NATIONALES"/>
    <s v="DIRECTION DES INFRASTRUCTURES (DINFRA)"/>
    <s v="Travaux de traitement des points noirs de la route entre Ambatolampy et Tsinjoarivo repartis en trois (03) lots: -Lot1: Travaux de traitement des points noirs de la route entre PK0 (Ambatolampy) et PK12 (CR Ambatondrakalavao) "/>
    <s v="Travaux d'Entretien"/>
    <x v="0"/>
    <x v="0"/>
    <n v="180025765"/>
    <x v="25"/>
    <x v="1"/>
    <x v="0"/>
    <s v="Km de route entretenue"/>
    <s v="9.1"/>
    <s v="Km de route entretenue"/>
    <x v="27"/>
    <x v="0"/>
    <x v="0"/>
    <x v="19"/>
    <x v="21"/>
    <x v="13"/>
    <x v="34"/>
    <s v="CR Ambatondrakalavao_x000a_CR Antsapandrano_x000a_CR Tsinjoarivo"/>
    <s v="Paysans"/>
    <m/>
    <m/>
    <m/>
    <m/>
    <m/>
    <x v="33"/>
    <x v="41"/>
    <n v="180025765"/>
    <m/>
    <m/>
    <m/>
    <x v="30"/>
    <x v="6"/>
    <x v="30"/>
    <n v="12.644444444444444"/>
    <x v="1"/>
    <m/>
    <n v="1"/>
    <n v="1"/>
    <n v="1"/>
    <n v="0"/>
    <n v="0"/>
    <x v="1"/>
    <x v="1"/>
    <x v="38"/>
    <m/>
    <m/>
    <n v="0"/>
    <s v="Km"/>
  </r>
  <r>
    <m/>
    <s v="206"/>
    <s v="310"/>
    <s v="PROJET HIMO"/>
    <s v="AGENCE ROUTIERE / DIRECTION DES INFRASTRUCTURES"/>
    <s v="Travaux complémentaires de remise en état de la RNTI2A, Travaux de bitumage du tronçon 3 du Lot 1"/>
    <s v="Travaux de Réhabilitation"/>
    <x v="2"/>
    <x v="6"/>
    <n v="10200000000"/>
    <x v="5"/>
    <x v="1"/>
    <x v="31"/>
    <s v="Nombre de Km réhabilité"/>
    <s v="9.1"/>
    <s v="Km de route réhabilitée"/>
    <x v="9"/>
    <x v="25"/>
    <x v="21"/>
    <x v="20"/>
    <x v="22"/>
    <x v="11"/>
    <x v="11"/>
    <s v="TAOLAGNARO-IABOAKOHO-MANAMBONDRO-MANANTENINA-MANAMBARO-VANGAINDRANO"/>
    <m/>
    <m/>
    <m/>
    <m/>
    <m/>
    <m/>
    <x v="34"/>
    <x v="42"/>
    <n v="10147465737.717501"/>
    <m/>
    <m/>
    <n v="2144127770.2375002"/>
    <x v="31"/>
    <x v="14"/>
    <x v="7"/>
    <n v="2.1703703703703705"/>
    <x v="2"/>
    <n v="0.88390000000000002"/>
    <n v="0.96879999999999999"/>
    <n v="0.96879999999999999"/>
    <n v="0.96879999999999999"/>
    <n v="0"/>
    <n v="0"/>
    <x v="1"/>
    <x v="1"/>
    <x v="39"/>
    <m/>
    <m/>
    <n v="0"/>
    <s v="Km"/>
  </r>
  <r>
    <m/>
    <s v="206"/>
    <s v="392"/>
    <s v="AMENAGEMENT DE CORRIDORS ET FACILITATION DU COMMERCE"/>
    <s v="PACFC / AGENCE ROUTIERE / DIRECTION GENERALE DES TRAVAUX PUBLICS (DGTP)"/>
    <s v="PACFC : Travaux d'aménagement et de bitumage de la route nationale n°9 - Lot 2 entre Bevoay et Manja (PK194+730 – PK 274+844)"/>
    <s v="Travaux de Réhabilitation"/>
    <x v="2"/>
    <x v="7"/>
    <n v="108059984700"/>
    <x v="26"/>
    <x v="1"/>
    <x v="32"/>
    <s v="Km de route construite ;_x000a_Nombre d'ouvrage réalisés"/>
    <s v="9.1"/>
    <s v="Km de route réhabilitée et/ou construite"/>
    <x v="21"/>
    <x v="26"/>
    <x v="22"/>
    <x v="21"/>
    <x v="23"/>
    <x v="5"/>
    <x v="35"/>
    <s v="Ankiliabo"/>
    <m/>
    <m/>
    <m/>
    <m/>
    <m/>
    <m/>
    <x v="35"/>
    <x v="43"/>
    <n v="126456512400"/>
    <m/>
    <m/>
    <m/>
    <x v="32"/>
    <x v="15"/>
    <x v="31"/>
    <n v="0.76"/>
    <x v="3"/>
    <n v="0.50419999999999998"/>
    <n v="0.4244"/>
    <n v="0.65769999999999995"/>
    <n v="0.7"/>
    <n v="4.2300000000000004E-2"/>
    <n v="0.27559999999999996"/>
    <x v="3"/>
    <x v="2"/>
    <x v="40"/>
    <m/>
    <m/>
    <n v="22.047999999999995"/>
    <s v="Km"/>
  </r>
  <r>
    <m/>
    <s v="206"/>
    <s v="393"/>
    <s v="TRAVAUX DE BITUMAGE DE LA RN5A ENTRE AMBILOBE ET VOHEMAR"/>
    <s v="DIRECTION DES INFRASTRUCTURES (DINFRA)"/>
    <s v="TRAVAUX DE BITUMAGE DE LA RN5A ENTRE AMBILOBE ET VOHEMAR"/>
    <s v="Travaux de Réhabilitation"/>
    <x v="2"/>
    <x v="8"/>
    <n v="8551000000"/>
    <x v="0"/>
    <x v="1"/>
    <x v="33"/>
    <s v="151 Km de route, 23 ponts à réparer ou à construire et des dalots cadres"/>
    <s v="9.1"/>
    <s v="Km de route réhabilitée et/ou construite"/>
    <x v="28"/>
    <x v="27"/>
    <x v="23"/>
    <x v="22"/>
    <x v="24"/>
    <x v="18"/>
    <x v="36"/>
    <s v="Marivorahona, Ambakirano, Betsiaka, Maromokotra, Daraina, Nosibe (Madirobe), Ampondra, Vohémar"/>
    <m/>
    <m/>
    <m/>
    <m/>
    <m/>
    <m/>
    <x v="36"/>
    <x v="44"/>
    <n v="605365379136"/>
    <m/>
    <m/>
    <s v="DP 0 (Avance de démarrage) :_x000a_100 894 101 359,50 "/>
    <x v="33"/>
    <x v="16"/>
    <x v="32"/>
    <n v="1.0598870056497176"/>
    <x v="4"/>
    <n v="0.17"/>
    <n v="0.24000000000000005"/>
    <n v="0.64"/>
    <n v="0.64"/>
    <n v="0"/>
    <n v="0.39999999999999997"/>
    <x v="3"/>
    <x v="2"/>
    <x v="41"/>
    <m/>
    <m/>
    <n v="60.679999999999993"/>
    <s v="Km"/>
  </r>
  <r>
    <m/>
    <s v="206"/>
    <m/>
    <m/>
    <s v="PACT / DIRECTION GENERALE DES TRAVAUX PUBLICS (DGTP)"/>
    <s v="TRAVAUX DE BITUMAGE DE LA ROUTE NATIONALE 44 RELIANT MAROVOAY AMBOASARY (PK 20 A PK 60) ET SON AVENANT"/>
    <s v="Travaux de Réhabilitation"/>
    <x v="2"/>
    <x v="9"/>
    <n v="76374491592.809998"/>
    <x v="27"/>
    <x v="1"/>
    <x v="34"/>
    <s v="Km de route réhabilitée et/ou construite"/>
    <s v="9.1"/>
    <s v="Km de route réhabilitée et/ou construite"/>
    <x v="29"/>
    <x v="28"/>
    <x v="24"/>
    <x v="23"/>
    <x v="25"/>
    <x v="19"/>
    <x v="37"/>
    <s v="Vohidiala"/>
    <n v="34000"/>
    <n v="16"/>
    <m/>
    <m/>
    <m/>
    <m/>
    <x v="37"/>
    <x v="45"/>
    <n v="76374491592.809998"/>
    <s v="Du 13 Juillet 2019 au 10 Octobre 2020"/>
    <m/>
    <n v="76374491592.809998"/>
    <x v="34"/>
    <x v="17"/>
    <x v="33"/>
    <n v="1.1114827201783724"/>
    <x v="1"/>
    <n v="0.94479999999999997"/>
    <n v="0.94159999999999999"/>
    <n v="1"/>
    <n v="1"/>
    <n v="0"/>
    <n v="5.8400000000000007E-2"/>
    <x v="3"/>
    <x v="1"/>
    <x v="42"/>
    <m/>
    <m/>
    <n v="2.3360000000000003"/>
    <s v="Km"/>
  </r>
  <r>
    <m/>
    <s v="206"/>
    <m/>
    <m/>
    <s v="PACT / DIRECTION GENERALE DES TRAVAUX PUBLICS (DGTP)"/>
    <s v="TRAVAUX DE BITUMAGE DE LA ROUTE NATIONALE 44 RELIANT _x000a_MAROVOAY AMBOASARY (PK 20 A PK 60) "/>
    <s v="Prestation intellectuelle"/>
    <x v="2"/>
    <x v="9"/>
    <n v="3330000"/>
    <x v="28"/>
    <x v="1"/>
    <x v="34"/>
    <s v="Kilomètre de routes réhabilitées"/>
    <s v="9.1"/>
    <s v="Km de route réhabilitée et/ou construite"/>
    <x v="29"/>
    <x v="28"/>
    <x v="24"/>
    <x v="23"/>
    <x v="25"/>
    <x v="19"/>
    <x v="37"/>
    <s v="Vohidiala"/>
    <m/>
    <m/>
    <m/>
    <m/>
    <m/>
    <m/>
    <x v="38"/>
    <x v="46"/>
    <n v="2037492"/>
    <s v="Du 22 Juillet 2019 au 14 Janvier 2020"/>
    <m/>
    <n v="2037492"/>
    <x v="35"/>
    <x v="18"/>
    <x v="34"/>
    <n v="1.1123456790123456"/>
    <x v="1"/>
    <n v="0"/>
    <n v="0.94"/>
    <n v="1"/>
    <n v="1"/>
    <n v="0"/>
    <n v="6.0000000000000053E-2"/>
    <x v="3"/>
    <x v="1"/>
    <x v="43"/>
    <m/>
    <m/>
    <n v="2.4000000000000021"/>
    <s v="Km"/>
  </r>
  <r>
    <m/>
    <s v="206"/>
    <m/>
    <m/>
    <s v="PACT / DIRECTION GENERALE DES TRAVAUX PUBLICS (DGTP)"/>
    <s v="Contrôle et surveillance : TRAVAUX D’AMENAGEMENT ET DE BITUMAGE DE LA RN44 ENTRE AMBOASARY ET VOHIDIALA DU PK 60+000 AU PK 133+000"/>
    <s v="Prestation intellectuelle"/>
    <x v="2"/>
    <x v="9"/>
    <n v="5550000"/>
    <x v="29"/>
    <x v="1"/>
    <x v="35"/>
    <s v="Kilomètre de routes réhabilitées"/>
    <s v="9.1"/>
    <s v="Km de route réhabilitée et/ou construite"/>
    <x v="29"/>
    <x v="29"/>
    <x v="25"/>
    <x v="24"/>
    <x v="26"/>
    <x v="19"/>
    <x v="37"/>
    <s v="Vohidiala"/>
    <n v="358154"/>
    <n v="17"/>
    <m/>
    <m/>
    <m/>
    <m/>
    <x v="39"/>
    <x v="47"/>
    <n v="6292357"/>
    <s v="Du 30 Décembre 2019  au 09 Décembre 2020"/>
    <m/>
    <n v="6292357"/>
    <x v="36"/>
    <x v="19"/>
    <x v="34"/>
    <n v="0.78219178082191776"/>
    <x v="5"/>
    <n v="0"/>
    <n v="0.53839999999999999"/>
    <n v="0.76712328767123283"/>
    <n v="0.76712328767123283"/>
    <n v="0"/>
    <n v="0.22872328767123284"/>
    <x v="3"/>
    <x v="2"/>
    <x v="40"/>
    <d v="2020-07-13T00:00:00"/>
    <d v="2020-08-11T00:00:00"/>
    <n v="16.696799999999996"/>
    <s v="Km"/>
  </r>
  <r>
    <m/>
    <s v="215"/>
    <s v="275"/>
    <s v="CONSTRUCTION AUTOROUTE IVATO-AMBOHITRIMANJAKA"/>
    <s v="DIRECTION DES INFRASTRUCTURES (DINFRA)"/>
    <s v="Travaux de Construction de la route Ivato - Village Artisanal et la route reliant Boulevard de l'Europe - Village de la Francophonie"/>
    <s v="Travaux de Construction"/>
    <x v="2"/>
    <x v="10"/>
    <n v="576659142913"/>
    <x v="30"/>
    <x v="1"/>
    <x v="36"/>
    <s v="17 Km de routes, 3 ponts, 1104 ml de buses et dalots, aire de péage, bâtiment pour administration,"/>
    <s v="9.1"/>
    <s v="Km de route réhabilitée et/ou construite"/>
    <x v="30"/>
    <x v="0"/>
    <x v="0"/>
    <x v="0"/>
    <x v="0"/>
    <x v="6"/>
    <x v="38"/>
    <s v="Ambohidratrimo_x000a_Ambohitrimanjaka"/>
    <m/>
    <m/>
    <m/>
    <m/>
    <m/>
    <m/>
    <x v="40"/>
    <x v="48"/>
    <n v="576659142913"/>
    <m/>
    <m/>
    <m/>
    <x v="37"/>
    <x v="20"/>
    <x v="32"/>
    <n v="1.8252747252747252"/>
    <x v="6"/>
    <n v="0.5"/>
    <n v="3.0000000000000027E-2"/>
    <n v="0.8"/>
    <n v="0.8"/>
    <n v="0"/>
    <n v="0.77"/>
    <x v="3"/>
    <x v="2"/>
    <x v="44"/>
    <m/>
    <m/>
    <n v="13.09"/>
    <s v="Km"/>
  </r>
  <r>
    <m/>
    <s v="206"/>
    <s v="327"/>
    <s v="AIDE D'URGENCE POST CATASTROPHIQUE"/>
    <s v="AGENCE ROUTIERE / DIRECTION GENERALE DES TRAVAUX PUBLICS (DGTP)"/>
    <s v="Assistance technique (AT) pour appuyer l’Autorité Routière"/>
    <s v="Assistance technique"/>
    <x v="2"/>
    <x v="2"/>
    <n v="1355000000"/>
    <x v="6"/>
    <x v="8"/>
    <x v="37"/>
    <s v="Nombre de rapport approuvé"/>
    <s v="9.1"/>
    <s v="Nombre de rapport approuvé"/>
    <x v="31"/>
    <x v="0"/>
    <x v="0"/>
    <x v="0"/>
    <x v="0"/>
    <x v="20"/>
    <x v="0"/>
    <m/>
    <m/>
    <m/>
    <m/>
    <m/>
    <m/>
    <m/>
    <x v="41"/>
    <x v="49"/>
    <n v="1354707165"/>
    <m/>
    <m/>
    <n v="826418439.64300001"/>
    <x v="38"/>
    <x v="21"/>
    <x v="35"/>
    <n v="0.89318181818181819"/>
    <x v="6"/>
    <n v="0.52928885225169675"/>
    <n v="0.8"/>
    <n v="0.8"/>
    <n v="0.8"/>
    <n v="0"/>
    <n v="0"/>
    <x v="3"/>
    <x v="2"/>
    <x v="40"/>
    <m/>
    <m/>
    <n v="0"/>
    <s v="Nombre de rapports"/>
  </r>
  <r>
    <m/>
    <s v="206"/>
    <s v="310"/>
    <s v="PROJET HIMO"/>
    <s v="AGENCE ROUTIERE / DIRECTION DES INFRASTRUCTURES"/>
    <s v="Gestion, contrôle et surveillance des travaux de remise en état des Routes Nationales RNT12A (tranche 2, entre Taolagnaro et Vangaindrano) et RNS5 (entre Mananara Nord et Maroantsetra) et des pistes rurales connexes "/>
    <s v="Prestation intellectuelle"/>
    <x v="2"/>
    <x v="1"/>
    <n v="14299000000"/>
    <x v="5"/>
    <x v="8"/>
    <x v="38"/>
    <s v="Nombre de rapport approuvé"/>
    <s v="9.1"/>
    <s v="Nombre de rapport approuvé"/>
    <x v="9"/>
    <x v="0"/>
    <x v="0"/>
    <x v="10"/>
    <x v="27"/>
    <x v="21"/>
    <x v="39"/>
    <s v="TAOLAGNARO-IABOAKOHO-MANAMBONDRO-MANANTENINA-MANAMBARO-VANGAINDRANO"/>
    <m/>
    <m/>
    <m/>
    <m/>
    <m/>
    <m/>
    <x v="42"/>
    <x v="50"/>
    <n v="14298039550.08"/>
    <m/>
    <m/>
    <n v="11438431640.064001"/>
    <x v="39"/>
    <x v="22"/>
    <x v="36"/>
    <n v="1.5106382978723405"/>
    <x v="7"/>
    <n v="0.92"/>
    <n v="0.91"/>
    <n v="0.91"/>
    <n v="0.91"/>
    <n v="0"/>
    <n v="0"/>
    <x v="3"/>
    <x v="2"/>
    <x v="40"/>
    <m/>
    <m/>
    <n v="0"/>
    <s v="Nombre de rapports"/>
  </r>
  <r>
    <m/>
    <s v="207"/>
    <s v="311"/>
    <s v="ROCADE ANTANANARIVO"/>
    <s v="AGENCE ROUTIERE / DIRECTION DU DEVELOPPEMENT DES VILLES ET DE L'HABITAT"/>
    <s v="Assistance à l'analyse des offres et à la contractualisation, gestion contrôle et surveillance    des travaux, assistance aux réceptions provisoires et définitive des travaux de construction,     de la prolongation de rocade au Nord Est d'Antananarivo"/>
    <s v="Prestation intellectuelle"/>
    <x v="2"/>
    <x v="11"/>
    <n v="11521182334.58"/>
    <x v="13"/>
    <x v="8"/>
    <x v="22"/>
    <s v="% avancement"/>
    <s v="9.1"/>
    <s v="% Rapports  validés"/>
    <x v="16"/>
    <x v="12"/>
    <x v="12"/>
    <x v="10"/>
    <x v="10"/>
    <x v="6"/>
    <x v="19"/>
    <s v="ANTANANARIVO RENIVOHITRA_x000a_AMBOHIMANGAKELY"/>
    <m/>
    <m/>
    <m/>
    <m/>
    <m/>
    <m/>
    <x v="43"/>
    <x v="51"/>
    <n v="12831526829.25"/>
    <m/>
    <m/>
    <n v="9819533109.3800011"/>
    <x v="40"/>
    <x v="23"/>
    <x v="37"/>
    <n v="0.97507788161993769"/>
    <x v="8"/>
    <n v="0.84"/>
    <n v="0.82299999999999995"/>
    <n v="0.82299999999999995"/>
    <n v="0.82299999999999995"/>
    <n v="0"/>
    <n v="0"/>
    <x v="3"/>
    <x v="2"/>
    <x v="45"/>
    <m/>
    <m/>
    <n v="0"/>
    <s v="Nombre de rapports"/>
  </r>
  <r>
    <m/>
    <s v="207"/>
    <s v="311"/>
    <s v="ROCADE ANTANANARIVO"/>
    <s v="AGENCE ROUTIERE / DIRECTION DU DEVELOPPEMENT DES VILLES ET DE L'HABITAT"/>
    <s v="Assistance à Maîtrise d'Ouvrage (AMO) pour le Projet de construction de la prolongation de la Rocade Urbaine à l'Est et au Nord Est d'Antananarivo"/>
    <s v="Assistance technique"/>
    <x v="2"/>
    <x v="11"/>
    <n v="3266914395.96"/>
    <x v="13"/>
    <x v="8"/>
    <x v="39"/>
    <s v="% avancement"/>
    <s v="9.1"/>
    <s v="% Rapports  validés"/>
    <x v="16"/>
    <x v="12"/>
    <x v="12"/>
    <x v="10"/>
    <x v="10"/>
    <x v="6"/>
    <x v="19"/>
    <s v="ANTANANARIVO RENIVOHITRA_x000a_AMBOHIMANGAKELY"/>
    <m/>
    <m/>
    <m/>
    <m/>
    <m/>
    <m/>
    <x v="44"/>
    <x v="52"/>
    <n v="2889950672.0999999"/>
    <m/>
    <m/>
    <n v="2466905796.9000001"/>
    <x v="41"/>
    <x v="24"/>
    <x v="35"/>
    <n v="0.95275080906148868"/>
    <x v="6"/>
    <n v="0.93"/>
    <n v="0.8"/>
    <n v="0.8"/>
    <n v="0.8"/>
    <n v="0"/>
    <n v="0"/>
    <x v="3"/>
    <x v="2"/>
    <x v="46"/>
    <m/>
    <m/>
    <n v="0"/>
    <s v="Nombre de rapports"/>
  </r>
  <r>
    <m/>
    <s v="207"/>
    <s v="311"/>
    <s v="ROCADE ANTANANARIVO"/>
    <s v="AGENCE ROUTIERE / DIRECTION DU DEVELOPPEMENT DES VILLES ET DE L'HABITAT"/>
    <s v="Mise en œuvre d’un plan de communication institutionnel pour la phase de construction et d'inauguration des travaux de construction de la prolongation de la Rocade au Nord Est d'Antananarivo"/>
    <s v="Assistance technique"/>
    <x v="2"/>
    <x v="3"/>
    <n v="1081561880"/>
    <x v="13"/>
    <x v="8"/>
    <x v="39"/>
    <s v="% avancement"/>
    <s v="9.1"/>
    <s v="% Rapports  validés"/>
    <x v="16"/>
    <x v="12"/>
    <x v="12"/>
    <x v="10"/>
    <x v="10"/>
    <x v="6"/>
    <x v="19"/>
    <s v="ANTANANARIVO RENIVOHITRA_x000a_AMBOHIMANGAKELY"/>
    <m/>
    <m/>
    <m/>
    <m/>
    <m/>
    <m/>
    <x v="45"/>
    <x v="53"/>
    <n v="1081561880"/>
    <m/>
    <m/>
    <n v="421236946"/>
    <x v="42"/>
    <x v="25"/>
    <x v="38"/>
    <n v="0.87222222222222223"/>
    <x v="9"/>
    <n v="0.56999999999999995"/>
    <n v="0.5"/>
    <n v="0.5"/>
    <n v="0.5"/>
    <n v="0"/>
    <n v="0"/>
    <x v="3"/>
    <x v="2"/>
    <x v="47"/>
    <m/>
    <m/>
    <n v="0"/>
    <s v="Nombre de rapports"/>
  </r>
  <r>
    <m/>
    <s v="207"/>
    <s v="311"/>
    <s v="ROCADE ANTANANARIVO"/>
    <s v="AGENCE ROUTIERE / DIRECTION DU DEVELOPPEMENT DES VILLES ET DE L'HABITAT"/>
    <s v="Audit comptable et administratif des activités de l'ARM en vue de la réalisation du projet Rocade Exercices 2018-2019-2020-2021"/>
    <s v="Assistance technique"/>
    <x v="2"/>
    <x v="3"/>
    <n v="76080000"/>
    <x v="13"/>
    <x v="8"/>
    <x v="40"/>
    <s v="Nombre de Rapports livrés et validés"/>
    <s v="9.1"/>
    <s v="Nombre d'exercice audité"/>
    <x v="31"/>
    <x v="12"/>
    <x v="12"/>
    <x v="10"/>
    <x v="10"/>
    <x v="6"/>
    <x v="19"/>
    <s v="ANTANANARIVO RENIVOHITRA_x000a_AMBOHIMANGAKELY"/>
    <m/>
    <m/>
    <m/>
    <m/>
    <m/>
    <m/>
    <x v="46"/>
    <x v="54"/>
    <n v="76080000"/>
    <m/>
    <m/>
    <n v="38040000"/>
    <x v="42"/>
    <x v="26"/>
    <x v="39"/>
    <n v="0.59809523809523812"/>
    <x v="10"/>
    <n v="0.75"/>
    <n v="0.75"/>
    <n v="0.75"/>
    <n v="0.75"/>
    <n v="0"/>
    <n v="0"/>
    <x v="3"/>
    <x v="2"/>
    <x v="40"/>
    <m/>
    <m/>
    <n v="0"/>
    <s v="Nombre de rapports"/>
  </r>
  <r>
    <m/>
    <s v="206"/>
    <s v="346"/>
    <s v="CONSTRUCTION DE ROUTES DISTRICT AMBOHIDRATRIMO"/>
    <s v="DIRECTION GENERALE DES TRAVAUX PUBLICS (DGTP)"/>
    <s v="Route: Routes des œufs à Ambohidratrimo "/>
    <s v="Travaux de Réhabilitation"/>
    <x v="2"/>
    <x v="12"/>
    <s v="206 670 000 RMB Yuans"/>
    <x v="31"/>
    <x v="1"/>
    <x v="41"/>
    <s v="Maintenir le réseau routier et structurant en état"/>
    <s v="9.1"/>
    <s v="Km de route réhabilitée"/>
    <x v="32"/>
    <x v="30"/>
    <x v="0"/>
    <x v="25"/>
    <x v="28"/>
    <x v="6"/>
    <x v="38"/>
    <s v="CR Mahitsy_x000a_CR Ampanotokana_x000a_CR Antanetibe Mahazaza"/>
    <s v="Toutes les populations des trois Communes Rurales Mahitsy, Ampanitokana et Antanetibe Mahazaza_x000a_Toutes riverains utilisant cet axe notamment les habitants des Communes Rurales environnantes_x000a_Toutes les personnes en activité dans le secteur de production d'œufs à Madagascar"/>
    <s v="55_x000a_"/>
    <m/>
    <m/>
    <m/>
    <m/>
    <x v="47"/>
    <x v="55"/>
    <s v="206 670 000 RMB Yuans"/>
    <m/>
    <m/>
    <s v="206 670 000 RMB Yuans"/>
    <x v="43"/>
    <x v="27"/>
    <x v="40"/>
    <n v="1.2564814814814815"/>
    <x v="11"/>
    <m/>
    <n v="0.9"/>
    <n v="0.9"/>
    <n v="0.9"/>
    <n v="0"/>
    <n v="0"/>
    <x v="3"/>
    <x v="2"/>
    <x v="48"/>
    <m/>
    <m/>
    <n v="0"/>
    <s v="Km"/>
  </r>
  <r>
    <m/>
    <s v="206"/>
    <s v="396"/>
    <s v="PROJET DE MODERNISATION DU RESEAU ROUTIER RN 6 ET RN 13"/>
    <s v="AGENCE ROUTIERE"/>
    <s v="Gestion, contrôle et surveillance des Travaux d'urgence sur la RN6 aux PK 499+200 et PK 581+800 "/>
    <s v="Prestation intellectuelle"/>
    <x v="2"/>
    <x v="2"/>
    <n v="1591000000"/>
    <x v="6"/>
    <x v="8"/>
    <x v="42"/>
    <s v="Nombre de Rapport validé"/>
    <s v="9.1"/>
    <s v="Nombre de Rapport validé"/>
    <x v="10"/>
    <x v="0"/>
    <x v="0"/>
    <x v="26"/>
    <x v="0"/>
    <x v="10"/>
    <x v="40"/>
    <s v="AMBANJA_x000a_MARIVORAHONA"/>
    <m/>
    <m/>
    <m/>
    <m/>
    <m/>
    <m/>
    <x v="48"/>
    <x v="56"/>
    <n v="2748456048.2399998"/>
    <m/>
    <m/>
    <n v="2209211270.1999998"/>
    <x v="44"/>
    <x v="28"/>
    <x v="37"/>
    <n v="5.0083333333333337"/>
    <x v="12"/>
    <n v="0.83543539652757648"/>
    <n v="0.95"/>
    <n v="0.95"/>
    <n v="0.95"/>
    <n v="0"/>
    <n v="0"/>
    <x v="3"/>
    <x v="2"/>
    <x v="40"/>
    <m/>
    <m/>
    <n v="0"/>
    <s v="Nombre de rapports"/>
  </r>
  <r>
    <m/>
    <s v="206"/>
    <s v="369"/>
    <s v="CONSTRUCTION ET REHABILITATION DES ROUTES NATIONALES"/>
    <s v="DIRECTION DES INFRASTRUCTURES (DINFRA)"/>
    <s v="Travaux de réhabilitation de la Route Nationale RN2 (CONTRAT CADRE) Entre  PK 304+000 et PK 352+729"/>
    <s v="Travaux de Réhabilitation"/>
    <x v="0"/>
    <x v="0"/>
    <n v="5981999742"/>
    <x v="17"/>
    <x v="1"/>
    <x v="43"/>
    <s v="Km de route réhabilitée ;_x000a_Nombre d'ouvrages réalisés"/>
    <s v="9.1"/>
    <s v="48km de routes à réhabiliter, un ouvrage ( dalot cadre)"/>
    <x v="17"/>
    <x v="31"/>
    <x v="26"/>
    <x v="27"/>
    <x v="29"/>
    <x v="3"/>
    <x v="23"/>
    <s v="Toamasina"/>
    <s v="Population de Toamasina"/>
    <n v="10"/>
    <d v="2021-07-05T00:00:00"/>
    <d v="2021-08-02T00:00:00"/>
    <d v="2021-08-02T00:00:00"/>
    <d v="2021-08-04T00:00:00"/>
    <x v="49"/>
    <x v="57"/>
    <n v="5981999742"/>
    <m/>
    <m/>
    <n v="5981999742"/>
    <x v="45"/>
    <x v="29"/>
    <x v="41"/>
    <n v="2.2133333333333334"/>
    <x v="13"/>
    <n v="0"/>
    <n v="0.4"/>
    <n v="0.85"/>
    <n v="0.85"/>
    <n v="0"/>
    <n v="0.44999999999999996"/>
    <x v="3"/>
    <x v="2"/>
    <x v="40"/>
    <m/>
    <m/>
    <n v="21.928049999999999"/>
    <s v="Km"/>
  </r>
  <r>
    <m/>
    <s v="206"/>
    <s v="455"/>
    <s v="Nouveau Projets d'Emergents"/>
    <s v="DIRECTION DES INFRASTRUCTURES (DINFRA)"/>
    <s v="Travaux de réparation de la route RNS 5 entre Foulpointe et Fenerive Est et son avenant N°1"/>
    <s v="Travaux d'Entretien"/>
    <x v="0"/>
    <x v="0"/>
    <n v="7421486810"/>
    <x v="32"/>
    <x v="1"/>
    <x v="44"/>
    <s v="Maintenir le réseau routier en bon état"/>
    <s v="9.1"/>
    <s v="Km de route traitée ;_x000a_Nombre d'ouvrage réalisés :"/>
    <x v="20"/>
    <x v="32"/>
    <x v="27"/>
    <x v="28"/>
    <x v="30"/>
    <x v="15"/>
    <x v="41"/>
    <s v="Foulpointe_x000a_Fenerive Est"/>
    <s v="Population riveraine"/>
    <n v="80"/>
    <s v="Avenant _x000a_10/12/2021"/>
    <m/>
    <s v="Avenant _x000a_14/12/2021"/>
    <m/>
    <x v="50"/>
    <x v="58"/>
    <n v="9640813000"/>
    <m/>
    <m/>
    <m/>
    <x v="46"/>
    <x v="2"/>
    <x v="42"/>
    <n v="4.166666666666667"/>
    <x v="12"/>
    <n v="0.75"/>
    <n v="0.86"/>
    <n v="0.95"/>
    <n v="0.95"/>
    <n v="0"/>
    <n v="8.9999999999999969E-2"/>
    <x v="3"/>
    <x v="2"/>
    <x v="49"/>
    <m/>
    <m/>
    <n v="4.0499999999999989"/>
    <s v="Km"/>
  </r>
  <r>
    <m/>
    <s v="218"/>
    <s v="387"/>
    <s v="TRAVAUX  D'ENTRETIEN COURANT DES OUVRAGES D'ART (TECOA)"/>
    <s v="DRTP ITASY"/>
    <s v="Travaux de réhabilitation des points critiques de la piste reliant les Communes Analavory - Anosibe Ifanja et Sarobaratra"/>
    <s v="Travaux de Réhabilitation"/>
    <x v="0"/>
    <x v="0"/>
    <s v="NA"/>
    <x v="33"/>
    <x v="1"/>
    <x v="45"/>
    <s v="Km de route réhabilitée et/ou construite"/>
    <s v="9.1"/>
    <s v="Km de route réhabilitée et/ou construite"/>
    <x v="33"/>
    <x v="0"/>
    <x v="0"/>
    <x v="0"/>
    <x v="0"/>
    <x v="7"/>
    <x v="16"/>
    <s v="Analavory, _x000a_Anosibe Ifanja,_x000a_ Sarobaratra"/>
    <s v="Usagers de la route"/>
    <n v="75"/>
    <m/>
    <m/>
    <m/>
    <m/>
    <x v="51"/>
    <x v="59"/>
    <n v="1090562000"/>
    <m/>
    <m/>
    <m/>
    <x v="6"/>
    <x v="2"/>
    <x v="43"/>
    <n v="3.5666666666666669"/>
    <x v="14"/>
    <n v="0"/>
    <n v="0.98"/>
    <n v="0.98"/>
    <n v="0.98"/>
    <n v="0"/>
    <n v="0"/>
    <x v="3"/>
    <x v="2"/>
    <x v="40"/>
    <m/>
    <m/>
    <n v="0"/>
    <s v="Km"/>
  </r>
  <r>
    <m/>
    <s v="218"/>
    <s v="387"/>
    <s v="TRAVAUX  D'ENTRETIEN COURANT DES OUVRAGES D'ART (TECOA)"/>
    <s v="DRTP ITASY"/>
    <s v="Travaux de réhabilitation des routes dans la ville de Soavinandriana _x000a_(Pavage, Points à temps)"/>
    <s v="Travaux de Réhabilitation"/>
    <x v="0"/>
    <x v="0"/>
    <s v="NA"/>
    <x v="34"/>
    <x v="1"/>
    <x v="40"/>
    <s v="Km de route réhabilitée et/ou construite"/>
    <s v="9.1"/>
    <s v="Km de route réhabilitée et/ou construite"/>
    <x v="34"/>
    <x v="0"/>
    <x v="0"/>
    <x v="0"/>
    <x v="0"/>
    <x v="7"/>
    <x v="42"/>
    <s v="Soavinandriana"/>
    <s v="Usagers de la route"/>
    <n v="70"/>
    <m/>
    <m/>
    <m/>
    <m/>
    <x v="52"/>
    <x v="60"/>
    <n v="897932300"/>
    <m/>
    <m/>
    <m/>
    <x v="6"/>
    <x v="2"/>
    <x v="44"/>
    <n v="3.5666666666666669"/>
    <x v="14"/>
    <n v="0"/>
    <n v="0.98"/>
    <n v="0.98"/>
    <n v="0.98"/>
    <n v="0"/>
    <n v="0"/>
    <x v="3"/>
    <x v="2"/>
    <x v="40"/>
    <m/>
    <m/>
    <n v="0"/>
    <s v="Km"/>
  </r>
  <r>
    <m/>
    <s v="206"/>
    <s v="304"/>
    <s v="PAIR"/>
    <s v="AGENCE ROUTIERE / DIRECTION DES INFRASTRUCTURES"/>
    <s v="LOT 1 : Travaux à Himo pour l'aménagement de la piste rurale de Tsianisiha - Andoharano sur la  RN9 du PK 0+000 au PK 4+800"/>
    <s v="Travaux de Réhabilitation"/>
    <x v="0"/>
    <x v="0"/>
    <n v="300000000"/>
    <x v="35"/>
    <x v="1"/>
    <x v="46"/>
    <s v="Nombre de Km réhabilité"/>
    <s v="9.1"/>
    <s v="Km réhabilité"/>
    <x v="21"/>
    <x v="33"/>
    <x v="28"/>
    <x v="29"/>
    <x v="31"/>
    <x v="5"/>
    <x v="43"/>
    <s v="TSIANISIHA"/>
    <m/>
    <m/>
    <s v="N/A"/>
    <s v="N/A"/>
    <s v="N/A"/>
    <s v="N/A"/>
    <x v="53"/>
    <x v="61"/>
    <n v="196056353.028"/>
    <m/>
    <m/>
    <n v="163380294.19"/>
    <x v="47"/>
    <x v="30"/>
    <x v="45"/>
    <n v="141"/>
    <x v="15"/>
    <n v="0.53290000000000004"/>
    <n v="0.56000000000000005"/>
    <n v="0.56000000000000005"/>
    <n v="0.56000000000000005"/>
    <n v="0"/>
    <n v="0"/>
    <x v="3"/>
    <x v="2"/>
    <x v="50"/>
    <m/>
    <m/>
    <n v="0"/>
    <s v="Km"/>
  </r>
  <r>
    <m/>
    <s v="206"/>
    <s v="CP 19"/>
    <s v="Travaux d'Entretien Courant des Routes Nationales (Campagne 2021)"/>
    <s v="DRTP BETSIBOKA"/>
    <s v="Travaux d'Entretien de Routine de la RNP4 entre les PK 207+000 (BK N°207+000/Anjiajia) et PK 235+000 (Entrée pont après BK N°235)"/>
    <s v="Travaux d'Entretien"/>
    <x v="1"/>
    <x v="0"/>
    <n v="20729000"/>
    <x v="36"/>
    <x v="1"/>
    <x v="16"/>
    <s v="Km de route entretenue"/>
    <s v="9.1"/>
    <s v="Km de route entretenue"/>
    <x v="35"/>
    <x v="34"/>
    <x v="29"/>
    <x v="30"/>
    <x v="32"/>
    <x v="12"/>
    <x v="44"/>
    <s v="Andriba"/>
    <s v="Toute la population du District de Maevatanana"/>
    <n v="15"/>
    <s v="-"/>
    <s v="-"/>
    <s v="-"/>
    <s v="-"/>
    <x v="54"/>
    <x v="62"/>
    <n v="22924326"/>
    <s v="18/03/2021"/>
    <s v="-"/>
    <s v="-"/>
    <x v="48"/>
    <x v="3"/>
    <x v="46"/>
    <n v="4.3833333333333337"/>
    <x v="16"/>
    <n v="0"/>
    <n v="0.6"/>
    <n v="0.6"/>
    <n v="0.6"/>
    <n v="0"/>
    <n v="0"/>
    <x v="3"/>
    <x v="2"/>
    <x v="51"/>
    <m/>
    <m/>
    <n v="0"/>
    <s v="Km"/>
  </r>
  <r>
    <m/>
    <s v="206"/>
    <s v="392"/>
    <s v="AMENAGEMENT DE CORRIDORS ET FACILITATION DU COMMERCE"/>
    <s v="PACFC / AGENCE ROUTIERE / DIRECTION GENERALE DES TRAVAUX PUBLICS (DGTP)"/>
    <s v="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 (PHASE I + PHASE II) : Contrôle et surveillance des travaux"/>
    <s v="Prestation intellectuelle"/>
    <x v="0"/>
    <x v="0"/>
    <n v="700000000"/>
    <x v="37"/>
    <x v="9"/>
    <x v="47"/>
    <s v="Nombre de Rapport validé"/>
    <s v="9.1"/>
    <s v="rapport soumis"/>
    <x v="9"/>
    <x v="35"/>
    <x v="30"/>
    <x v="10"/>
    <x v="33"/>
    <x v="9"/>
    <x v="45"/>
    <s v="MASIANAKA - VANGAINDRANO"/>
    <m/>
    <m/>
    <d v="2021-08-30T00:00:00"/>
    <d v="2021-09-07T00:00:00"/>
    <d v="2021-09-07T00:00:00"/>
    <m/>
    <x v="55"/>
    <x v="63"/>
    <n v="697578592.41999996"/>
    <m/>
    <m/>
    <m/>
    <x v="49"/>
    <x v="31"/>
    <x v="47"/>
    <n v="23.72"/>
    <x v="9"/>
    <n v="0.4"/>
    <n v="0.49"/>
    <n v="0.5"/>
    <n v="0.5"/>
    <n v="0"/>
    <n v="1.0000000000000009E-2"/>
    <x v="3"/>
    <x v="2"/>
    <x v="52"/>
    <m/>
    <m/>
    <n v="0"/>
    <s v="Autant de rapports d'études livrées que de délai des prestations"/>
  </r>
  <r>
    <m/>
    <s v="206"/>
    <n v="393"/>
    <s v="TRAVAUX DE BITUMAGE DE LA RN5A ENTRE AMBILOBE ET VOHEMAR"/>
    <s v="DIRECTION DES INFRASTRUCTURES (DINFRA)"/>
    <s v="Contrôle et Surveillance des Travaux de bitumage de la RNS 5A entre AMBILOBE et VOHEMAR"/>
    <s v="Prestation intellectuelle"/>
    <x v="0"/>
    <x v="0"/>
    <n v="3233820776"/>
    <x v="38"/>
    <x v="8"/>
    <x v="0"/>
    <n v="0"/>
    <s v="9.1"/>
    <n v="0"/>
    <x v="28"/>
    <x v="27"/>
    <x v="23"/>
    <x v="22"/>
    <x v="24"/>
    <x v="18"/>
    <x v="36"/>
    <s v="Marivorahona, Ambakirano, Betsiaka, Maromokotra, Daraina, Nosibe (Madirobe), Ampondra, Vohémar"/>
    <n v="0"/>
    <m/>
    <m/>
    <m/>
    <m/>
    <m/>
    <x v="56"/>
    <x v="64"/>
    <n v="3233820776"/>
    <m/>
    <m/>
    <m/>
    <x v="27"/>
    <x v="32"/>
    <x v="48"/>
    <n v="1.1866666666666668"/>
    <x v="17"/>
    <n v="0.17"/>
    <n v="0.37000000000000005"/>
    <n v="0.67"/>
    <n v="0.67"/>
    <n v="0"/>
    <n v="0.3"/>
    <x v="3"/>
    <x v="2"/>
    <x v="40"/>
    <m/>
    <m/>
    <n v="0"/>
    <s v="Nombre de rapports"/>
  </r>
  <r>
    <m/>
    <s v="206"/>
    <s v="CP 18"/>
    <s v="Travaux d'Entretien Courant CP18 (Campagne 2018-2019)"/>
    <s v="DRTP ALAOTRA MANGORO"/>
    <s v="Travaux d'entretien courant des Routes Nationales Campagne 2018/2019"/>
    <s v="Travaux d'Entretien"/>
    <x v="1"/>
    <x v="0"/>
    <n v="299728512"/>
    <x v="39"/>
    <x v="1"/>
    <x v="0"/>
    <s v="TEAO: 2 760 m3 de Remblai d’emprunt; 230 m2 d'engazonnement de talus; 460 m3 de fourniture et pose de gabions;161 m2 de géotextile ouvrage; 220,80 m3 d'enrochement,   _x000a_TEAC: 28,75 m3 de démolition de chaussée; 11,50 m3 de couche de base ; _x000a_ 57,50 m2 d'Imprégnation; 57,50 m2 de Couche d'accrochage; 6,90 T d'  _x000a_enrobe a froid._x000a_"/>
    <s v="9.1"/>
    <s v="Km de route entretenue"/>
    <x v="36"/>
    <x v="36"/>
    <x v="0"/>
    <x v="31"/>
    <x v="0"/>
    <x v="19"/>
    <x v="46"/>
    <s v="Morarano chrome"/>
    <m/>
    <m/>
    <m/>
    <m/>
    <m/>
    <m/>
    <x v="57"/>
    <x v="65"/>
    <n v="299728512"/>
    <m/>
    <m/>
    <m/>
    <x v="21"/>
    <x v="6"/>
    <x v="43"/>
    <n v="12.844444444444445"/>
    <x v="1"/>
    <n v="0"/>
    <n v="1"/>
    <n v="0.8"/>
    <n v="1"/>
    <n v="0.19999999999999996"/>
    <n v="0"/>
    <x v="2"/>
    <x v="2"/>
    <x v="40"/>
    <m/>
    <m/>
    <n v="0"/>
    <s v="Km"/>
  </r>
  <r>
    <m/>
    <s v="206"/>
    <m/>
    <m/>
    <s v="DRTP ALAOTRA MANGORO"/>
    <s v="TRAVAUX DE TRAITEMENT DES POINTS NOIRS SUR LA ROUTE RNT23A ENTRE MORAMANGA ET ANOSIBE AN’ALA (A DELAI REDUIT)"/>
    <s v="Travaux d'Entretien"/>
    <x v="0"/>
    <x v="0"/>
    <n v="2587802317.5999999"/>
    <x v="39"/>
    <x v="1"/>
    <x v="48"/>
    <s v="TEAC: m2 d'empierrement par cloutage._x000a_Réparation ouvrage, Reprofilage, remblai et couche de roulement_x000a_"/>
    <s v="9.1"/>
    <s v="Km de route entretenue"/>
    <x v="37"/>
    <x v="37"/>
    <x v="31"/>
    <x v="32"/>
    <x v="34"/>
    <x v="19"/>
    <x v="47"/>
    <s v="Ambohibary, Nosibe an'ala"/>
    <m/>
    <m/>
    <m/>
    <m/>
    <m/>
    <m/>
    <x v="58"/>
    <x v="66"/>
    <n v="2587802317.5999999"/>
    <m/>
    <m/>
    <m/>
    <x v="50"/>
    <x v="33"/>
    <x v="10"/>
    <n v="6.6086956521739131"/>
    <x v="1"/>
    <n v="0"/>
    <n v="1"/>
    <n v="0.65"/>
    <n v="1"/>
    <n v="0.35"/>
    <n v="0"/>
    <x v="2"/>
    <x v="2"/>
    <x v="53"/>
    <m/>
    <m/>
    <n v="0"/>
    <s v="Km"/>
  </r>
  <r>
    <m/>
    <s v="206"/>
    <s v="CP 18"/>
    <s v="Travaux d'Entretien Courant CP18 (Campagne 2018-2019)"/>
    <s v="DRTP ATSIMO ANDREFANA"/>
    <s v="Travaux d'Entretien Améliorant Terrassement (TEAT) sur la RNS.10 entre les PK 0+000 (Andranovory) et PK 61+000 (Ihotry)"/>
    <s v="Travaux d'Entretien"/>
    <x v="1"/>
    <x v="0"/>
    <n v="209023398"/>
    <x v="40"/>
    <x v="1"/>
    <x v="49"/>
    <s v="Km de route entretenue"/>
    <s v="9.1"/>
    <s v="Km de route entretenue"/>
    <x v="38"/>
    <x v="38"/>
    <x v="32"/>
    <x v="33"/>
    <x v="35"/>
    <x v="5"/>
    <x v="48"/>
    <s v="Commune Urbaine de Toliara I"/>
    <m/>
    <m/>
    <m/>
    <m/>
    <m/>
    <m/>
    <x v="59"/>
    <x v="67"/>
    <n v="209023398"/>
    <m/>
    <m/>
    <m/>
    <x v="51"/>
    <x v="2"/>
    <x v="49"/>
    <n v="7.2666666666666666"/>
    <x v="1"/>
    <n v="0"/>
    <n v="1"/>
    <n v="0.72"/>
    <n v="1"/>
    <n v="0.28000000000000003"/>
    <n v="0"/>
    <x v="2"/>
    <x v="2"/>
    <x v="40"/>
    <m/>
    <m/>
    <n v="0"/>
    <s v="Km"/>
  </r>
  <r>
    <m/>
    <s v="218"/>
    <s v="387"/>
    <s v="TRAVAUX  D'ENTRETIEN COURANT DES OUVRAGES D'ART (TECOA)"/>
    <s v="DRTP AMORON'I MANIA / DIRECTION DES INFRASTRUCTURES (DINFRA)"/>
    <s v="Travaux d'entretien des routes FKT Ambohimanjaka vers CR Ambohimitombo I dans la Commune Rurale d'Ambohimitombo I, Commune Rurale dudit, District d'Ambositra, Région Amoron'i Mania"/>
    <s v="Travaux d'Entretien"/>
    <x v="0"/>
    <x v="0"/>
    <n v="197390000"/>
    <x v="41"/>
    <x v="1"/>
    <x v="28"/>
    <s v="Km de route entretenue"/>
    <s v="9.1"/>
    <s v="Km de route réhabilitée et/ou construite"/>
    <x v="39"/>
    <x v="39"/>
    <x v="33"/>
    <x v="10"/>
    <x v="36"/>
    <x v="16"/>
    <x v="26"/>
    <s v="Ambalasoaray - Ambohimitombo I "/>
    <m/>
    <m/>
    <m/>
    <m/>
    <m/>
    <m/>
    <x v="60"/>
    <x v="68"/>
    <n v="200000000"/>
    <m/>
    <m/>
    <m/>
    <x v="52"/>
    <x v="5"/>
    <x v="50"/>
    <n v="18.866666666666667"/>
    <x v="1"/>
    <n v="0"/>
    <n v="1"/>
    <n v="0.9"/>
    <n v="1"/>
    <n v="9.9999999999999978E-2"/>
    <n v="0"/>
    <x v="2"/>
    <x v="2"/>
    <x v="40"/>
    <m/>
    <m/>
    <n v="0"/>
    <s v="Km"/>
  </r>
  <r>
    <m/>
    <s v="206"/>
    <s v="CP"/>
    <s v="CP"/>
    <s v="DRTP MELAKY"/>
    <s v="Travaux d'Entretien Améliorant de la RNS1bis au PK 341+100 dans la Région Melaky"/>
    <s v="Travaux d'Entretien"/>
    <x v="1"/>
    <x v="0"/>
    <n v="335872310.39999998"/>
    <x v="42"/>
    <x v="0"/>
    <x v="14"/>
    <s v="Travaux de reconstruction  d'un ponceau 6ml, ces ouvrages annexe et remise en état remblais d'accès "/>
    <s v="9.1"/>
    <s v="Km de route entretenue"/>
    <x v="40"/>
    <x v="40"/>
    <x v="0"/>
    <x v="34"/>
    <x v="0"/>
    <x v="22"/>
    <x v="49"/>
    <s v="Morafenobe"/>
    <m/>
    <m/>
    <m/>
    <m/>
    <m/>
    <m/>
    <x v="0"/>
    <x v="69"/>
    <n v="335872310.39999998"/>
    <m/>
    <m/>
    <m/>
    <x v="53"/>
    <x v="2"/>
    <x v="51"/>
    <n v="6.7666666666666666"/>
    <x v="1"/>
    <n v="0"/>
    <n v="1"/>
    <n v="0.79"/>
    <n v="1"/>
    <n v="0.20999999999999996"/>
    <n v="0"/>
    <x v="2"/>
    <x v="2"/>
    <x v="40"/>
    <m/>
    <m/>
    <n v="0"/>
    <s v="ML d'ouvrage"/>
  </r>
  <r>
    <m/>
    <s v="206"/>
    <s v="CP"/>
    <s v="CP"/>
    <s v="DRTP ATSIMO ATSINANANA"/>
    <s v="Travaux d'Entretien Améliorant et Spécialisé sur la RNS 27 entre PK.145+000 (Maropaika :  22°42'33.31&quot;S -  46°58'33.73&quot;E) et PK.206+000 (Vondrozo :  22°49'5.96&quot;S - 47°19'40.43&quot;E)_x000a_- Construction d'un dalot 100X100  au PK 168+750"/>
    <s v="Travaux d'Entretien"/>
    <x v="1"/>
    <x v="0"/>
    <n v="70056520"/>
    <x v="43"/>
    <x v="1"/>
    <x v="49"/>
    <s v="Km de route entretenue"/>
    <s v="9.1"/>
    <s v="Km de route entretenue"/>
    <x v="41"/>
    <x v="41"/>
    <x v="34"/>
    <x v="35"/>
    <x v="37"/>
    <x v="23"/>
    <x v="0"/>
    <m/>
    <m/>
    <m/>
    <m/>
    <m/>
    <m/>
    <m/>
    <x v="61"/>
    <x v="70"/>
    <n v="70056520"/>
    <m/>
    <m/>
    <m/>
    <x v="54"/>
    <x v="3"/>
    <x v="52"/>
    <n v="12.766666666666667"/>
    <x v="1"/>
    <n v="0.36459999999999998"/>
    <n v="1"/>
    <n v="0.52"/>
    <n v="1"/>
    <n v="0.48"/>
    <n v="0"/>
    <x v="2"/>
    <x v="2"/>
    <x v="40"/>
    <m/>
    <m/>
    <n v="0"/>
    <s v="Km"/>
  </r>
  <r>
    <m/>
    <s v="215"/>
    <s v="258"/>
    <s v="PROJET DE REHABILITATION DE ROUTES POUR DESENCLAVEMENT"/>
    <s v="DRTP VATOVAVY FITOVINANY"/>
    <s v="Travaux de réhabilitation de la route Vohilava Mananjary"/>
    <s v="Travaux de Réhabilitation"/>
    <x v="0"/>
    <x v="0"/>
    <n v="759003140"/>
    <x v="44"/>
    <x v="1"/>
    <x v="50"/>
    <m/>
    <s v="9.1"/>
    <m/>
    <x v="42"/>
    <x v="42"/>
    <x v="35"/>
    <x v="36"/>
    <x v="38"/>
    <x v="17"/>
    <x v="50"/>
    <s v="Marokarima-Ambonihaonana-Vohilava"/>
    <m/>
    <m/>
    <m/>
    <m/>
    <m/>
    <m/>
    <x v="62"/>
    <x v="71"/>
    <n v="759003140"/>
    <m/>
    <m/>
    <m/>
    <x v="8"/>
    <x v="2"/>
    <x v="53"/>
    <n v="5.9777777777777779"/>
    <x v="12"/>
    <m/>
    <n v="0.95"/>
    <n v="0.95"/>
    <n v="0.95"/>
    <n v="0"/>
    <n v="0"/>
    <x v="3"/>
    <x v="2"/>
    <x v="40"/>
    <m/>
    <m/>
    <n v="0"/>
    <s v="Km"/>
  </r>
  <r>
    <m/>
    <s v="206"/>
    <m/>
    <m/>
    <s v="DRTP VATOVAVY FITOVINANY / DIRECTION DES INFRASTRUCTURES (DINFRA)"/>
    <s v="Travaux d'entretien de route à Manakara Ville"/>
    <s v="Travaux d'Entretien"/>
    <x v="0"/>
    <x v="0"/>
    <n v="499560995.56"/>
    <x v="0"/>
    <x v="1"/>
    <x v="0"/>
    <s v="Km de route entretenue"/>
    <s v="9.1"/>
    <s v="Km de route entretenue"/>
    <x v="43"/>
    <x v="0"/>
    <x v="0"/>
    <x v="0"/>
    <x v="0"/>
    <x v="17"/>
    <x v="51"/>
    <s v="MANANKARA"/>
    <m/>
    <m/>
    <m/>
    <m/>
    <m/>
    <m/>
    <x v="63"/>
    <x v="72"/>
    <n v="499560995.56"/>
    <m/>
    <m/>
    <m/>
    <x v="55"/>
    <x v="2"/>
    <x v="29"/>
    <n v="5.8111111111111109"/>
    <x v="12"/>
    <m/>
    <n v="0.95"/>
    <n v="0.95"/>
    <n v="0.95"/>
    <n v="0"/>
    <n v="0"/>
    <x v="3"/>
    <x v="2"/>
    <x v="40"/>
    <m/>
    <m/>
    <n v="0"/>
    <s v="Km"/>
  </r>
  <r>
    <m/>
    <s v="206"/>
    <m/>
    <m/>
    <s v="DRTP ATSIMO ATSINANANA / DIRECTION DES INFRASTRUCTURES (DINFRA)"/>
    <s v="Travaux de réhabilitation des routes RN 12 Vohipeno - Farafangana  : tronçon entre PK 185+000 et PK 207+000"/>
    <s v="Travaux de Réhabilitation"/>
    <x v="0"/>
    <x v="0"/>
    <n v="16229774220.629999"/>
    <x v="45"/>
    <x v="1"/>
    <x v="51"/>
    <s v="Km de route réhabilitée"/>
    <s v="9.1"/>
    <s v="Km de route réhabilitée et/ou construite"/>
    <x v="44"/>
    <x v="43"/>
    <x v="36"/>
    <x v="37"/>
    <x v="39"/>
    <x v="23"/>
    <x v="52"/>
    <s v="CR Anosivelo, CR Tsararafa, CU Farafangana"/>
    <s v="Populations de la régions, des districts et communes concernées"/>
    <m/>
    <d v="2020-12-10T00:00:00"/>
    <d v="2020-12-22T00:00:00"/>
    <d v="2020-12-29T00:00:00"/>
    <d v="2021-01-05T00:00:00"/>
    <x v="64"/>
    <x v="73"/>
    <n v="16229774220.629999"/>
    <m/>
    <m/>
    <n v="3245954844.1259999"/>
    <x v="56"/>
    <x v="28"/>
    <x v="18"/>
    <n v="2.2333333333333334"/>
    <x v="11"/>
    <m/>
    <n v="0.75"/>
    <n v="0.9"/>
    <n v="0.9"/>
    <n v="0"/>
    <n v="0.15000000000000002"/>
    <x v="3"/>
    <x v="2"/>
    <x v="40"/>
    <m/>
    <m/>
    <n v="3.1657500000000005"/>
    <s v="Km"/>
  </r>
  <r>
    <m/>
    <s v="215"/>
    <s v="258"/>
    <s v="PROJET DE REHABILITATION DE ROUTES POUR DESENCLAVEMENT"/>
    <s v="DIRECTION DES INFRASTRUCTURES (DINFRA)"/>
    <s v="Travaux de réparation de la route d'Ambatomaro reliant RN 2 - Ambolokandrina"/>
    <s v="Travaux d'Entretien"/>
    <x v="0"/>
    <x v="0"/>
    <n v="810205000"/>
    <x v="46"/>
    <x v="1"/>
    <x v="52"/>
    <s v="Km de route entretenue"/>
    <s v="9.1"/>
    <s v="Km de route entretenue"/>
    <x v="27"/>
    <x v="0"/>
    <x v="0"/>
    <x v="0"/>
    <x v="0"/>
    <x v="6"/>
    <x v="18"/>
    <m/>
    <m/>
    <m/>
    <m/>
    <m/>
    <m/>
    <m/>
    <x v="65"/>
    <x v="74"/>
    <n v="810205000"/>
    <m/>
    <m/>
    <m/>
    <x v="57"/>
    <x v="3"/>
    <x v="14"/>
    <n v="13.633333333333333"/>
    <x v="1"/>
    <m/>
    <n v="1"/>
    <n v="0.8"/>
    <n v="1"/>
    <n v="0.19999999999999996"/>
    <n v="0"/>
    <x v="2"/>
    <x v="2"/>
    <x v="40"/>
    <m/>
    <m/>
    <n v="0"/>
    <s v="Km"/>
  </r>
  <r>
    <m/>
    <s v="206"/>
    <s v="CP"/>
    <s v="CP"/>
    <s v="DRTP ANALAMANGA / DIRECTION DES INFRASTRUCTURES (DINFRA)"/>
    <s v="Travaux d'entretien de la route Pont Androrohoro-Digue Masindray-Miadamanjaka"/>
    <s v="Travaux d'Entretien"/>
    <x v="1"/>
    <x v="0"/>
    <n v="379197200"/>
    <x v="47"/>
    <x v="1"/>
    <x v="0"/>
    <s v="Km de route entretenue"/>
    <s v="9.1"/>
    <s v="Km de route entretenue"/>
    <x v="27"/>
    <x v="44"/>
    <x v="37"/>
    <x v="0"/>
    <x v="0"/>
    <x v="6"/>
    <x v="6"/>
    <s v="MASINDRAY"/>
    <m/>
    <m/>
    <m/>
    <m/>
    <m/>
    <m/>
    <x v="66"/>
    <x v="75"/>
    <n v="379197200"/>
    <m/>
    <m/>
    <m/>
    <x v="58"/>
    <x v="3"/>
    <x v="54"/>
    <n v="9.3666666666666671"/>
    <x v="1"/>
    <n v="0.30790000000000001"/>
    <n v="1"/>
    <n v="1"/>
    <n v="1"/>
    <n v="0"/>
    <n v="0"/>
    <x v="2"/>
    <x v="2"/>
    <x v="54"/>
    <m/>
    <m/>
    <n v="0"/>
    <s v="Km"/>
  </r>
  <r>
    <m/>
    <s v="206"/>
    <s v="CP"/>
    <s v="CP"/>
    <s v="DRTP ANALAMANGA / DIRECTION DES INFRASTRUCTURES (DINFRA)"/>
    <s v="TRAVAUX D'URGENCE DE LA ROUTE RELIANT LA COMMUNE RURALE FIEFERANA ET LA RN2 AMBATOLAMPIKELY, L=17,8 km"/>
    <s v="Travaux d'Urgence"/>
    <x v="1"/>
    <x v="0"/>
    <n v="429399002.39999998"/>
    <x v="48"/>
    <x v="1"/>
    <x v="53"/>
    <s v="Km de route entretenue"/>
    <s v="9.1"/>
    <s v="Km de route entretenue"/>
    <x v="27"/>
    <x v="45"/>
    <x v="38"/>
    <x v="0"/>
    <x v="0"/>
    <x v="6"/>
    <x v="6"/>
    <s v="FIEFERENA"/>
    <m/>
    <m/>
    <m/>
    <m/>
    <m/>
    <m/>
    <x v="67"/>
    <x v="76"/>
    <n v="429399002.39999998"/>
    <m/>
    <m/>
    <m/>
    <x v="59"/>
    <x v="5"/>
    <x v="55"/>
    <n v="16.666666666666668"/>
    <x v="18"/>
    <m/>
    <n v="0.93"/>
    <n v="0.93"/>
    <n v="0.93"/>
    <n v="0"/>
    <n v="0"/>
    <x v="3"/>
    <x v="2"/>
    <x v="54"/>
    <m/>
    <m/>
    <n v="0"/>
    <s v="Km"/>
  </r>
  <r>
    <m/>
    <s v="206"/>
    <s v="383"/>
    <s v="REHABILITATION DES RUES DES CHEFS LIEUX DES FARITANY _PHASE II"/>
    <s v="DRTP ANALAMANGA / DIRECTION DES INFRASTRUCTURES (DINFRA)"/>
    <s v="Travaux de réhabilitation de la route reliant Station TOTAL au Croisement CROC FARM Ivato"/>
    <s v="Travaux de Réhabilitation"/>
    <x v="0"/>
    <x v="0"/>
    <n v="1799108000"/>
    <x v="46"/>
    <x v="1"/>
    <x v="0"/>
    <s v="Km de route réhabilitée"/>
    <s v="9.1"/>
    <s v="Km de route réhabilitée et/ou construite"/>
    <x v="45"/>
    <x v="46"/>
    <x v="39"/>
    <x v="0"/>
    <x v="0"/>
    <x v="6"/>
    <x v="38"/>
    <s v="Ivato"/>
    <m/>
    <m/>
    <m/>
    <m/>
    <m/>
    <m/>
    <x v="68"/>
    <x v="77"/>
    <n v="1799108000"/>
    <m/>
    <m/>
    <m/>
    <x v="60"/>
    <x v="3"/>
    <x v="56"/>
    <n v="14.75"/>
    <x v="1"/>
    <n v="0.8"/>
    <n v="0.26"/>
    <n v="0.86"/>
    <n v="1"/>
    <n v="0.14000000000000001"/>
    <n v="0.74"/>
    <x v="2"/>
    <x v="2"/>
    <x v="55"/>
    <m/>
    <m/>
    <n v="0"/>
    <s v="Km"/>
  </r>
  <r>
    <m/>
    <s v="206"/>
    <s v="CP"/>
    <s v="CP"/>
    <s v="DIRECTION DES INFRASTRUCTURES (DINFRA)"/>
    <s v="Travaux d'entretien du bac reliant Fenerive Est et la Commune Rurale de Vohilengo dans la Région d'Analanjirofo"/>
    <s v="Travaux d'Entretien"/>
    <x v="1"/>
    <x v="0"/>
    <n v="164998320"/>
    <x v="49"/>
    <x v="10"/>
    <x v="18"/>
    <s v="bac entretenu"/>
    <s v="9.1"/>
    <s v="Km de route entretenue"/>
    <x v="46"/>
    <x v="47"/>
    <x v="0"/>
    <x v="0"/>
    <x v="0"/>
    <x v="15"/>
    <x v="53"/>
    <m/>
    <m/>
    <m/>
    <m/>
    <m/>
    <m/>
    <m/>
    <x v="69"/>
    <x v="78"/>
    <n v="200675099.81"/>
    <m/>
    <m/>
    <m/>
    <x v="61"/>
    <x v="3"/>
    <x v="57"/>
    <n v="11.35"/>
    <x v="1"/>
    <m/>
    <n v="1"/>
    <n v="0.68"/>
    <n v="1"/>
    <n v="0.31999999999999995"/>
    <n v="0"/>
    <x v="2"/>
    <x v="2"/>
    <x v="40"/>
    <m/>
    <m/>
    <n v="0"/>
    <s v="Nombre de Bac"/>
  </r>
  <r>
    <m/>
    <s v="206"/>
    <s v="CP"/>
    <s v="CP"/>
    <s v="DIRECTION DES INFRASTRUCTURES (DINFRA)"/>
    <s v="Travaux d'entretien de la route d'Ambanja"/>
    <s v="Travaux d'Entretien"/>
    <x v="1"/>
    <x v="0"/>
    <n v="500000000"/>
    <x v="50"/>
    <x v="1"/>
    <x v="54"/>
    <s v="Km de route entretenue"/>
    <s v="9.1"/>
    <s v="Km de route entretenue"/>
    <x v="47"/>
    <x v="48"/>
    <x v="40"/>
    <x v="0"/>
    <x v="0"/>
    <x v="10"/>
    <x v="54"/>
    <m/>
    <m/>
    <m/>
    <m/>
    <m/>
    <m/>
    <m/>
    <x v="70"/>
    <x v="79"/>
    <n v="396410837"/>
    <m/>
    <m/>
    <m/>
    <x v="21"/>
    <x v="3"/>
    <x v="58"/>
    <n v="9.6333333333333329"/>
    <x v="1"/>
    <n v="0.17"/>
    <n v="1"/>
    <n v="0.56000000000000005"/>
    <n v="1"/>
    <n v="0.43999999999999995"/>
    <n v="0"/>
    <x v="2"/>
    <x v="2"/>
    <x v="56"/>
    <m/>
    <m/>
    <n v="0"/>
    <s v="Km"/>
  </r>
  <r>
    <m/>
    <s v="206"/>
    <s v="CP"/>
    <s v="CP"/>
    <s v="DIRECTION DES INFRASTRUCTURES (DINFRA)"/>
    <s v="TRAVAUX D'ENTRETIEN DE LA ROUTE D'AMBILOBE"/>
    <s v="Travaux d'Entretien"/>
    <x v="1"/>
    <x v="0"/>
    <n v="500000000"/>
    <x v="51"/>
    <x v="1"/>
    <x v="55"/>
    <s v="Km de route réhabilitée"/>
    <s v="9.1"/>
    <s v="Km de route réhabilitée et/ou construite"/>
    <x v="48"/>
    <x v="49"/>
    <x v="41"/>
    <x v="38"/>
    <x v="40"/>
    <x v="24"/>
    <x v="55"/>
    <s v="AMBILOBE"/>
    <m/>
    <m/>
    <m/>
    <m/>
    <m/>
    <m/>
    <x v="71"/>
    <x v="80"/>
    <n v="495892000"/>
    <m/>
    <m/>
    <m/>
    <x v="62"/>
    <x v="6"/>
    <x v="59"/>
    <n v="12.4"/>
    <x v="1"/>
    <m/>
    <n v="1"/>
    <n v="0.6"/>
    <n v="1"/>
    <n v="0.4"/>
    <n v="0"/>
    <x v="2"/>
    <x v="2"/>
    <x v="40"/>
    <m/>
    <m/>
    <n v="0"/>
    <s v="Km"/>
  </r>
  <r>
    <m/>
    <s v="206"/>
    <m/>
    <m/>
    <s v="DIRECTION DES INFRASTRUCTURES (DINFRA)"/>
    <s v="Travaux d'urgence de réparation de la RNP4 entre PK0 et PK 570+330 Mahajanga répartis en 3 lots : _x000a_- Lot 3 entre PK 460 et PK 570+330 ET SON AVENANT N°01"/>
    <s v="Travaux d'Urgence"/>
    <x v="0"/>
    <x v="0"/>
    <n v="6433751248.8000002"/>
    <x v="23"/>
    <x v="1"/>
    <x v="0"/>
    <s v="Km de route entretenue"/>
    <s v="9.1"/>
    <s v="Km de route entretenue"/>
    <x v="35"/>
    <x v="0"/>
    <x v="0"/>
    <x v="0"/>
    <x v="0"/>
    <x v="25"/>
    <x v="56"/>
    <s v="MAHAJANGA II"/>
    <m/>
    <m/>
    <m/>
    <m/>
    <m/>
    <m/>
    <x v="72"/>
    <x v="81"/>
    <m/>
    <m/>
    <m/>
    <m/>
    <x v="0"/>
    <x v="29"/>
    <x v="60"/>
    <n v="298.3"/>
    <x v="1"/>
    <n v="0.7"/>
    <n v="1"/>
    <n v="0.77"/>
    <n v="1"/>
    <n v="0.22999999999999998"/>
    <n v="0"/>
    <x v="3"/>
    <x v="2"/>
    <x v="40"/>
    <m/>
    <m/>
    <n v="0"/>
    <s v="Km"/>
  </r>
  <r>
    <m/>
    <s v="218"/>
    <s v="387"/>
    <s v="TRAVAUX  D'ENTRETIEN COURANT DES OUVRAGES D'ART (TECOA)"/>
    <s v="DRTP DIANA"/>
    <s v="1-5 Effectuer des Travaux d’Entretien Courant de la RNS 57"/>
    <s v="Travaux d'Entretien"/>
    <x v="1"/>
    <x v="0"/>
    <n v="34155305"/>
    <x v="52"/>
    <x v="1"/>
    <x v="56"/>
    <s v="Km de route entretenue"/>
    <s v="9.1"/>
    <s v="Km de route entretenue"/>
    <x v="49"/>
    <x v="50"/>
    <x v="42"/>
    <x v="10"/>
    <x v="41"/>
    <x v="10"/>
    <x v="57"/>
    <s v="_x000a_CU Nosy be_x000a_"/>
    <m/>
    <m/>
    <m/>
    <m/>
    <m/>
    <m/>
    <x v="0"/>
    <x v="82"/>
    <n v="34155305"/>
    <m/>
    <m/>
    <m/>
    <x v="63"/>
    <x v="3"/>
    <x v="61"/>
    <n v="11.416666666666666"/>
    <x v="1"/>
    <n v="0"/>
    <n v="1"/>
    <n v="0.5"/>
    <n v="1"/>
    <n v="0.5"/>
    <n v="0"/>
    <x v="2"/>
    <x v="2"/>
    <x v="40"/>
    <m/>
    <m/>
    <n v="0"/>
    <s v="Km"/>
  </r>
  <r>
    <m/>
    <s v="206"/>
    <m/>
    <m/>
    <s v="DRTP AMORON'I MANIA"/>
    <s v="2.1. Inciter les PTFs à financier d’avantage le fonctionnement des projets"/>
    <s v="Prestation intellectuelle"/>
    <x v="0"/>
    <x v="0"/>
    <m/>
    <x v="53"/>
    <x v="11"/>
    <x v="39"/>
    <m/>
    <s v="9.1"/>
    <m/>
    <x v="50"/>
    <x v="0"/>
    <x v="0"/>
    <x v="0"/>
    <x v="0"/>
    <x v="16"/>
    <x v="0"/>
    <m/>
    <m/>
    <m/>
    <m/>
    <m/>
    <m/>
    <m/>
    <x v="0"/>
    <x v="83"/>
    <m/>
    <m/>
    <m/>
    <m/>
    <x v="0"/>
    <x v="0"/>
    <x v="0"/>
    <e v="#DIV/0!"/>
    <x v="9"/>
    <m/>
    <n v="0.5"/>
    <n v="0.5"/>
    <n v="0.5"/>
    <n v="0"/>
    <n v="0"/>
    <x v="3"/>
    <x v="2"/>
    <x v="40"/>
    <m/>
    <m/>
    <n v="0"/>
    <s v="Nb"/>
  </r>
  <r>
    <m/>
    <s v="206"/>
    <s v="450"/>
    <s v="TRAVAUX D’URGENCE DES INFRASTRUCTURES ROUTIERES"/>
    <s v="DAU"/>
    <s v="Travaux d'urgence de Construction de pont en BA sur la Rivière Atrobo, au pk 25 de la RIP 39 entre Talata - Angavo et Mangasoavina, District Ankazobe"/>
    <s v="Travaux d'Urgence"/>
    <x v="0"/>
    <x v="0"/>
    <n v="790000000"/>
    <x v="54"/>
    <x v="0"/>
    <x v="0"/>
    <s v="Km de route entretenue"/>
    <s v="9.1"/>
    <s v="Km de route entretenue"/>
    <x v="51"/>
    <x v="51"/>
    <x v="0"/>
    <x v="39"/>
    <x v="0"/>
    <x v="6"/>
    <x v="58"/>
    <s v="TALATA-ANGAVO"/>
    <m/>
    <m/>
    <m/>
    <m/>
    <m/>
    <m/>
    <x v="73"/>
    <x v="84"/>
    <n v="483012261"/>
    <m/>
    <m/>
    <m/>
    <x v="58"/>
    <x v="34"/>
    <x v="62"/>
    <n v="4.6833333333333336"/>
    <x v="1"/>
    <m/>
    <n v="1"/>
    <n v="0.73"/>
    <n v="1"/>
    <n v="0.27"/>
    <n v="0"/>
    <x v="2"/>
    <x v="2"/>
    <x v="57"/>
    <m/>
    <m/>
    <n v="0"/>
    <s v="ML d'ouvrage"/>
  </r>
  <r>
    <m/>
    <m/>
    <m/>
    <m/>
    <m/>
    <s v="Travaux d'urgence pour la remise en état de la route coupée sur la RNS 5 au PK 158+450"/>
    <s v="Travaux d'Urgence"/>
    <x v="0"/>
    <x v="0"/>
    <n v="225000000"/>
    <x v="55"/>
    <x v="12"/>
    <x v="0"/>
    <m/>
    <s v="9.1"/>
    <m/>
    <x v="20"/>
    <x v="0"/>
    <x v="0"/>
    <x v="0"/>
    <x v="0"/>
    <x v="15"/>
    <x v="0"/>
    <m/>
    <m/>
    <m/>
    <m/>
    <m/>
    <m/>
    <m/>
    <x v="74"/>
    <x v="85"/>
    <n v="199007132"/>
    <m/>
    <m/>
    <m/>
    <x v="64"/>
    <x v="2"/>
    <x v="63"/>
    <n v="2.1666666666666665"/>
    <x v="19"/>
    <m/>
    <n v="0"/>
    <n v="0.72"/>
    <n v="0.72"/>
    <n v="0"/>
    <n v="0.72"/>
    <x v="3"/>
    <x v="2"/>
    <x v="58"/>
    <m/>
    <m/>
    <n v="0"/>
    <n v="0"/>
  </r>
  <r>
    <m/>
    <s v="206"/>
    <s v="383"/>
    <s v="REHABILITATION DES RUES DES CHEFS LIEUX DES FARITANY _PHASE II"/>
    <s v="DIRECTION DES INFRASTRUCTURES (DINFRA)"/>
    <s v="Travaux de réparation d'Urgence de la RN 2 vers Stadium Barikadimy Toamasina"/>
    <s v="Travaux d'Urgence"/>
    <x v="0"/>
    <x v="0"/>
    <n v="1186235000"/>
    <x v="0"/>
    <x v="1"/>
    <x v="0"/>
    <s v="Km de route entretenue"/>
    <s v="9.1"/>
    <s v="Km de route entretenue"/>
    <x v="17"/>
    <x v="0"/>
    <x v="0"/>
    <x v="0"/>
    <x v="0"/>
    <x v="3"/>
    <x v="59"/>
    <m/>
    <m/>
    <m/>
    <m/>
    <m/>
    <m/>
    <m/>
    <x v="75"/>
    <x v="86"/>
    <n v="1186235000"/>
    <m/>
    <m/>
    <m/>
    <x v="65"/>
    <x v="0"/>
    <x v="64"/>
    <e v="#VALUE!"/>
    <x v="20"/>
    <m/>
    <n v="0.05"/>
    <n v="0.05"/>
    <n v="0.05"/>
    <n v="0"/>
    <n v="0"/>
    <x v="3"/>
    <x v="3"/>
    <x v="40"/>
    <m/>
    <m/>
    <n v="0"/>
    <s v="Km"/>
  </r>
  <r>
    <m/>
    <s v="206"/>
    <m/>
    <m/>
    <s v="DIRECTION DES INFRASTRUCTURES (DINFRA)"/>
    <s v="TRAVAUX DE REHABILITATION DE ROUTE RELIANT ANTSAPANANANA-MAHANORO"/>
    <s v="Travaux de Réhabilitation"/>
    <x v="0"/>
    <x v="0"/>
    <n v="2136315000"/>
    <x v="51"/>
    <x v="1"/>
    <x v="57"/>
    <s v="Km de route réhabilitée"/>
    <s v="9.1"/>
    <s v="Km de route réhabilitée et/ou construite"/>
    <x v="27"/>
    <x v="52"/>
    <x v="43"/>
    <x v="40"/>
    <x v="42"/>
    <x v="3"/>
    <x v="23"/>
    <s v="MAHANORO"/>
    <m/>
    <m/>
    <m/>
    <m/>
    <m/>
    <m/>
    <x v="76"/>
    <x v="87"/>
    <n v="2136315000"/>
    <m/>
    <m/>
    <m/>
    <x v="24"/>
    <x v="34"/>
    <x v="8"/>
    <n v="4.7"/>
    <x v="1"/>
    <m/>
    <n v="1"/>
    <n v="0.1"/>
    <n v="1"/>
    <n v="0.9"/>
    <n v="0"/>
    <x v="2"/>
    <x v="3"/>
    <x v="40"/>
    <m/>
    <m/>
    <n v="0"/>
    <s v="Km"/>
  </r>
  <r>
    <m/>
    <s v="206"/>
    <s v="457"/>
    <s v="PONT MANGOKY"/>
    <s v="DIRECTION DES INFRASTRUCTURES (DINFRA)  / AGENCE ROUTIERE"/>
    <s v="PONT MANGOKY : Actualisation  des études, contrôle et surveillance des travaux de construction du pont de  Mangoky au PK 199+700 sur la RN 9 et ses voies d’accès"/>
    <s v="Prestation intellectuelle"/>
    <x v="2"/>
    <x v="13"/>
    <n v="10234000"/>
    <x v="56"/>
    <x v="13"/>
    <x v="18"/>
    <m/>
    <s v="9.1"/>
    <s v="nombre de rapport périodique"/>
    <x v="21"/>
    <x v="53"/>
    <x v="0"/>
    <x v="41"/>
    <x v="43"/>
    <x v="26"/>
    <x v="60"/>
    <s v="Ankatsakatsa - Ankiliabo"/>
    <m/>
    <m/>
    <m/>
    <m/>
    <m/>
    <m/>
    <x v="77"/>
    <x v="88"/>
    <n v="9060313320"/>
    <m/>
    <m/>
    <m/>
    <x v="66"/>
    <x v="27"/>
    <x v="65"/>
    <n v="0.39166666666666666"/>
    <x v="21"/>
    <n v="0.1"/>
    <n v="0.1"/>
    <n v="0.12"/>
    <n v="0.12"/>
    <n v="0"/>
    <n v="1.999999999999999E-2"/>
    <x v="3"/>
    <x v="3"/>
    <x v="59"/>
    <m/>
    <m/>
    <n v="1.999999999999999E-2"/>
    <s v="APD livré et DAO livré, Rapport final livré"/>
  </r>
  <r>
    <m/>
    <s v="206"/>
    <s v="457"/>
    <s v="PONT MANGOKY"/>
    <s v="DIRECTION DES INFRASTRUCTURES (DINFRA)  / AGENCE ROUTIERE"/>
    <s v="PONT MANGOKY : Travaux de construction du pont de  Mangoky au PK 199+700 sur la RNT 9 (pont de 880 ml) et ses voies d’accès"/>
    <s v="Travaux de Construction"/>
    <x v="2"/>
    <x v="14"/>
    <n v="170000000"/>
    <x v="37"/>
    <x v="0"/>
    <x v="58"/>
    <m/>
    <s v="9.1"/>
    <s v="linéaire de pont construit"/>
    <x v="21"/>
    <x v="53"/>
    <x v="0"/>
    <x v="41"/>
    <x v="43"/>
    <x v="26"/>
    <x v="60"/>
    <s v="Ankatsakatsa - Ankiliabo"/>
    <m/>
    <m/>
    <m/>
    <m/>
    <m/>
    <m/>
    <x v="0"/>
    <x v="89"/>
    <m/>
    <m/>
    <m/>
    <m/>
    <x v="0"/>
    <x v="0"/>
    <x v="66"/>
    <e v="#DIV/0!"/>
    <x v="0"/>
    <n v="0"/>
    <n v="0"/>
    <n v="0"/>
    <n v="0"/>
    <n v="0"/>
    <n v="0"/>
    <x v="0"/>
    <x v="0"/>
    <x v="60"/>
    <m/>
    <m/>
    <n v="0"/>
    <s v="ML d'ouvrage"/>
  </r>
  <r>
    <m/>
    <s v="206"/>
    <n v="369"/>
    <s v="CONSTRUCTION ET REHABILITATION DES ROUTES NATIONALES"/>
    <s v="DIRECTION DES INFRASTRUCTURES (DINFRA)"/>
    <s v="Travaux d'enlèvement d'éboulement meuble entre les PK 316+000 et PK 403+000 de la RNP 4"/>
    <s v="Travaux d'Entretien"/>
    <x v="0"/>
    <x v="0"/>
    <n v="50000000"/>
    <x v="57"/>
    <x v="14"/>
    <x v="0"/>
    <s v="Maintenir le réseau routier en bon état"/>
    <s v="9.1"/>
    <s v="Km de route entretenue"/>
    <x v="35"/>
    <x v="54"/>
    <x v="44"/>
    <x v="42"/>
    <x v="44"/>
    <x v="27"/>
    <x v="61"/>
    <s v="MaevatananaI _x000a_MaevatananaII_x000a_ Beratsimanana_x000a_ Ambalanjanakomby_x000a_ Ambondromamy"/>
    <s v="toute la population du District et de la Région"/>
    <m/>
    <m/>
    <m/>
    <m/>
    <m/>
    <x v="78"/>
    <x v="90"/>
    <n v="44884300"/>
    <m/>
    <m/>
    <m/>
    <x v="67"/>
    <x v="6"/>
    <x v="67"/>
    <n v="0.28000000000000003"/>
    <x v="22"/>
    <n v="0"/>
    <m/>
    <n v="0.42"/>
    <n v="0.42"/>
    <n v="0"/>
    <n v="0.42"/>
    <x v="3"/>
    <x v="4"/>
    <x v="40"/>
    <m/>
    <m/>
    <n v="0"/>
    <s v="km de route traitée"/>
  </r>
  <r>
    <m/>
    <s v="206"/>
    <s v="304"/>
    <s v="PAIR"/>
    <s v="AGENCE ROUTIERE / DIRECTION DES INFRASTRUCTURES"/>
    <s v="Travaux d’aménagement de la section urbaine de Toliara (PK 0+000 au PK 1+400), et de la plateforme d’Ankililoaka sur la RN 9, ainsi que les travaux de reconstruction du pont RANOZAZA sur la RN 9 au PK 71+271 et ses voies d’accès"/>
    <s v="Travaux de Réhabilitation"/>
    <x v="2"/>
    <x v="15"/>
    <n v="22000000000"/>
    <x v="35"/>
    <x v="1"/>
    <x v="59"/>
    <s v="Km réhabilité_x000a_pont reconstruit"/>
    <s v="9.1"/>
    <s v="Km de route réhabilitée"/>
    <x v="21"/>
    <x v="55"/>
    <x v="45"/>
    <x v="43"/>
    <x v="45"/>
    <x v="5"/>
    <x v="43"/>
    <s v="Ankililaoka"/>
    <m/>
    <m/>
    <m/>
    <m/>
    <m/>
    <m/>
    <x v="79"/>
    <x v="91"/>
    <n v="11539899163.360001"/>
    <m/>
    <m/>
    <m/>
    <x v="68"/>
    <x v="35"/>
    <x v="18"/>
    <n v="0.88680000000000003"/>
    <x v="23"/>
    <n v="0.15"/>
    <n v="0.129"/>
    <n v="0.56110000000000004"/>
    <n v="0.56110000000000004"/>
    <n v="0"/>
    <n v="0.43210000000000004"/>
    <x v="3"/>
    <x v="2"/>
    <x v="40"/>
    <m/>
    <m/>
    <n v="1.106176"/>
    <s v="Km"/>
  </r>
  <r>
    <m/>
    <s v="206"/>
    <s v="304"/>
    <s v="PAIR"/>
    <s v="AGENCE ROUTIERE / DIRECTION DES INFRASTRUCTURES"/>
    <s v="Gestion, contrôle et surveillance des travaux d’aménagement de la RN 9 de la section urbaine de Toliara (PK 0+000 – PK 1+400), construction du pont RANOZAZA et de ses voies d’accès au PK 71+271, ainsi que l’aménagement de la plateforme d’Ankililoaka"/>
    <s v="Prestation intellectuelle"/>
    <x v="2"/>
    <x v="16"/>
    <n v="3000000000"/>
    <x v="35"/>
    <x v="8"/>
    <x v="38"/>
    <s v="Nombre de Rapport validé"/>
    <s v="9.1"/>
    <s v="Nombre de Rapport validé"/>
    <x v="21"/>
    <x v="56"/>
    <x v="0"/>
    <x v="43"/>
    <x v="45"/>
    <x v="5"/>
    <x v="43"/>
    <s v="Ankililaoka"/>
    <m/>
    <m/>
    <s v="N/A"/>
    <s v="N/A"/>
    <s v="N/A"/>
    <s v="N/A"/>
    <x v="80"/>
    <x v="92"/>
    <n v="1328640000"/>
    <m/>
    <m/>
    <n v="0"/>
    <x v="68"/>
    <x v="36"/>
    <x v="68"/>
    <n v="1.4952380952380953"/>
    <x v="24"/>
    <n v="0"/>
    <n v="0.33"/>
    <n v="0.53"/>
    <n v="0.53"/>
    <n v="0"/>
    <n v="0.2"/>
    <x v="3"/>
    <x v="4"/>
    <x v="61"/>
    <m/>
    <m/>
    <n v="1.6"/>
    <s v="Nombre de rapports"/>
  </r>
  <r>
    <m/>
    <s v="206"/>
    <m/>
    <s v="AMENAGEMENT DE CORRIDORS ET FACILITATION DU COMMERCE (PACFC II)"/>
    <s v="PACFC / AGENCE ROUTIERE / DIRECTION GENERALE DES TRAVAUX PUBLICS (DGTP)"/>
    <s v="Travaux Routiers : _x000a_Aménagement et Bitumage de la RNT 9 entre Manja et Dabara (185 km), _x000a_Aménagement et bitumage de la RNT 12A entre Ebakiky et Manambondro (121 km),_x000a_Contrôle et Surveillance de la RNT 9 et de la RNT 12a._x000a_ Etudes pour la construction du port de Toliara ;_x000a_Facilitation de commerce ;_x000a_Aménagements connexes (CSB, Forages, Eclairage public, piste Manja – Andranopasy (74 km), etc._x000a_ Appui à la Gestion et au Suivi._x000a_"/>
    <s v="Travaux de Réhabilitation"/>
    <x v="2"/>
    <x v="17"/>
    <s v="320,22 millions USD"/>
    <x v="0"/>
    <x v="12"/>
    <x v="0"/>
    <m/>
    <s v="9.1"/>
    <m/>
    <x v="52"/>
    <x v="0"/>
    <x v="0"/>
    <x v="0"/>
    <x v="0"/>
    <x v="28"/>
    <x v="0"/>
    <m/>
    <m/>
    <m/>
    <m/>
    <m/>
    <m/>
    <m/>
    <x v="0"/>
    <x v="93"/>
    <m/>
    <m/>
    <m/>
    <m/>
    <x v="0"/>
    <x v="0"/>
    <x v="0"/>
    <e v="#DIV/0!"/>
    <x v="0"/>
    <n v="0"/>
    <n v="0"/>
    <n v="0"/>
    <n v="0"/>
    <n v="0"/>
    <n v="0"/>
    <x v="4"/>
    <x v="5"/>
    <x v="62"/>
    <m/>
    <m/>
    <n v="0"/>
    <n v="0"/>
  </r>
  <r>
    <m/>
    <s v="206"/>
    <s v="392"/>
    <s v="AMENAGEMENT DE CORRIDORS ET FACILITATION DU COMMERCE"/>
    <s v="PACFC / AGENCE ROUTIERE / DIRECTION GENERALE DES TRAVAUX PUBLICS (DGTP)"/>
    <s v="Actualisation des 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PHASE I + PHASE II)"/>
    <s v="Prestation intellectuelle"/>
    <x v="2"/>
    <x v="18"/>
    <n v="12000000000"/>
    <x v="26"/>
    <x v="8"/>
    <x v="60"/>
    <m/>
    <s v="9.1"/>
    <s v="nombre de rapport"/>
    <x v="9"/>
    <x v="57"/>
    <x v="46"/>
    <x v="44"/>
    <x v="46"/>
    <x v="9"/>
    <x v="62"/>
    <s v="Taolagnaro, Tanambao Nahampoina, Mahatalaky, Mandromodromotra, Bekaraoky, Vangaindrano, Masianaka, "/>
    <m/>
    <m/>
    <m/>
    <m/>
    <m/>
    <m/>
    <x v="81"/>
    <x v="94"/>
    <n v="9515881653.0799999"/>
    <m/>
    <m/>
    <m/>
    <x v="69"/>
    <x v="37"/>
    <x v="69"/>
    <n v="0.65806451612903227"/>
    <x v="25"/>
    <n v="0.2"/>
    <n v="0.1346"/>
    <n v="0.15"/>
    <n v="0.15"/>
    <n v="0"/>
    <n v="1.5399999999999997E-2"/>
    <x v="3"/>
    <x v="3"/>
    <x v="63"/>
    <m/>
    <m/>
    <n v="0.40039999999999992"/>
    <s v="Nombre de rapports"/>
  </r>
  <r>
    <m/>
    <s v="206"/>
    <s v="392"/>
    <s v="AMENAGEMENT DE CORRIDORS ET FACILITATION DU COMMERCE"/>
    <s v="PACFC / AGENCE ROUTIERE / DIRECTION GENERALE DES TRAVAUX PUBLICS (DGTP)"/>
    <s v="Contrôle et Surveillance des travaux d’aménagement et de bitumage de la RN9 entre Analamisampy et Bevoay (PK107+400 - PK192+780) et entre Bevoay et Manja (PK194+730 - PK274+844"/>
    <s v="Prestation intellectuelle"/>
    <x v="2"/>
    <x v="7"/>
    <n v="15000000000"/>
    <x v="26"/>
    <x v="8"/>
    <x v="61"/>
    <m/>
    <s v="9.1"/>
    <s v="nombre de rapport périodique"/>
    <x v="21"/>
    <x v="58"/>
    <x v="22"/>
    <x v="45"/>
    <x v="23"/>
    <x v="26"/>
    <x v="63"/>
    <s v="Antanimieva, Befandriana Atsimo, Nosy Ambositra, Ankiliabo"/>
    <m/>
    <m/>
    <m/>
    <m/>
    <m/>
    <m/>
    <x v="82"/>
    <x v="95"/>
    <n v="12274261104.5"/>
    <m/>
    <m/>
    <m/>
    <x v="70"/>
    <x v="37"/>
    <x v="70"/>
    <n v="0.71182795698924728"/>
    <x v="26"/>
    <n v="0.39079999999999998"/>
    <n v="0.4"/>
    <n v="0.58499999999999996"/>
    <n v="0.58499999999999996"/>
    <n v="0"/>
    <n v="0.18499999999999994"/>
    <x v="3"/>
    <x v="2"/>
    <x v="40"/>
    <m/>
    <m/>
    <n v="5.7349999999999985"/>
    <s v="Nombre de rapports"/>
  </r>
  <r>
    <m/>
    <s v="206"/>
    <s v="392"/>
    <s v="AMENAGEMENT DE CORRIDORS ET FACILITATION DU COMMERCE"/>
    <s v="PACFC / AGENCE ROUTIERE / DIRECTION GENERALE DES TRAVAUX PUBLICS (DGTP)"/>
    <s v="PACFC : Travaux d'aménagement et de bitumage de la route nationale n°9 - Lot 1 entre Analamisampy et Bevoay (PK107+400 - PK192+780)"/>
    <s v="Travaux de Réhabilitation"/>
    <x v="2"/>
    <x v="19"/>
    <n v="81808381500"/>
    <x v="26"/>
    <x v="1"/>
    <x v="62"/>
    <s v="Km de route construite ;_x000a_Nombre d'ouvrage réalisés"/>
    <s v="9.1"/>
    <s v="Km de route réhabilitée et/ou construite"/>
    <x v="21"/>
    <x v="58"/>
    <x v="47"/>
    <x v="45"/>
    <x v="47"/>
    <x v="5"/>
    <x v="64"/>
    <s v="Antanimieva, Befandriana Atsimo, Nosy Ambositra"/>
    <m/>
    <m/>
    <m/>
    <m/>
    <m/>
    <m/>
    <x v="83"/>
    <x v="96"/>
    <n v="126557493203"/>
    <m/>
    <m/>
    <m/>
    <x v="71"/>
    <x v="15"/>
    <x v="32"/>
    <n v="0.6544444444444445"/>
    <x v="27"/>
    <n v="0.32200000000000001"/>
    <n v="0.127"/>
    <n v="0.2281"/>
    <n v="0.44500000000000001"/>
    <n v="0.21690000000000001"/>
    <n v="0.318"/>
    <x v="3"/>
    <x v="3"/>
    <x v="64"/>
    <m/>
    <m/>
    <n v="27.03"/>
    <s v="Km"/>
  </r>
  <r>
    <m/>
    <s v="206"/>
    <m/>
    <s v="PROJET DE CONNECTIVITE POUR AMELIORER LES MOYENS DE SUBSISTANCE EN MILIEU RURAL"/>
    <s v="PACT / DIRECTION GENERALE DES TRAVAUX PUBLICS (DGTP)"/>
    <s v="TRAVAUX DE BITUMAGE DE LA ROUTE NATIONALE _x000a_44 RELIANT AMBOASARY VOHIDIALA (PK 60  AU PK 133)"/>
    <s v="Travaux de Réhabilitation"/>
    <x v="2"/>
    <x v="20"/>
    <n v="105379877776.8"/>
    <x v="27"/>
    <x v="1"/>
    <x v="35"/>
    <s v="Km de route réhabilitée et/ou construite"/>
    <s v="9.1"/>
    <s v="Km de route réhabilitée et/ou construite"/>
    <x v="29"/>
    <x v="0"/>
    <x v="0"/>
    <x v="46"/>
    <x v="48"/>
    <x v="19"/>
    <x v="37"/>
    <s v="Vohidiala"/>
    <m/>
    <m/>
    <m/>
    <m/>
    <m/>
    <m/>
    <x v="84"/>
    <x v="97"/>
    <n v="105379877776.8"/>
    <m/>
    <m/>
    <m/>
    <x v="72"/>
    <x v="19"/>
    <x v="32"/>
    <n v="0.86164383561643831"/>
    <x v="28"/>
    <n v="0.3296"/>
    <n v="0.25119999999999998"/>
    <n v="0.4088"/>
    <n v="0.42020000000000002"/>
    <n v="1.1400000000000021E-2"/>
    <n v="0.16900000000000004"/>
    <x v="3"/>
    <x v="4"/>
    <x v="65"/>
    <m/>
    <m/>
    <n v="12.337000000000003"/>
    <s v="Km"/>
  </r>
  <r>
    <m/>
    <s v="218"/>
    <s v="387"/>
    <s v="TRAVAUX  D'ENTRETIEN COURANT DES OUVRAGES D'ART (TECOA)"/>
    <s v="DRTP DIANA"/>
    <s v="1-6 Effectuer des Travaux d’Entretien Courant de la RNS 30 B"/>
    <s v="Travaux d'Entretien"/>
    <x v="2"/>
    <x v="21"/>
    <n v="23000000000"/>
    <x v="58"/>
    <x v="1"/>
    <x v="63"/>
    <s v="Km de route réhabilitée  "/>
    <s v="9.1"/>
    <s v="Km de route réhabilitée et/ou construite"/>
    <x v="53"/>
    <x v="59"/>
    <x v="0"/>
    <x v="10"/>
    <x v="49"/>
    <x v="10"/>
    <x v="57"/>
    <s v="_x000a_CU Nosy be_x000a_"/>
    <m/>
    <m/>
    <m/>
    <m/>
    <m/>
    <m/>
    <x v="0"/>
    <x v="98"/>
    <n v="23000000000"/>
    <m/>
    <m/>
    <m/>
    <x v="73"/>
    <x v="25"/>
    <x v="71"/>
    <n v="1.1861111111111111"/>
    <x v="29"/>
    <n v="0.26"/>
    <n v="0.18000000000000002"/>
    <n v="0.28000000000000003"/>
    <n v="0.28000000000000003"/>
    <n v="0"/>
    <n v="0.1"/>
    <x v="3"/>
    <x v="4"/>
    <x v="40"/>
    <m/>
    <m/>
    <n v="2.0880000000000001"/>
    <s v="Km"/>
  </r>
  <r>
    <m/>
    <s v="206"/>
    <s v="247"/>
    <s v="PROJET D'ASPHALTAGE DE LA ROUTE NATIONALE SECONDAIRE N°5 : SOANIERANA IVONGO - MANANARA NORD"/>
    <s v="AGENCE ROUTIERE / DIRECTION DES INFRASTRUCTURES"/>
    <s v="PROJET D'AMENAGEMENT ET D'ASPHALTAGE DE LA ROUTE NATIONALE SECONDAIRE N°5 : SOANIERANA IVONGO - MANANARA NORD, SERVICE DE CONSULTANT :  « Actualisation des Etudes d'Avant-Projet Détaillées et environnementales de la totalité du projet de la RN5 &quot; SOANIERANA IVONGO - MANANARA&quot;, Elaboration des Dossiers d'Appel d'Offres des travaux de tout le linéaire de la RNS 5 scindés en deux tronçons: Tronçon 1: Soanierana Ivongo – Vahibe et Tronçon 2: Vahibe – Mananara, Assistance à l'Administration pour l'analyse et l'évaluation des offres des travaux  du Tronçon 1 : Soanierana Ivongo – Vahibe, Contrôle et surveillance des travaux  du Tronçon 1: Soanierana Ivongo – Vahibe »"/>
    <s v="Prestation intellectuelle"/>
    <x v="2"/>
    <x v="22"/>
    <n v="12402000000"/>
    <x v="59"/>
    <x v="8"/>
    <x v="31"/>
    <s v="Nombre de rapports validés"/>
    <s v="9.1"/>
    <s v="Nombre de rapports validés"/>
    <x v="20"/>
    <x v="60"/>
    <x v="48"/>
    <x v="47"/>
    <x v="50"/>
    <x v="15"/>
    <x v="65"/>
    <s v="SOANIERANA IVONGO – ANTANAMBE- MANANARA AVARATRA"/>
    <m/>
    <m/>
    <m/>
    <m/>
    <m/>
    <m/>
    <x v="85"/>
    <x v="99"/>
    <n v="12401580854.18"/>
    <d v="2017-02-01T00:00:00"/>
    <m/>
    <n v="1879063635.49"/>
    <x v="74"/>
    <x v="25"/>
    <x v="72"/>
    <n v="1.6708333333333334"/>
    <x v="30"/>
    <n v="0.28999999999999998"/>
    <n v="0.32"/>
    <n v="0.37"/>
    <n v="0.37"/>
    <n v="0"/>
    <n v="4.9999999999999989E-2"/>
    <x v="3"/>
    <x v="4"/>
    <x v="66"/>
    <m/>
    <m/>
    <n v="0.34999999999999992"/>
    <s v="Nombre de rapports"/>
  </r>
  <r>
    <m/>
    <s v="206"/>
    <s v="395"/>
    <s v="TRAVAUX DE RECONSTRUCTION DES PONTS DE MANGORO (PK 94+200) ET D’ANTSAPAZANA/ANTSIRINALA (PK105+460) DE LA RN2"/>
    <s v="DIRECTION DES INFRASTRUCTURES (DINFRA)"/>
    <s v="TRAVAUX DE RECONSTRUCTION DES PONTS DE MANGORO (PK 94+200) ET D’ANTSAPAZANA/ANTSIRINALA (PK105+460) DE LA RN2"/>
    <s v="Travaux de Construction"/>
    <x v="2"/>
    <x v="23"/>
    <s v="2 596 000 000 JPY"/>
    <x v="60"/>
    <x v="0"/>
    <x v="64"/>
    <s v="Maintenir le réseau routier et structurant en état"/>
    <s v="9.1"/>
    <s v="Nb de pont construit"/>
    <x v="17"/>
    <x v="61"/>
    <x v="0"/>
    <x v="48"/>
    <x v="51"/>
    <x v="19"/>
    <x v="66"/>
    <s v="- Pont Mangoro:_x000a_CR Anosibe Ifody_x000a_- Pont Antsapazana : _x000a_CR Ambohibary"/>
    <s v="Toutes les populations des trois Communes Rurales d'Anosibe Ifody, Ambohibary et de Moramanga_x000a_Toutes riverains utilisant l'axe RN2 reliant les deux grandes villes Antananarivo - Toamasina_x000a_"/>
    <n v="30"/>
    <m/>
    <m/>
    <m/>
    <m/>
    <x v="86"/>
    <x v="100"/>
    <s v="2 596 000 000 JPY"/>
    <m/>
    <m/>
    <s v="2 596 000 000 JPY"/>
    <x v="75"/>
    <x v="25"/>
    <x v="73"/>
    <n v="0.35833333333333334"/>
    <x v="31"/>
    <n v="0"/>
    <n v="2.9999999999999997E-4"/>
    <n v="2.9999999999999997E-4"/>
    <n v="2.9999999999999997E-4"/>
    <n v="0"/>
    <n v="0"/>
    <x v="3"/>
    <x v="3"/>
    <x v="67"/>
    <m/>
    <m/>
    <n v="0"/>
    <s v="ML d'ouvrage"/>
  </r>
  <r>
    <m/>
    <s v="206"/>
    <s v="396"/>
    <s v="PROJET DE MODERNISATION DU RESEAU ROUTIER RN 6 ET RN 13"/>
    <s v="DIRECTION GENERALE DES TRAVAUX PUBLICS (DGTP)"/>
    <s v="Assistance technique (AT) pour appuyer l’Autorité Routière  sur le projet Modernisation  financés par la Banque Européenne d’Investissement"/>
    <s v="Assistance technique"/>
    <x v="2"/>
    <x v="24"/>
    <s v="NA"/>
    <x v="6"/>
    <x v="8"/>
    <x v="37"/>
    <s v="Nombre de Rapport validé"/>
    <s v="9.1"/>
    <s v="Livrables approuvés"/>
    <x v="31"/>
    <x v="0"/>
    <x v="0"/>
    <x v="49"/>
    <x v="52"/>
    <x v="29"/>
    <x v="67"/>
    <s v="AMBANJA_x000a_MARIVORAHONA_x000a_RANOPISO_x000a_MANAMBARO_x000a_SAMPONA_x000a_TSIVORY_x000a_AMBILOBE_x000a_ANTSIRANANA "/>
    <m/>
    <m/>
    <s v="N/A"/>
    <s v="N/A"/>
    <s v="N/A"/>
    <s v="N/A"/>
    <x v="87"/>
    <x v="101"/>
    <s v="NA"/>
    <m/>
    <m/>
    <n v="0"/>
    <x v="76"/>
    <x v="38"/>
    <x v="74"/>
    <n v="34.564102564102562"/>
    <x v="32"/>
    <m/>
    <n v="0.3"/>
    <n v="0.3"/>
    <n v="0.3"/>
    <n v="0"/>
    <n v="0"/>
    <x v="3"/>
    <x v="4"/>
    <x v="40"/>
    <m/>
    <m/>
    <n v="0"/>
    <s v="Nombre de rapports"/>
  </r>
  <r>
    <m/>
    <s v="206"/>
    <s v="396"/>
    <s v="PROJET DE MODERNISATION DU RESEAU ROUTIER RN 6 ET RN 13"/>
    <s v="DIRECTION GENERALE DES TRAVAUX PUBLICS (DGTP)"/>
    <s v="Réhabilitation de la RN 6 entre Ambanja et Antsiranana: Travaux / Mise en œuvre des mesures environnementales dans le cadre du projet de réhabilitation de la RN6 entre Ambanja et Antsiranana- Lot1"/>
    <s v="Travaux de Réhabilitation"/>
    <x v="2"/>
    <x v="25"/>
    <n v="521174480750"/>
    <x v="6"/>
    <x v="1"/>
    <x v="65"/>
    <s v="Nombre de KM réhabilité"/>
    <s v="9.1"/>
    <s v="longueur  de RN réhabilitée"/>
    <x v="10"/>
    <x v="62"/>
    <x v="49"/>
    <x v="50"/>
    <x v="53"/>
    <x v="10"/>
    <x v="68"/>
    <s v="AMBANJA_x000a_AMBILOBE_x000a_ANTSIRANANA "/>
    <m/>
    <m/>
    <s v="N/A"/>
    <s v="N/A"/>
    <s v="N/A"/>
    <s v="N/A"/>
    <x v="88"/>
    <x v="102"/>
    <n v="154106079955.84"/>
    <d v="2018-05-14T00:00:00"/>
    <m/>
    <n v="0"/>
    <x v="68"/>
    <x v="39"/>
    <x v="18"/>
    <n v="0.40256410256410258"/>
    <x v="33"/>
    <n v="0.03"/>
    <n v="0.05"/>
    <n v="9.0899999999999995E-2"/>
    <n v="9.0899999999999995E-2"/>
    <n v="0"/>
    <n v="4.0899999999999992E-2"/>
    <x v="3"/>
    <x v="3"/>
    <x v="68"/>
    <m/>
    <m/>
    <n v="4.1603479999999999"/>
    <s v="Km"/>
  </r>
  <r>
    <m/>
    <s v="206"/>
    <s v="396"/>
    <s v="PROJET DE MODERNISATION DU RESEAU ROUTIER RN 6 ET RN 13"/>
    <s v="DIRECTION GENERALE DES TRAVAUX PUBLICS (DGTP)"/>
    <s v="Réhabilitation de la RN 6 entre Ambanja et Antsiranana: Travaux / Mise en œuvre des mesures environnementales dans le cadre du projet de réhabilitation de la RN6 entre Ambanja et Antsiranana- Lot2"/>
    <s v="Prestation intellectuelle"/>
    <x v="2"/>
    <x v="25"/>
    <n v="26550370000"/>
    <x v="6"/>
    <x v="8"/>
    <x v="8"/>
    <s v="Nombre de rapports validés"/>
    <s v="9.1"/>
    <s v="longueur  de RN réhabilitée"/>
    <x v="10"/>
    <x v="4"/>
    <x v="50"/>
    <x v="51"/>
    <x v="54"/>
    <x v="10"/>
    <x v="68"/>
    <s v="AMBANJA_x000a_AMBILOBE_x000a_ANTSIRANANA "/>
    <m/>
    <m/>
    <s v="N/A"/>
    <s v="N/A"/>
    <s v="N/A"/>
    <s v="N/A"/>
    <x v="89"/>
    <x v="103"/>
    <n v="218088351859.82001"/>
    <d v="2018-05-17T00:00:00"/>
    <m/>
    <m/>
    <x v="68"/>
    <x v="15"/>
    <x v="18"/>
    <n v="0.34888888888888892"/>
    <x v="34"/>
    <n v="0.03"/>
    <n v="0.05"/>
    <n v="9.0800000000000006E-2"/>
    <n v="9.0800000000000006E-2"/>
    <n v="0"/>
    <n v="4.0800000000000003E-2"/>
    <x v="3"/>
    <x v="3"/>
    <x v="69"/>
    <m/>
    <m/>
    <n v="0.48960000000000004"/>
    <s v="Nombre de rapports"/>
  </r>
  <r>
    <m/>
    <s v="206"/>
    <s v="CP 19"/>
    <s v="CP19"/>
    <s v="DRTP ANDROY"/>
    <s v="Travaux de réhabilitations des bâtiments du service régional des Travaux Publics Androy :_x000a_- Réhabilitations des bâtiments du SRTP Ambovombe Androy_x000a_- Réhabilitations des bâtiments du SRTP section Beloha-Androy_x000a_"/>
    <s v="Travaux de Réhabilitation"/>
    <x v="1"/>
    <x v="0"/>
    <n v="59952387"/>
    <x v="61"/>
    <x v="15"/>
    <x v="39"/>
    <s v="Nombre de Bureau réhabilité"/>
    <s v="9.1"/>
    <s v="Nombre de Bureau réhabilité"/>
    <x v="54"/>
    <x v="63"/>
    <x v="51"/>
    <x v="52"/>
    <x v="55"/>
    <x v="14"/>
    <x v="69"/>
    <s v="Ambovombe, Beloha"/>
    <s v="Population de la Commune Urbaine d'Ambovombe Androy et de la Commune Rurale de Beloha"/>
    <n v="10"/>
    <m/>
    <m/>
    <m/>
    <m/>
    <x v="0"/>
    <x v="104"/>
    <n v="59952387"/>
    <m/>
    <m/>
    <m/>
    <x v="77"/>
    <x v="0"/>
    <x v="0"/>
    <e v="#DIV/0!"/>
    <x v="35"/>
    <m/>
    <n v="0.2"/>
    <n v="0.2"/>
    <n v="0.2"/>
    <n v="0"/>
    <n v="0"/>
    <x v="3"/>
    <x v="3"/>
    <x v="70"/>
    <m/>
    <m/>
    <n v="0"/>
    <s v="Nombre de Bâtiments administratifs"/>
  </r>
  <r>
    <m/>
    <s v="206"/>
    <s v="369"/>
    <s v="CONSTRUCTION ET REHABILITATION DES ROUTES NATIONALES"/>
    <s v="DIRECTION DES INFRASTRUCTURES (DINFRA)"/>
    <s v="Travaux de réhabilitation de la Route Nationale RN2 (CONTRAT CADRE) Entre  les PK 140 au PK 250  et PK 269 au  304"/>
    <s v="Travaux de Réhabilitation"/>
    <x v="0"/>
    <x v="0"/>
    <n v="21938259321.599998"/>
    <x v="17"/>
    <x v="1"/>
    <x v="66"/>
    <s v="Km de route réhabilitée ;_x000a_Nombre d'ouvrage réalisés"/>
    <s v="9.1"/>
    <m/>
    <x v="17"/>
    <x v="64"/>
    <x v="52"/>
    <x v="53"/>
    <x v="56"/>
    <x v="3"/>
    <x v="23"/>
    <s v="Toamasina"/>
    <s v="Population Toamasina"/>
    <n v="10"/>
    <m/>
    <m/>
    <m/>
    <m/>
    <x v="90"/>
    <x v="105"/>
    <n v="21938259321.599998"/>
    <m/>
    <m/>
    <n v="21938259321.599998"/>
    <x v="78"/>
    <x v="28"/>
    <x v="75"/>
    <n v="1.3625"/>
    <x v="36"/>
    <n v="0"/>
    <n v="0.1"/>
    <n v="0.25"/>
    <n v="0.25"/>
    <n v="0"/>
    <n v="0.15"/>
    <x v="3"/>
    <x v="4"/>
    <x v="71"/>
    <m/>
    <m/>
    <n v="21.75"/>
    <s v="Km"/>
  </r>
  <r>
    <m/>
    <s v="206"/>
    <s v="455"/>
    <s v="Nouveau Projets d'Emergents"/>
    <s v="DIRECTION DES INFRASTRUCTURES (DINFRA)"/>
    <s v="Travaux d'urgence de remise en état de la route nationale RNT33B reliant la RNP4 Andranofasika et Ambatoboeny"/>
    <s v="Travaux d'Urgence"/>
    <x v="0"/>
    <x v="0"/>
    <n v="20000000000"/>
    <x v="32"/>
    <x v="1"/>
    <x v="67"/>
    <s v="Maintenir le réseau routier en bon état"/>
    <s v="9.1"/>
    <s v="Km de route traitée ;_x000a_Nombre d'ouvrage réalisés :_x000a_"/>
    <x v="55"/>
    <x v="65"/>
    <x v="53"/>
    <x v="38"/>
    <x v="57"/>
    <x v="25"/>
    <x v="70"/>
    <s v="Andranofasika_x000a_Ambatoboeny"/>
    <s v="Population riveraine"/>
    <m/>
    <m/>
    <m/>
    <m/>
    <m/>
    <x v="91"/>
    <x v="106"/>
    <n v="3187372750"/>
    <m/>
    <m/>
    <m/>
    <x v="79"/>
    <x v="34"/>
    <x v="20"/>
    <n v="2.7583333333333333"/>
    <x v="1"/>
    <m/>
    <n v="0.38"/>
    <n v="0.4"/>
    <n v="1"/>
    <n v="0.6"/>
    <n v="0.62"/>
    <x v="3"/>
    <x v="4"/>
    <x v="72"/>
    <m/>
    <m/>
    <n v="14.879999999999999"/>
    <s v="Km"/>
  </r>
  <r>
    <m/>
    <s v="206"/>
    <s v="369"/>
    <s v="CONSTRUCTION ET REHABILITATION DES ROUTES NATIONALES"/>
    <s v="DIRECTION DES INFRASTRUCTURES (DINFRA)"/>
    <s v="Travaux sur la Route nationale RN 31 reliant Antsohihy, Antsahabe et Bealanana"/>
    <s v="Travaux de Réhabilitation"/>
    <x v="0"/>
    <x v="0"/>
    <n v="90000000"/>
    <x v="62"/>
    <x v="1"/>
    <x v="42"/>
    <s v="Km de route réhabilitée - Unité d'ouvrages"/>
    <s v="9.1"/>
    <s v="Km de route réhabilitée et/ou construite"/>
    <x v="8"/>
    <x v="66"/>
    <x v="0"/>
    <x v="54"/>
    <x v="58"/>
    <x v="8"/>
    <x v="71"/>
    <s v="Antsohihy - Bealanana"/>
    <m/>
    <m/>
    <m/>
    <m/>
    <m/>
    <m/>
    <x v="92"/>
    <x v="107"/>
    <n v="88425426"/>
    <m/>
    <m/>
    <m/>
    <x v="80"/>
    <x v="28"/>
    <x v="76"/>
    <n v="3.2875000000000001"/>
    <x v="1"/>
    <n v="0"/>
    <n v="1"/>
    <n v="0.08"/>
    <n v="1"/>
    <n v="0.92"/>
    <n v="0"/>
    <x v="2"/>
    <x v="3"/>
    <x v="40"/>
    <m/>
    <m/>
    <n v="0"/>
    <s v="Km"/>
  </r>
  <r>
    <m/>
    <s v="206"/>
    <s v="304"/>
    <s v="PAIR"/>
    <s v="AGENCE ROUTIERE / DIRECTION DES INFRASTRUCTURES"/>
    <s v="LOT 2: Travaux à Himo pour l'aménagement de la piste rurale de Tsianisiha - Andoharano sur la RN9 du PK 4+800 au PK 8+800"/>
    <s v="Travaux de Réhabilitation"/>
    <x v="0"/>
    <x v="0"/>
    <n v="300000000"/>
    <x v="35"/>
    <x v="1"/>
    <x v="37"/>
    <s v="Nombre de KM réhabilité"/>
    <s v="9.1"/>
    <s v="Km réhabilité"/>
    <x v="21"/>
    <x v="67"/>
    <x v="0"/>
    <x v="55"/>
    <x v="59"/>
    <x v="5"/>
    <x v="43"/>
    <s v="TSIANISIHA"/>
    <m/>
    <m/>
    <s v="N/A"/>
    <s v="N/A"/>
    <s v="N/A"/>
    <s v="N/A"/>
    <x v="93"/>
    <x v="108"/>
    <n v="231720671.484"/>
    <m/>
    <m/>
    <n v="193100559.56999999"/>
    <x v="47"/>
    <x v="30"/>
    <x v="77"/>
    <n v="141"/>
    <x v="37"/>
    <n v="0.32690000000000002"/>
    <n v="0.39"/>
    <n v="0.39"/>
    <n v="0.39"/>
    <n v="0"/>
    <n v="0"/>
    <x v="5"/>
    <x v="4"/>
    <x v="55"/>
    <m/>
    <m/>
    <n v="0"/>
    <s v="Km"/>
  </r>
  <r>
    <m/>
    <s v="206"/>
    <s v="304"/>
    <s v="PAIR"/>
    <s v="AGENCE ROUTIERE / DIRECTION DES INFRASTRUCTURES"/>
    <s v="LOT 3 : Travaux à Himo pour l'aménagement de la piste rurale de Tsianisiha - Andoharano sur la RN9 du PK 8+800 au PK 12+800"/>
    <s v="Travaux de Réhabilitation"/>
    <x v="0"/>
    <x v="0"/>
    <n v="300000000"/>
    <x v="35"/>
    <x v="1"/>
    <x v="37"/>
    <s v="Nombre de KM réhabilité"/>
    <s v="9.1"/>
    <s v="Km réhabilité"/>
    <x v="21"/>
    <x v="68"/>
    <x v="54"/>
    <x v="56"/>
    <x v="60"/>
    <x v="5"/>
    <x v="43"/>
    <s v="TSIANISIHA"/>
    <m/>
    <m/>
    <s v="N/A"/>
    <s v="N/A"/>
    <s v="N/A"/>
    <s v="N/A"/>
    <x v="94"/>
    <x v="109"/>
    <n v="306378675.98400003"/>
    <m/>
    <m/>
    <n v="255315563.32000002"/>
    <x v="47"/>
    <x v="30"/>
    <x v="78"/>
    <n v="141"/>
    <x v="38"/>
    <n v="0.15740000000000001"/>
    <n v="0.22"/>
    <n v="0.22"/>
    <n v="0.22"/>
    <n v="0"/>
    <n v="0"/>
    <x v="3"/>
    <x v="3"/>
    <x v="73"/>
    <m/>
    <m/>
    <n v="0"/>
    <s v="Km"/>
  </r>
  <r>
    <m/>
    <s v="206"/>
    <s v="CP 19"/>
    <s v="Convention Programme N°19 (CP19)"/>
    <s v="DRTP ANDROY"/>
    <s v="Travaux sur la Route Nationale RNS10 (PK 264+000 - PK 434+000) ; _x000a_Travaux sur la Route Nationale RNS13 (PK 223+000 - PK 381+000) ;"/>
    <s v="Travaux d'Entretien"/>
    <x v="1"/>
    <x v="0"/>
    <n v="1102804300"/>
    <x v="61"/>
    <x v="1"/>
    <x v="68"/>
    <s v="- Km des routes entretenues, - Unités d'ouvrages Entretenus,    - Unité d'ouvrages construits"/>
    <s v="9.1"/>
    <s v="Km des routes entretenues,          Ouvrages d'art et de franchissement entretenus, construit             "/>
    <x v="56"/>
    <x v="0"/>
    <x v="0"/>
    <x v="57"/>
    <x v="61"/>
    <x v="30"/>
    <x v="72"/>
    <s v="Tranoroa, Beloha, Tsihombe, Ambondro, Ambonaivo, Ambanisarika, Ambovombe, Ambomalaza, Antanimora Sud, Andalatanosy, Ampamata, Beraketa, Manakoliva"/>
    <s v="Population servie par la RNS.10, entre Tranoroa et Ambovombe, par la RNS.13 entre Manakoliva et Ambovombe"/>
    <m/>
    <m/>
    <m/>
    <m/>
    <m/>
    <x v="0"/>
    <x v="110"/>
    <m/>
    <m/>
    <m/>
    <m/>
    <x v="81"/>
    <x v="0"/>
    <x v="0"/>
    <e v="#DIV/0!"/>
    <x v="35"/>
    <m/>
    <n v="0.2"/>
    <n v="0.2"/>
    <n v="0.2"/>
    <n v="0"/>
    <n v="0"/>
    <x v="3"/>
    <x v="3"/>
    <x v="74"/>
    <m/>
    <m/>
    <n v="0"/>
    <s v="Km"/>
  </r>
  <r>
    <m/>
    <s v="206"/>
    <m/>
    <m/>
    <s v="DRTP BETSIBOKA"/>
    <s v="Travaux d'entretien courant des routes nationales dans la région de Betsiboka repartis en douze (12) lots"/>
    <s v="Travaux d'Entretien"/>
    <x v="1"/>
    <x v="0"/>
    <n v="1031794500"/>
    <x v="63"/>
    <x v="1"/>
    <x v="0"/>
    <s v="Km de route construite ;_x000a_Nombre d'ouvrage réalisés"/>
    <s v="9.1"/>
    <s v="Km de route réhabilitée et/ou construite"/>
    <x v="57"/>
    <x v="0"/>
    <x v="0"/>
    <x v="0"/>
    <x v="0"/>
    <x v="12"/>
    <x v="44"/>
    <s v="CU Maevatanana_x000a_CR Andranomamy_x000a_CR Mahatsinjo_x000a_CR Tsaratanana_x000a_CR Mahazoma"/>
    <m/>
    <m/>
    <m/>
    <m/>
    <m/>
    <m/>
    <x v="0"/>
    <x v="111"/>
    <m/>
    <m/>
    <m/>
    <m/>
    <x v="0"/>
    <x v="0"/>
    <x v="0"/>
    <e v="#DIV/0!"/>
    <x v="25"/>
    <m/>
    <n v="0.15"/>
    <n v="0.15"/>
    <n v="0.15"/>
    <n v="0"/>
    <n v="0"/>
    <x v="3"/>
    <x v="3"/>
    <x v="40"/>
    <m/>
    <m/>
    <n v="0"/>
    <s v="Km"/>
  </r>
  <r>
    <m/>
    <s v="206"/>
    <s v="CP 19"/>
    <s v="Travaux d'Entretien Courant des Routes Nationales (Campagne 2021)"/>
    <s v="DRTP BETSIBOKA"/>
    <s v="Travaux d'Entretien de Routine de la RNP4 entre les PK 180+000 (Limite Ex-DIRTPI T/M) et PK 207+000 (BK N°207+000/Anjiajia)"/>
    <s v="Travaux d'Entretien"/>
    <x v="1"/>
    <x v="0"/>
    <n v="20872900"/>
    <x v="36"/>
    <x v="1"/>
    <x v="69"/>
    <s v="Km de route entretenue"/>
    <s v="9.1"/>
    <s v="Km de route entretenue"/>
    <x v="35"/>
    <x v="69"/>
    <x v="55"/>
    <x v="58"/>
    <x v="62"/>
    <x v="12"/>
    <x v="44"/>
    <s v="Mahatsinjo"/>
    <s v="Toute la population du District de Maevatanana"/>
    <n v="15"/>
    <s v="-"/>
    <s v="-"/>
    <s v="-"/>
    <s v="-"/>
    <x v="95"/>
    <x v="112"/>
    <n v="21977311.640000001"/>
    <s v="18/03/2021"/>
    <s v="-"/>
    <s v="-"/>
    <x v="48"/>
    <x v="3"/>
    <x v="46"/>
    <n v="4.3833333333333337"/>
    <x v="32"/>
    <n v="0"/>
    <n v="0.3"/>
    <n v="0.3"/>
    <n v="0.3"/>
    <n v="0"/>
    <n v="0"/>
    <x v="3"/>
    <x v="4"/>
    <x v="51"/>
    <m/>
    <m/>
    <n v="0"/>
    <s v="Km"/>
  </r>
  <r>
    <m/>
    <s v="206"/>
    <s v="CP 19"/>
    <s v="Travaux d'Entretien Courant des Routes Nationales (Campagne 2021)"/>
    <s v="DRTP BETSIBOKA"/>
    <s v="Travaux d'Entretien de Routine de la RNP4 entre les PK 235+000 (Entrée pont après BK N°235) et PK 261+000 (BK N°261/sortie Antsiafabositra)"/>
    <s v="Travaux d'Entretien"/>
    <x v="1"/>
    <x v="0"/>
    <n v="20497800"/>
    <x v="36"/>
    <x v="1"/>
    <x v="60"/>
    <s v="Km de route entretenue"/>
    <s v="9.1"/>
    <s v="Km de route entretenue"/>
    <x v="35"/>
    <x v="70"/>
    <x v="56"/>
    <x v="59"/>
    <x v="63"/>
    <x v="12"/>
    <x v="44"/>
    <s v="Antsiafabositra"/>
    <s v="Toute la population du District de Maevatanana"/>
    <n v="15"/>
    <s v="-"/>
    <s v="-"/>
    <s v="-"/>
    <s v="-"/>
    <x v="96"/>
    <x v="113"/>
    <n v="21977311.640000001"/>
    <s v="18/03/2021"/>
    <s v="-"/>
    <s v="-"/>
    <x v="48"/>
    <x v="3"/>
    <x v="79"/>
    <n v="4.3833333333333337"/>
    <x v="36"/>
    <n v="0"/>
    <n v="0.25"/>
    <n v="0.25"/>
    <n v="0.25"/>
    <n v="0"/>
    <n v="0"/>
    <x v="3"/>
    <x v="4"/>
    <x v="51"/>
    <m/>
    <m/>
    <n v="0"/>
    <s v="Km"/>
  </r>
  <r>
    <m/>
    <s v="206"/>
    <s v="CP 19"/>
    <s v="Travaux d'Entretien Courant des Routes Nationales (Campagne 2021)"/>
    <s v="DRTP BETSIBOKA"/>
    <s v="Travaux d'Entretien de Routine de la RNP4 entre les PK 293+000 (Andranobevava) et PK 334+000 (Ravinala)"/>
    <s v="Travaux d'Entretien"/>
    <x v="1"/>
    <x v="0"/>
    <n v="22262300"/>
    <x v="36"/>
    <x v="1"/>
    <x v="70"/>
    <s v="Km de route entretenue"/>
    <s v="9.1"/>
    <s v="Km de route entretenue"/>
    <x v="35"/>
    <x v="71"/>
    <x v="57"/>
    <x v="60"/>
    <x v="64"/>
    <x v="12"/>
    <x v="44"/>
    <s v="Beanana, Maevatanana et Maevatanana II"/>
    <s v="Toute la population du District de Maevatanana"/>
    <n v="15"/>
    <s v="-"/>
    <s v="-"/>
    <s v="-"/>
    <s v="-"/>
    <x v="97"/>
    <x v="114"/>
    <n v="29998504.640000001"/>
    <s v="18/03/2021"/>
    <s v="-"/>
    <s v="-"/>
    <x v="48"/>
    <x v="3"/>
    <x v="80"/>
    <n v="4.3833333333333337"/>
    <x v="39"/>
    <n v="0"/>
    <n v="0.35"/>
    <n v="0.35"/>
    <n v="0.35"/>
    <n v="0"/>
    <n v="0"/>
    <x v="3"/>
    <x v="4"/>
    <x v="51"/>
    <m/>
    <m/>
    <n v="0"/>
    <s v="Km"/>
  </r>
  <r>
    <m/>
    <s v="206"/>
    <s v="CP 19"/>
    <s v="Travaux d'Entretien Courant des Routes Nationales (Campagne 2021)"/>
    <s v="DRTP BETSIBOKA"/>
    <s v="Travaux d'Entretien de Routine de la RNP4 entre les PK 334+000 (Ravinala) et PK 369+000 (Borne kilométrique N°369)"/>
    <s v="Travaux d'Entretien"/>
    <x v="1"/>
    <x v="0"/>
    <n v="30413000"/>
    <x v="36"/>
    <x v="1"/>
    <x v="71"/>
    <s v="Km de route entretenue"/>
    <s v="9.1"/>
    <s v="Km de route entretenue"/>
    <x v="35"/>
    <x v="72"/>
    <x v="58"/>
    <x v="61"/>
    <x v="65"/>
    <x v="12"/>
    <x v="44"/>
    <s v="Maevatanana II, Berivotra 5/5 et Ambalanjanakomby"/>
    <s v="Toute la population du District de Maevatanana"/>
    <n v="15"/>
    <s v="-"/>
    <s v="-"/>
    <s v="-"/>
    <s v="-"/>
    <x v="98"/>
    <x v="115"/>
    <n v="22077808.100000001"/>
    <s v="18/03/2021"/>
    <s v="-"/>
    <s v="-"/>
    <x v="48"/>
    <x v="3"/>
    <x v="81"/>
    <n v="4.3833333333333337"/>
    <x v="25"/>
    <n v="0"/>
    <n v="0.15"/>
    <n v="0.15"/>
    <n v="0.15"/>
    <n v="0"/>
    <n v="0"/>
    <x v="3"/>
    <x v="3"/>
    <x v="51"/>
    <m/>
    <m/>
    <n v="0"/>
    <s v="Km"/>
  </r>
  <r>
    <m/>
    <s v="206"/>
    <s v="CP 19"/>
    <s v="Travaux d'Entretien Courant des Routes Nationales (Campagne 2021)"/>
    <s v="DRTP BETSIBOKA"/>
    <s v="Travaux d'Entretien Améliorant et Spécialisé de la RNP4 entre les PK 311+000 (Antsakoamamy) et PK 317+000 (Borne kilométrique N°317)"/>
    <s v="Travaux d'Entretien"/>
    <x v="1"/>
    <x v="0"/>
    <n v="22080000"/>
    <x v="36"/>
    <x v="1"/>
    <x v="14"/>
    <s v="Km de route entretenue"/>
    <s v="9.1"/>
    <s v="Km de route entretenue"/>
    <x v="35"/>
    <x v="73"/>
    <x v="59"/>
    <x v="62"/>
    <x v="66"/>
    <x v="12"/>
    <x v="44"/>
    <s v="Maevatanana"/>
    <s v="Toute la population du District de Maevatanana"/>
    <n v="36"/>
    <s v="-"/>
    <s v="-"/>
    <s v="-"/>
    <s v="-"/>
    <x v="99"/>
    <x v="116"/>
    <n v="165528196.56999999"/>
    <s v="18/03/2021"/>
    <s v="-"/>
    <s v="-"/>
    <x v="82"/>
    <x v="2"/>
    <x v="79"/>
    <n v="3.0555555555555554"/>
    <x v="35"/>
    <n v="0"/>
    <n v="0.2"/>
    <n v="0.2"/>
    <n v="0.2"/>
    <n v="0"/>
    <n v="0"/>
    <x v="3"/>
    <x v="3"/>
    <x v="51"/>
    <m/>
    <m/>
    <n v="0"/>
    <s v="Km"/>
  </r>
  <r>
    <m/>
    <s v="206"/>
    <s v="CP 19"/>
    <s v="Travaux d'Entretien Courant des Routes Nationales (Campagne 2021)"/>
    <s v="DRTP BETSIBOKA"/>
    <s v="Travaux d'Entretien de Routine, Améliorant et Spécialisé de la RNT8c entre les PK 0+000 (Antabilao) et PK 6+000 (Antafia)"/>
    <s v="Travaux d'Entretien"/>
    <x v="1"/>
    <x v="0"/>
    <n v="22284000"/>
    <x v="36"/>
    <x v="1"/>
    <x v="14"/>
    <s v="Km de route entretenue"/>
    <s v="9.1"/>
    <s v="Km de route entretenue"/>
    <x v="11"/>
    <x v="74"/>
    <x v="60"/>
    <x v="63"/>
    <x v="67"/>
    <x v="12"/>
    <x v="44"/>
    <s v="Maevatanana II"/>
    <s v="Toute la population du District de Maevatanana"/>
    <n v="20"/>
    <s v="-"/>
    <s v="-"/>
    <s v="-"/>
    <s v="-"/>
    <x v="100"/>
    <x v="117"/>
    <n v="48497877"/>
    <s v="18/03/2021"/>
    <s v="-"/>
    <s v="-"/>
    <x v="48"/>
    <x v="3"/>
    <x v="82"/>
    <n v="4.3833333333333337"/>
    <x v="25"/>
    <n v="0"/>
    <n v="0.15"/>
    <n v="0.15"/>
    <n v="0.15"/>
    <n v="0"/>
    <n v="0"/>
    <x v="3"/>
    <x v="3"/>
    <x v="51"/>
    <m/>
    <m/>
    <n v="0"/>
    <s v="Km"/>
  </r>
  <r>
    <m/>
    <s v="206"/>
    <s v="CP 19"/>
    <s v="Travaux d'Entretien Courant des Routes Nationales (Campagne 2021)"/>
    <s v="DRTP BETSIBOKA"/>
    <s v="Travaux d'Entretien  Améliorant de la RNT8c entre les PK 6+000 (Antafia) et PK 35+000 (Mahazoma)"/>
    <s v="Travaux d'Entretien"/>
    <x v="1"/>
    <x v="0"/>
    <n v="165528200"/>
    <x v="36"/>
    <x v="1"/>
    <x v="72"/>
    <s v="Km de route entretenue"/>
    <s v="9.1"/>
    <s v="Km de route entretenue"/>
    <x v="11"/>
    <x v="75"/>
    <x v="61"/>
    <x v="64"/>
    <x v="68"/>
    <x v="12"/>
    <x v="44"/>
    <s v="Bemokotra et Mahazoma"/>
    <s v="Toute la population du District de Maevatanana"/>
    <n v="28"/>
    <s v="-"/>
    <s v="-"/>
    <s v="-"/>
    <s v="-"/>
    <x v="101"/>
    <x v="118"/>
    <n v="112005611"/>
    <s v="18/03/2021"/>
    <s v="-"/>
    <s v="-"/>
    <x v="82"/>
    <x v="2"/>
    <x v="82"/>
    <n v="3.0555555555555554"/>
    <x v="25"/>
    <n v="0"/>
    <n v="0.15"/>
    <n v="0.15"/>
    <n v="0.15"/>
    <n v="0"/>
    <n v="0"/>
    <x v="3"/>
    <x v="3"/>
    <x v="51"/>
    <m/>
    <m/>
    <n v="0"/>
    <s v="Km"/>
  </r>
  <r>
    <m/>
    <s v="218"/>
    <s v="387"/>
    <s v="TRAVAUX  D'ENTRETIEN COURANT DES OUVRAGES D'ART (TECOA)"/>
    <s v="DRTP ITASY"/>
    <s v="Travaux d'entretien  et de réhabilitation de route dans la ville de Soavinandriana"/>
    <s v="Travaux de Réhabilitation"/>
    <x v="0"/>
    <x v="0"/>
    <m/>
    <x v="3"/>
    <x v="1"/>
    <x v="28"/>
    <s v="Km de route réhabilitée"/>
    <s v="9.1"/>
    <s v="Km de route réhabilitée et/ou construite"/>
    <x v="34"/>
    <x v="0"/>
    <x v="0"/>
    <x v="0"/>
    <x v="0"/>
    <x v="7"/>
    <x v="42"/>
    <m/>
    <m/>
    <m/>
    <m/>
    <m/>
    <m/>
    <m/>
    <x v="0"/>
    <x v="119"/>
    <m/>
    <m/>
    <m/>
    <m/>
    <x v="0"/>
    <x v="0"/>
    <x v="0"/>
    <e v="#DIV/0!"/>
    <x v="25"/>
    <m/>
    <n v="0.15"/>
    <n v="0.15"/>
    <n v="0.15"/>
    <n v="0"/>
    <n v="0"/>
    <x v="3"/>
    <x v="3"/>
    <x v="40"/>
    <m/>
    <m/>
    <n v="0"/>
    <s v="Km"/>
  </r>
  <r>
    <m/>
    <s v="206"/>
    <s v="237"/>
    <s v="CONSTRUCTION RN 43 SAMBAINA - FARATSIHO - SOAVINANDRIANA"/>
    <s v="DIRECTION DES INFRASTRUCTURES (DINFRA)"/>
    <s v="Indemnisation des PAPs  sur la RN43 entre  Faratsiho  et Sambaina, et entre  Ambohibary et Ampetsapetsa "/>
    <s v="Prestation intellectuelle"/>
    <x v="0"/>
    <x v="0"/>
    <n v="700000000"/>
    <x v="22"/>
    <x v="16"/>
    <x v="55"/>
    <s v="Nombre de PAPs payé"/>
    <s v="9.1"/>
    <s v="Nombre de PAPs payé"/>
    <x v="23"/>
    <x v="20"/>
    <x v="62"/>
    <x v="17"/>
    <x v="18"/>
    <x v="13"/>
    <x v="30"/>
    <s v="AMBOHIBARY- FARATSIHO"/>
    <m/>
    <m/>
    <d v="2021-08-12T00:00:00"/>
    <d v="2021-08-23T00:00:00"/>
    <d v="2021-08-24T00:00:00"/>
    <m/>
    <x v="102"/>
    <x v="120"/>
    <n v="2750000000"/>
    <m/>
    <m/>
    <n v="0"/>
    <x v="0"/>
    <x v="40"/>
    <x v="83"/>
    <e v="#DIV/0!"/>
    <x v="40"/>
    <n v="0"/>
    <n v="0.4"/>
    <n v="0.4"/>
    <n v="0.4"/>
    <n v="0"/>
    <n v="0"/>
    <x v="3"/>
    <x v="4"/>
    <x v="75"/>
    <m/>
    <m/>
    <n v="0"/>
    <s v="Pourcentage de PAPs payé"/>
  </r>
  <r>
    <m/>
    <s v="206"/>
    <m/>
    <s v="TRAVAUX D'ENTRETIEN"/>
    <s v="DRTP ATSINANANA / DIRECTION DES INFRASTRUCTURES (DINFRA)"/>
    <s v="Travaux de réhabilitation de la Route Boulevard RATSIMILAHO dans la Commune Urbaine de Toamasina"/>
    <s v="Travaux de Réhabilitation"/>
    <x v="0"/>
    <x v="0"/>
    <n v="8083580904.96"/>
    <x v="64"/>
    <x v="1"/>
    <x v="0"/>
    <s v="Km de route construite ;_x000a_Nombre d'ouvrages réalisés"/>
    <s v="9.1"/>
    <s v="Km de route réhabilitée et/ou construite"/>
    <x v="58"/>
    <x v="76"/>
    <x v="63"/>
    <x v="0"/>
    <x v="0"/>
    <x v="3"/>
    <x v="73"/>
    <s v="CU Toamasina"/>
    <m/>
    <m/>
    <m/>
    <m/>
    <m/>
    <m/>
    <x v="103"/>
    <x v="121"/>
    <n v="8083580904.96"/>
    <d v="2020-02-19T00:00:00"/>
    <m/>
    <n v="8083580904.96"/>
    <x v="83"/>
    <x v="41"/>
    <x v="84"/>
    <n v="3.8444444444444446"/>
    <x v="1"/>
    <n v="0.6"/>
    <n v="1"/>
    <n v="0.46"/>
    <n v="1"/>
    <n v="0.54"/>
    <n v="0"/>
    <x v="2"/>
    <x v="4"/>
    <x v="76"/>
    <m/>
    <m/>
    <n v="0"/>
    <s v="Km"/>
  </r>
  <r>
    <m/>
    <s v="206"/>
    <s v="455"/>
    <s v="Nouveau Projets d'Emergents"/>
    <s v="DIRECTION DES INFRASTRUCTURES (DINFRA)"/>
    <s v="Travaux de réhabilitation de la Route Boulevard RATSIMILAHO dans la Commune Urbaine de Toamasina, Phase II"/>
    <s v="Travaux de Réhabilitation"/>
    <x v="0"/>
    <x v="0"/>
    <m/>
    <x v="0"/>
    <x v="1"/>
    <x v="0"/>
    <s v="Km de route construite ;_x000a_Nombre d'ouvrages réalisés"/>
    <s v="9.1"/>
    <s v="Km de route réhabilitée et/ou construite"/>
    <x v="58"/>
    <x v="76"/>
    <x v="63"/>
    <x v="0"/>
    <x v="0"/>
    <x v="3"/>
    <x v="73"/>
    <s v="CU Toamasina"/>
    <m/>
    <m/>
    <d v="2022-01-17T00:00:00"/>
    <m/>
    <d v="2022-02-17T00:00:00"/>
    <m/>
    <x v="0"/>
    <x v="122"/>
    <n v="4996971140"/>
    <m/>
    <m/>
    <m/>
    <x v="0"/>
    <x v="0"/>
    <x v="85"/>
    <e v="#DIV/0!"/>
    <x v="0"/>
    <n v="0"/>
    <n v="0"/>
    <n v="0"/>
    <n v="0"/>
    <n v="0"/>
    <n v="0"/>
    <x v="0"/>
    <x v="0"/>
    <x v="77"/>
    <m/>
    <m/>
    <n v="0"/>
    <s v="Km"/>
  </r>
  <r>
    <m/>
    <s v="206"/>
    <s v="CP"/>
    <s v="CP"/>
    <s v="DRTP ATSIMO ATSINANANA"/>
    <s v="Travaux d'entretien de routine sur la RNS 27 entre PK.165+000 (Andranokerotra : 22°49'24,37&quot;S - 47°4'44,50&quot;E) et PK.206+000 (Vondrozo : 22°49'5.96&quot;S -  47°19'40.43&quot;E)"/>
    <s v="Travaux d'Entretien"/>
    <x v="1"/>
    <x v="0"/>
    <n v="20200000"/>
    <x v="43"/>
    <x v="1"/>
    <x v="70"/>
    <s v="Km de route entretenue"/>
    <s v="9.1"/>
    <s v="Km de route entretenue"/>
    <x v="41"/>
    <x v="77"/>
    <x v="64"/>
    <x v="65"/>
    <x v="69"/>
    <x v="23"/>
    <x v="0"/>
    <m/>
    <m/>
    <m/>
    <m/>
    <m/>
    <m/>
    <m/>
    <x v="104"/>
    <x v="123"/>
    <n v="20200000"/>
    <m/>
    <m/>
    <m/>
    <x v="54"/>
    <x v="3"/>
    <x v="86"/>
    <n v="12.766666666666667"/>
    <x v="1"/>
    <n v="0.46"/>
    <n v="1"/>
    <n v="0.49509999999999998"/>
    <n v="1"/>
    <n v="0.50490000000000002"/>
    <n v="0"/>
    <x v="2"/>
    <x v="4"/>
    <x v="40"/>
    <m/>
    <m/>
    <n v="0"/>
    <s v="Km"/>
  </r>
  <r>
    <m/>
    <s v="206"/>
    <s v="CP 2020"/>
    <m/>
    <s v="DRTP VAKINANKARATRA"/>
    <s v="Travaux d'Entretien de la route reliant la RN 7/PK173+700 à l'Hôpital Marocain d'Ambohimanarivo"/>
    <s v="Travaux d'Entretien"/>
    <x v="1"/>
    <x v="0"/>
    <n v="900000000"/>
    <x v="65"/>
    <x v="1"/>
    <x v="73"/>
    <s v="_x000a_Km de route réhabilité"/>
    <s v="9.1"/>
    <s v="Pourcentage des Routes nationales structurantes en bon état"/>
    <x v="13"/>
    <x v="78"/>
    <x v="65"/>
    <x v="66"/>
    <x v="70"/>
    <x v="13"/>
    <x v="21"/>
    <s v="CU ANTSIRABE"/>
    <s v="Population locale"/>
    <m/>
    <m/>
    <m/>
    <m/>
    <m/>
    <x v="105"/>
    <x v="124"/>
    <n v="1011280735.5"/>
    <m/>
    <m/>
    <m/>
    <x v="29"/>
    <x v="3"/>
    <x v="87"/>
    <n v="9.5500000000000007"/>
    <x v="1"/>
    <n v="0.13500000000000001"/>
    <n v="1"/>
    <n v="0.28000000000000003"/>
    <n v="1"/>
    <n v="0.72"/>
    <n v="0"/>
    <x v="2"/>
    <x v="4"/>
    <x v="78"/>
    <m/>
    <m/>
    <n v="0"/>
    <s v="Km"/>
  </r>
  <r>
    <m/>
    <s v="206"/>
    <m/>
    <m/>
    <s v="DIRECTION DES INFRASTRUCTURES (DINFRA)"/>
    <s v="Travaux de reconstruction d'un pont sur la RNT 31 au PK 212+500 Ambodiadabo CR Ambodiadabo, District de Bealanana"/>
    <s v="Travaux de Construction"/>
    <x v="0"/>
    <x v="0"/>
    <n v="200000000"/>
    <x v="25"/>
    <x v="0"/>
    <x v="0"/>
    <s v="ml de ponts"/>
    <s v="9.1"/>
    <s v="Km de route réhabilitée et/ou construite"/>
    <x v="8"/>
    <x v="0"/>
    <x v="0"/>
    <x v="0"/>
    <x v="0"/>
    <x v="8"/>
    <x v="8"/>
    <s v="AMBODIADABO"/>
    <m/>
    <m/>
    <m/>
    <m/>
    <m/>
    <m/>
    <x v="106"/>
    <x v="125"/>
    <n v="117506812"/>
    <m/>
    <m/>
    <m/>
    <x v="84"/>
    <x v="2"/>
    <x v="88"/>
    <n v="6.333333333333333"/>
    <x v="1"/>
    <m/>
    <n v="1"/>
    <n v="0.37"/>
    <n v="1"/>
    <n v="0.63"/>
    <n v="0"/>
    <x v="2"/>
    <x v="4"/>
    <x v="40"/>
    <m/>
    <m/>
    <n v="0"/>
    <s v="ML d'ouvrage"/>
  </r>
  <r>
    <m/>
    <s v="206"/>
    <m/>
    <m/>
    <s v="DIRECTION DES INFRASTRUCTURES (DINFRA)"/>
    <s v="Travaux de reconstruction d'un pont sur la RNT 31 au PK 192+300 Manapatra CR Ankazotokana, District de Bealanana"/>
    <s v="Travaux de Construction"/>
    <x v="0"/>
    <x v="0"/>
    <n v="200000000"/>
    <x v="25"/>
    <x v="0"/>
    <x v="0"/>
    <s v="ml de ponts"/>
    <s v="9.1"/>
    <s v="Km de route réhabilitée et/ou construite"/>
    <x v="8"/>
    <x v="0"/>
    <x v="0"/>
    <x v="0"/>
    <x v="0"/>
    <x v="8"/>
    <x v="8"/>
    <s v="ANKAZOTOKANA"/>
    <m/>
    <m/>
    <m/>
    <m/>
    <m/>
    <m/>
    <x v="107"/>
    <x v="126"/>
    <n v="175536600"/>
    <m/>
    <m/>
    <m/>
    <x v="85"/>
    <x v="2"/>
    <x v="89"/>
    <n v="6.4111111111111114"/>
    <x v="1"/>
    <m/>
    <n v="1"/>
    <n v="1"/>
    <n v="1"/>
    <n v="0"/>
    <n v="0"/>
    <x v="2"/>
    <x v="1"/>
    <x v="40"/>
    <m/>
    <m/>
    <n v="0"/>
    <s v="ML d'ouvrage"/>
  </r>
  <r>
    <m/>
    <s v="206"/>
    <s v="369"/>
    <s v="CONSTRUCTION ET REHABILITATION DES ROUTES NATIONALES"/>
    <s v="DIRECTION DES INFRASTRUCTURES (DINFRA)"/>
    <s v="Travaux de traitement des points noirs de la route entre Ambatolampy et Tsinjoarivo repartis en trois (03) lots: Lot2: Travaux de traitement des points noirs de la route entre PK12 (CR Ambatondrakalavao) et PK25 (CR Antsapandrano)"/>
    <s v="Travaux d'Entretien"/>
    <x v="0"/>
    <x v="0"/>
    <n v="180060360"/>
    <x v="25"/>
    <x v="1"/>
    <x v="0"/>
    <s v="Km de route entretenue"/>
    <s v="9.1"/>
    <s v="Km de route entretenue"/>
    <x v="27"/>
    <x v="0"/>
    <x v="0"/>
    <x v="67"/>
    <x v="71"/>
    <x v="13"/>
    <x v="34"/>
    <s v="CR Ambatondrakalavao_x000a_CR Antsapandrano_x000a_CR Tsinjoarivo"/>
    <s v="Paysans"/>
    <m/>
    <m/>
    <m/>
    <m/>
    <m/>
    <x v="108"/>
    <x v="127"/>
    <n v="180060360"/>
    <m/>
    <m/>
    <m/>
    <x v="30"/>
    <x v="6"/>
    <x v="30"/>
    <n v="12.644444444444444"/>
    <x v="1"/>
    <m/>
    <n v="1"/>
    <n v="0.95"/>
    <n v="1"/>
    <n v="5.0000000000000044E-2"/>
    <n v="0"/>
    <x v="2"/>
    <x v="2"/>
    <x v="79"/>
    <m/>
    <m/>
    <n v="0"/>
    <s v="Km"/>
  </r>
  <r>
    <m/>
    <s v="206"/>
    <s v="369"/>
    <s v="CONSTRUCTION ET REHABILITATION DES ROUTES NATIONALES"/>
    <s v="DIRECTION DES INFRASTRUCTURES (DINFRA)"/>
    <s v="Travaux de traitement des points noirs de la route entre Ambatolampy et Tsinjoarivo repartis en trois (03) lots: Lot3: Travaux de traitement des points noirs de la route entre PK25 (CR Antsapandrano) et PK45 (Tsinjoarivo)"/>
    <s v="Travaux d'Entretien"/>
    <x v="0"/>
    <x v="0"/>
    <n v="180007130"/>
    <x v="25"/>
    <x v="1"/>
    <x v="0"/>
    <s v="Km de route entretenue"/>
    <s v="9.1"/>
    <s v="Km de route entretenue"/>
    <x v="27"/>
    <x v="0"/>
    <x v="0"/>
    <x v="68"/>
    <x v="72"/>
    <x v="13"/>
    <x v="34"/>
    <s v="CR Ambatondrakalavao_x000a_CR Antsapandrano_x000a_CR Tsinjoarivo"/>
    <s v="Paysans"/>
    <m/>
    <m/>
    <m/>
    <m/>
    <m/>
    <x v="109"/>
    <x v="128"/>
    <n v="180007130"/>
    <m/>
    <m/>
    <m/>
    <x v="30"/>
    <x v="6"/>
    <x v="90"/>
    <n v="12.644444444444444"/>
    <x v="1"/>
    <m/>
    <n v="1"/>
    <n v="0.85"/>
    <n v="1"/>
    <n v="0.15000000000000002"/>
    <n v="0"/>
    <x v="2"/>
    <x v="2"/>
    <x v="79"/>
    <m/>
    <m/>
    <n v="0"/>
    <s v="Km"/>
  </r>
  <r>
    <m/>
    <s v="206"/>
    <s v="383"/>
    <s v="REHABILITATION DES RUES DES CHEFS LIEUX DES FARITANY _PHASE II"/>
    <s v="DRTP HAUTE MATSIATRA"/>
    <s v="Travaux de Traitement des points noirs sur la route reliant Hopitaly Manarapenitra - Mahasoabe"/>
    <s v="Travaux d'Entretien"/>
    <x v="1"/>
    <x v="0"/>
    <n v="1000000000"/>
    <x v="66"/>
    <x v="1"/>
    <x v="74"/>
    <s v="Km de route entretenue"/>
    <s v="9.1"/>
    <s v="Km de route entretenue"/>
    <x v="27"/>
    <x v="79"/>
    <x v="0"/>
    <x v="69"/>
    <x v="73"/>
    <x v="31"/>
    <x v="74"/>
    <s v="Fianarantsoa; Andrainjato Centre; Andrainjato Est;  Mahasoabe"/>
    <m/>
    <m/>
    <m/>
    <m/>
    <m/>
    <m/>
    <x v="110"/>
    <x v="129"/>
    <n v="775723060"/>
    <m/>
    <m/>
    <m/>
    <x v="86"/>
    <x v="3"/>
    <x v="91"/>
    <n v="9.6"/>
    <x v="1"/>
    <n v="0"/>
    <n v="1"/>
    <n v="1"/>
    <n v="1"/>
    <n v="0"/>
    <n v="0"/>
    <x v="2"/>
    <x v="1"/>
    <x v="80"/>
    <m/>
    <m/>
    <n v="0"/>
    <s v="Km"/>
  </r>
  <r>
    <m/>
    <s v="206"/>
    <m/>
    <m/>
    <s v="DRTP AMORON'I MANIA"/>
    <s v="1.2. Entretenir les infrastructures routières de développement des pôles de croissances"/>
    <s v="Travaux d'Entretien"/>
    <x v="3"/>
    <x v="0"/>
    <m/>
    <x v="53"/>
    <x v="1"/>
    <x v="75"/>
    <m/>
    <s v="9.1"/>
    <m/>
    <x v="50"/>
    <x v="0"/>
    <x v="0"/>
    <x v="0"/>
    <x v="0"/>
    <x v="16"/>
    <x v="0"/>
    <m/>
    <m/>
    <m/>
    <m/>
    <m/>
    <m/>
    <m/>
    <x v="0"/>
    <x v="130"/>
    <m/>
    <m/>
    <m/>
    <m/>
    <x v="0"/>
    <x v="0"/>
    <x v="0"/>
    <e v="#DIV/0!"/>
    <x v="20"/>
    <m/>
    <n v="0.05"/>
    <n v="0.05"/>
    <n v="0.05"/>
    <n v="0"/>
    <n v="0"/>
    <x v="3"/>
    <x v="3"/>
    <x v="40"/>
    <m/>
    <m/>
    <n v="0"/>
    <s v="Km"/>
  </r>
  <r>
    <m/>
    <s v="206"/>
    <m/>
    <m/>
    <s v="DRTP AMORON'I MANIA"/>
    <s v="3.1. Réhabiliter les routes RN et RR"/>
    <s v="Travaux d'Entretien"/>
    <x v="3"/>
    <x v="0"/>
    <m/>
    <x v="53"/>
    <x v="1"/>
    <x v="2"/>
    <m/>
    <s v="9.1"/>
    <m/>
    <x v="50"/>
    <x v="0"/>
    <x v="0"/>
    <x v="0"/>
    <x v="0"/>
    <x v="16"/>
    <x v="0"/>
    <m/>
    <m/>
    <m/>
    <m/>
    <m/>
    <m/>
    <m/>
    <x v="0"/>
    <x v="131"/>
    <m/>
    <m/>
    <m/>
    <m/>
    <x v="0"/>
    <x v="0"/>
    <x v="0"/>
    <e v="#DIV/0!"/>
    <x v="20"/>
    <m/>
    <n v="0.05"/>
    <n v="0.05"/>
    <n v="0.05"/>
    <n v="0"/>
    <n v="0"/>
    <x v="3"/>
    <x v="3"/>
    <x v="40"/>
    <m/>
    <m/>
    <n v="0"/>
    <s v="Km"/>
  </r>
  <r>
    <m/>
    <s v="218"/>
    <s v="387"/>
    <s v="TRAVAUX  D'ENTRETIEN COURANT DES OUVRAGES D'ART (TECOA)"/>
    <s v="DRTP ITASY / DIRECTION DES INFRASTRUCTURES (DINFRA)"/>
    <s v="Travaux de traitement des points noirs entre Arivonimamo et Manalalondo"/>
    <s v="Travaux d'Entretien"/>
    <x v="1"/>
    <x v="0"/>
    <n v="1085542650"/>
    <x v="67"/>
    <x v="1"/>
    <x v="76"/>
    <s v="Km de route entretenue"/>
    <s v="9.1"/>
    <s v="Km de route entretenue"/>
    <x v="59"/>
    <x v="80"/>
    <x v="66"/>
    <x v="10"/>
    <x v="74"/>
    <x v="7"/>
    <x v="7"/>
    <s v="Arivonimamo I_x000a_Arivonimamo II_x000a_Amboanana_x000a_Alakamisikely_x000a_Manalalondo"/>
    <s v="Usagers de la route"/>
    <n v="60"/>
    <m/>
    <m/>
    <m/>
    <m/>
    <x v="111"/>
    <x v="132"/>
    <n v="1085542650"/>
    <m/>
    <m/>
    <m/>
    <x v="87"/>
    <x v="2"/>
    <x v="92"/>
    <n v="6.5222222222222221"/>
    <x v="1"/>
    <n v="7.0000000000000007E-2"/>
    <n v="1"/>
    <n v="0.27"/>
    <n v="1"/>
    <n v="0.73"/>
    <n v="0"/>
    <x v="2"/>
    <x v="4"/>
    <x v="81"/>
    <m/>
    <m/>
    <n v="0"/>
    <s v="Km"/>
  </r>
  <r>
    <m/>
    <s v="206"/>
    <s v="CP"/>
    <s v="CP"/>
    <s v="DRTP ANALANJIROFO"/>
    <s v="Travaux  d'Entretien de Routes à Maroantsetra "/>
    <s v="Travaux d'Entretien"/>
    <x v="1"/>
    <x v="0"/>
    <n v="499999510"/>
    <x v="68"/>
    <x v="1"/>
    <x v="77"/>
    <s v="Km de route entretenue"/>
    <s v="9.1"/>
    <s v="Km de route entretenue"/>
    <x v="60"/>
    <x v="81"/>
    <x v="67"/>
    <x v="10"/>
    <x v="75"/>
    <x v="15"/>
    <x v="25"/>
    <s v="FKT Andavaly, CR de Maroantsetra "/>
    <m/>
    <m/>
    <m/>
    <m/>
    <m/>
    <m/>
    <x v="112"/>
    <x v="133"/>
    <n v="499999510"/>
    <m/>
    <m/>
    <m/>
    <x v="58"/>
    <x v="3"/>
    <x v="93"/>
    <n v="9.3666666666666671"/>
    <x v="1"/>
    <n v="0"/>
    <n v="1"/>
    <n v="0.38"/>
    <n v="1"/>
    <n v="0.62"/>
    <n v="0"/>
    <x v="2"/>
    <x v="4"/>
    <x v="40"/>
    <m/>
    <m/>
    <n v="0"/>
    <s v="Km"/>
  </r>
  <r>
    <m/>
    <s v="206"/>
    <s v="304"/>
    <s v="PAIR"/>
    <s v="AGENCE ROUTIERE"/>
    <s v="Reprise de l’organisation de la libération de l’emprise de la RN 9 et mise en œuvre du programme de réinstallation involontaire, dans la voirie urbaine de Toliara, au pont RANOZAZA, à la plateforme d’ANKILILOAKA"/>
    <s v="Prestation intellectuelle"/>
    <x v="0"/>
    <x v="0"/>
    <n v="100000000"/>
    <x v="35"/>
    <x v="8"/>
    <x v="40"/>
    <s v="Nombre de Rapport validé"/>
    <s v="9.1"/>
    <s v="Nombre de Rapport validé"/>
    <x v="21"/>
    <x v="55"/>
    <x v="45"/>
    <x v="43"/>
    <x v="45"/>
    <x v="5"/>
    <x v="43"/>
    <s v="TSIANISIHA"/>
    <m/>
    <m/>
    <m/>
    <m/>
    <m/>
    <m/>
    <x v="113"/>
    <x v="134"/>
    <n v="16000000"/>
    <m/>
    <m/>
    <m/>
    <x v="88"/>
    <x v="42"/>
    <x v="94"/>
    <n v="3.6115843270868826"/>
    <x v="1"/>
    <n v="0"/>
    <n v="1"/>
    <n v="0.3"/>
    <n v="1"/>
    <n v="0.7"/>
    <n v="0"/>
    <x v="2"/>
    <x v="4"/>
    <x v="82"/>
    <m/>
    <m/>
    <n v="0"/>
    <s v="Nombre de rapports"/>
  </r>
  <r>
    <m/>
    <s v="206"/>
    <s v="CP"/>
    <s v="CP"/>
    <s v="DRTP ATSINANANA"/>
    <s v="Travaux de réparation d'urgence de la route reliant le terrain de football de la poste vers lycée Jacques RABEMANANJARA "/>
    <s v="Travaux d'Urgence"/>
    <x v="1"/>
    <x v="0"/>
    <n v="760708840"/>
    <x v="69"/>
    <x v="1"/>
    <x v="78"/>
    <m/>
    <s v="9.1"/>
    <s v="520ML Route en béton"/>
    <x v="27"/>
    <x v="82"/>
    <x v="68"/>
    <x v="70"/>
    <x v="76"/>
    <x v="3"/>
    <x v="23"/>
    <s v="Toamasina"/>
    <s v="Population de Toamasina"/>
    <n v="4"/>
    <m/>
    <m/>
    <m/>
    <m/>
    <x v="114"/>
    <x v="135"/>
    <n v="760708840"/>
    <m/>
    <m/>
    <n v="760708840"/>
    <x v="89"/>
    <x v="5"/>
    <x v="95"/>
    <n v="13.033333333333333"/>
    <x v="1"/>
    <n v="0"/>
    <n v="0.3"/>
    <n v="1"/>
    <n v="1"/>
    <n v="0"/>
    <n v="0.7"/>
    <x v="3"/>
    <x v="1"/>
    <x v="83"/>
    <m/>
    <m/>
    <n v="0.36399999999999999"/>
    <s v="Km"/>
  </r>
  <r>
    <m/>
    <s v="206"/>
    <s v="CP"/>
    <s v="CP"/>
    <s v="DIRECTION DES INFRASTRUCTURES (DINFRA)"/>
    <s v="Travaux de traitement de points noirs sur la piste reliant CR Manalalondo et CR Andranomiely"/>
    <s v="Travaux d'Urgence"/>
    <x v="1"/>
    <x v="0"/>
    <n v="559760140"/>
    <x v="70"/>
    <x v="1"/>
    <x v="79"/>
    <s v="Km de route réhabilitée"/>
    <s v="9.1"/>
    <s v="Km de route entretenue"/>
    <x v="27"/>
    <x v="83"/>
    <x v="69"/>
    <x v="10"/>
    <x v="77"/>
    <x v="7"/>
    <x v="7"/>
    <s v="Manalalondo_x000a_Andranomiely"/>
    <s v="Usagers de la route"/>
    <n v="30"/>
    <m/>
    <m/>
    <m/>
    <m/>
    <x v="115"/>
    <x v="136"/>
    <n v="559760140"/>
    <m/>
    <m/>
    <m/>
    <x v="90"/>
    <x v="2"/>
    <x v="96"/>
    <n v="6.822222222222222"/>
    <x v="1"/>
    <n v="0.12"/>
    <n v="1"/>
    <n v="0.3"/>
    <n v="0.3"/>
    <n v="0"/>
    <n v="0"/>
    <x v="2"/>
    <x v="4"/>
    <x v="81"/>
    <m/>
    <m/>
    <n v="0"/>
    <s v="Km"/>
  </r>
  <r>
    <m/>
    <s v="206"/>
    <s v="369"/>
    <s v="CONSTRUCTION ET REHABILITATION DES ROUTES NATIONALES"/>
    <s v="DRTP BETSIBOKA"/>
    <s v="TRAVAUX DE REHABILITATION DE LA ROUTE NATIONALE RN4 (CONTRAT CADRE) entre PK 10+000 au PK 20+000 et PK 180+000 au PK 403+000"/>
    <s v="Travaux de Réhabilitation"/>
    <x v="0"/>
    <x v="0"/>
    <n v="5640854600"/>
    <x v="71"/>
    <x v="1"/>
    <x v="80"/>
    <s v="Km de route entretenue"/>
    <s v="9.1"/>
    <s v="Km de route réhabilitée et/ou construite"/>
    <x v="35"/>
    <x v="84"/>
    <x v="70"/>
    <x v="71"/>
    <x v="78"/>
    <x v="32"/>
    <x v="75"/>
    <s v="Talatamaty, Ambohidratrimo, Ankazobe, Mahatsinjo, Andriba, Antsiafabositra, Antanimbary, Beanana, Maevatanana II, Maevatanana, Berivotra 5/5, Ambalanjanakomby, Andranomamy, Ambondromamy"/>
    <s v="Toute la population des Districts d'Ambohidratrimo et de Maevatanana"/>
    <n v="120"/>
    <m/>
    <m/>
    <m/>
    <m/>
    <x v="116"/>
    <x v="137"/>
    <n v="5549942283"/>
    <m/>
    <m/>
    <m/>
    <x v="78"/>
    <x v="29"/>
    <x v="20"/>
    <n v="2.1800000000000002"/>
    <x v="39"/>
    <n v="0.2"/>
    <n v="0.35"/>
    <n v="0.35"/>
    <n v="0.35"/>
    <n v="0"/>
    <n v="0"/>
    <x v="3"/>
    <x v="4"/>
    <x v="84"/>
    <m/>
    <m/>
    <n v="0"/>
    <s v="Km"/>
  </r>
  <r>
    <m/>
    <s v="206"/>
    <s v="369"/>
    <s v="CONSTRUCTION ET REHABILITATION DES ROUTES NATIONALES"/>
    <s v="DIRECTION DES INFRASTRUCTURES (DINFRA)"/>
    <s v="Travaux de réhabilitation de la RNP6 (CONTRAT CADRE )_x000a_ '- Travaux d'urgence de réparation de la RNP 6 reparties en deux lots ( contrat cadre ) lot N°1: entre PK0 Ambondromamy et PK 279 Antsohihy ( entre PK 134 Tsarahasina et PK 279 entrée Antsohihy)"/>
    <s v="Travaux d'Urgence"/>
    <x v="0"/>
    <x v="0"/>
    <n v="11276025529"/>
    <x v="72"/>
    <x v="1"/>
    <x v="66"/>
    <s v="Km de route entretenue"/>
    <s v="9.1"/>
    <s v="Km de route entretenue"/>
    <x v="10"/>
    <x v="0"/>
    <x v="0"/>
    <x v="0"/>
    <x v="0"/>
    <x v="33"/>
    <x v="0"/>
    <m/>
    <m/>
    <m/>
    <m/>
    <m/>
    <m/>
    <m/>
    <x v="117"/>
    <x v="138"/>
    <n v="11276025529"/>
    <m/>
    <m/>
    <m/>
    <x v="79"/>
    <x v="2"/>
    <x v="97"/>
    <n v="3.6777777777777776"/>
    <x v="16"/>
    <m/>
    <n v="0.35"/>
    <n v="0.6"/>
    <n v="0.6"/>
    <n v="0"/>
    <n v="0.25"/>
    <x v="3"/>
    <x v="4"/>
    <x v="40"/>
    <m/>
    <m/>
    <n v="36.25"/>
    <s v="Km"/>
  </r>
  <r>
    <m/>
    <s v="206"/>
    <s v="369"/>
    <s v="CONSTRUCTION ET REHABILITATION DES ROUTES NATIONALES"/>
    <s v="DIRECTION DES INFRASTRUCTURES (DINFRA)"/>
    <s v="Travaux de réhabilitation de la RNP 7 entre PK 12 et PK 110, entre PK 120 et PK 121, entre PK 202 et PK 258"/>
    <s v="Travaux de Réhabilitation"/>
    <x v="0"/>
    <x v="0"/>
    <n v="28000000000"/>
    <x v="8"/>
    <x v="1"/>
    <x v="81"/>
    <s v="Maintenir le réseau routier en bon état"/>
    <s v="9.1"/>
    <s v="Km de route traitée ;_x000a_Nombre d'ouvrage réalisés"/>
    <x v="13"/>
    <x v="85"/>
    <x v="71"/>
    <x v="72"/>
    <x v="79"/>
    <x v="34"/>
    <x v="76"/>
    <s v="Antananarivo_x000a_Ambatolampy_x000a_Antanifotsy_x000a_Ambositra"/>
    <s v="Population riveraine _x000a_Et zone Sud"/>
    <m/>
    <m/>
    <m/>
    <d v="2021-10-20T00:00:00"/>
    <d v="2021-11-01T00:00:00"/>
    <x v="118"/>
    <x v="139"/>
    <n v="7684971324"/>
    <m/>
    <m/>
    <n v="7684971324"/>
    <x v="0"/>
    <x v="0"/>
    <x v="98"/>
    <e v="#DIV/0!"/>
    <x v="32"/>
    <m/>
    <n v="0"/>
    <n v="0.3"/>
    <n v="0.3"/>
    <n v="0"/>
    <n v="0.3"/>
    <x v="3"/>
    <x v="4"/>
    <x v="40"/>
    <m/>
    <m/>
    <n v="31.799999999999997"/>
    <s v="Km"/>
  </r>
  <r>
    <m/>
    <n v="206"/>
    <n v="237"/>
    <s v="CONSTRUCTION RN 43 SAMBAINA - FARATSIHO - SOAVINANDRIANA"/>
    <s v="DIRECTION DES INFRASTRUCTURES (DINFRA)"/>
    <s v="Travaux connexes liés aux Travaux de réhabilitation de la route nationale secondaire N°43 « Faratsiho – Sambaina ; Ambohibary–Ampetsapetsa »_x000a_LOT1 :  Travaux de réhabilitation de la piste entre Vinaninony et Ambatondradama_x000a_"/>
    <s v="Travaux de Réhabilitation"/>
    <x v="2"/>
    <x v="5"/>
    <n v="13500000000"/>
    <x v="22"/>
    <x v="17"/>
    <x v="82"/>
    <s v="Nombre de KM réhabilité"/>
    <s v="9.1"/>
    <s v=" KM de route réhabilitée"/>
    <x v="23"/>
    <x v="86"/>
    <x v="0"/>
    <x v="73"/>
    <x v="80"/>
    <x v="13"/>
    <x v="30"/>
    <s v="AMBOHIBARY-VINANINONY ET FARATSIHO"/>
    <m/>
    <m/>
    <d v="2021-08-12T00:00:00"/>
    <d v="2021-08-23T00:00:00"/>
    <d v="2021-08-24T00:00:00"/>
    <m/>
    <x v="119"/>
    <x v="140"/>
    <n v="5218373390"/>
    <d v="2021-04-13T00:00:00"/>
    <m/>
    <m/>
    <x v="91"/>
    <x v="43"/>
    <x v="99"/>
    <n v="0.53"/>
    <x v="41"/>
    <n v="0"/>
    <n v="0"/>
    <n v="0.47239999999999999"/>
    <n v="0.47239999999999999"/>
    <n v="0"/>
    <n v="0.47239999999999999"/>
    <x v="3"/>
    <x v="4"/>
    <x v="85"/>
    <m/>
    <m/>
    <m/>
    <s v="KM réhabilité"/>
  </r>
  <r>
    <m/>
    <n v="206"/>
    <n v="237"/>
    <s v="CONSTRUCTION RN 43 SAMBAINA - FARATSIHO - SOAVINANDRIANA"/>
    <s v="DIRECTION DES INFRASTRUCTURES (DINFRA)"/>
    <s v="Travaux connexes liés aux Travaux de réhabilitation de la route nationale secondaire N°43 « Faratsiho – Sambaina ; _x000a_LOT2: Travaux de réhabilitation des infrastructures routières à Ambohibary  _x000a_"/>
    <s v="Travaux de Réhabilitation"/>
    <x v="2"/>
    <x v="5"/>
    <m/>
    <x v="22"/>
    <x v="17"/>
    <x v="83"/>
    <s v="Nombre de KM réhabilité"/>
    <s v="9.1"/>
    <s v=" KM de route réhabilitée"/>
    <x v="23"/>
    <x v="87"/>
    <x v="0"/>
    <x v="74"/>
    <x v="81"/>
    <x v="13"/>
    <x v="30"/>
    <s v="AMBOHIBARY-VINANINONY ET FARATSIHO"/>
    <m/>
    <m/>
    <d v="2021-08-12T00:00:00"/>
    <d v="2021-08-23T00:00:00"/>
    <d v="2021-08-24T00:00:00"/>
    <m/>
    <x v="120"/>
    <x v="141"/>
    <n v="4060995340"/>
    <d v="2021-04-13T00:00:00"/>
    <m/>
    <m/>
    <x v="91"/>
    <x v="43"/>
    <x v="99"/>
    <n v="0.53"/>
    <x v="42"/>
    <n v="0"/>
    <n v="0"/>
    <n v="0.61470000000000002"/>
    <n v="0.61470000000000002"/>
    <n v="0"/>
    <n v="0.61470000000000002"/>
    <x v="3"/>
    <x v="2"/>
    <x v="85"/>
    <m/>
    <m/>
    <m/>
    <s v="KM réhabilité"/>
  </r>
  <r>
    <m/>
    <s v="206"/>
    <n v="237"/>
    <s v="CONSTRUCTION RN 43 SAMBAINA - FARATSIHO - SOAVINANDRIANA"/>
    <s v="DIRECTION DES INFRASTRUCTURES (DINFRA)"/>
    <s v="Travaux connexes liés aux Travaux de réhabilitation de la route nationale secondaire N°43 « Faratsiho – Sambaina ; Ambohibary–Ampetsapetsa »_x000a_ _x000a_LOT3: Travaux de réhabilitation des infrastructures routières à Faratsiho "/>
    <s v="Travaux de Réhabilitation"/>
    <x v="2"/>
    <x v="5"/>
    <m/>
    <x v="22"/>
    <x v="17"/>
    <x v="84"/>
    <s v="Nombre de KM réhabilité"/>
    <s v="9.1"/>
    <s v=" KM de route réhabilitée"/>
    <x v="23"/>
    <x v="88"/>
    <x v="0"/>
    <x v="75"/>
    <x v="82"/>
    <x v="13"/>
    <x v="30"/>
    <s v="AMBOHIBARY-VINANINONY ET FARATSIHO"/>
    <m/>
    <m/>
    <d v="2021-08-12T00:00:00"/>
    <d v="2021-08-23T00:00:00"/>
    <d v="2021-08-24T00:00:00"/>
    <m/>
    <x v="121"/>
    <x v="142"/>
    <n v="4489004105.04"/>
    <d v="2021-04-13T00:00:00"/>
    <m/>
    <m/>
    <x v="92"/>
    <x v="43"/>
    <x v="100"/>
    <n v="0.51"/>
    <x v="43"/>
    <n v="0"/>
    <n v="0"/>
    <n v="0.66859999999999997"/>
    <n v="0.66859999999999997"/>
    <n v="0"/>
    <n v="0.66859999999999997"/>
    <x v="3"/>
    <x v="2"/>
    <x v="85"/>
    <m/>
    <m/>
    <m/>
    <s v="KM réhabilité"/>
  </r>
  <r>
    <m/>
    <m/>
    <m/>
    <m/>
    <m/>
    <s v="Travaux de traitement des points noirs sur la RNT 15 Sakaraha - Ankazoabo - Beroroha"/>
    <s v="Travaux d'Entretien"/>
    <x v="0"/>
    <x v="0"/>
    <n v="6370000000"/>
    <x v="0"/>
    <x v="12"/>
    <x v="0"/>
    <m/>
    <s v="9.1"/>
    <m/>
    <x v="61"/>
    <x v="0"/>
    <x v="0"/>
    <x v="0"/>
    <x v="0"/>
    <x v="5"/>
    <x v="0"/>
    <m/>
    <m/>
    <m/>
    <m/>
    <m/>
    <m/>
    <m/>
    <x v="0"/>
    <x v="143"/>
    <n v="6370000000"/>
    <m/>
    <m/>
    <m/>
    <x v="93"/>
    <x v="2"/>
    <x v="0"/>
    <n v="2.0777777777777779"/>
    <x v="1"/>
    <m/>
    <n v="0"/>
    <n v="1"/>
    <n v="1"/>
    <n v="0"/>
    <n v="1"/>
    <x v="1"/>
    <x v="1"/>
    <x v="86"/>
    <m/>
    <m/>
    <n v="0"/>
    <n v="0"/>
  </r>
  <r>
    <m/>
    <s v="206"/>
    <s v="455"/>
    <s v="Nouveau Projets d'Emergents"/>
    <s v="DIRECTION DES INFRASTRUCTURES (DINFRA)"/>
    <s v="Travaux de réhabilitation par terrassement et mise en œuvre des matériaux sélectionnés, avec rehaussement des points bas, ouvrages d'assainissement de la RNS 1 Bis reliant Tsiroanomandidy et Maintirano- Phase I"/>
    <s v="Travaux de Réhabilitation"/>
    <x v="0"/>
    <x v="0"/>
    <n v="8000000000"/>
    <x v="0"/>
    <x v="12"/>
    <x v="0"/>
    <m/>
    <s v="9.1"/>
    <m/>
    <x v="40"/>
    <x v="0"/>
    <x v="0"/>
    <x v="0"/>
    <x v="0"/>
    <x v="35"/>
    <x v="0"/>
    <m/>
    <m/>
    <m/>
    <d v="2021-12-10T00:00:00"/>
    <m/>
    <m/>
    <m/>
    <x v="0"/>
    <x v="144"/>
    <n v="38000000"/>
    <m/>
    <m/>
    <m/>
    <x v="0"/>
    <x v="0"/>
    <x v="101"/>
    <e v="#DIV/0!"/>
    <x v="0"/>
    <m/>
    <n v="0"/>
    <n v="0"/>
    <n v="0"/>
    <n v="0"/>
    <n v="0"/>
    <x v="0"/>
    <x v="0"/>
    <x v="87"/>
    <m/>
    <m/>
    <n v="0"/>
    <n v="0"/>
  </r>
  <r>
    <m/>
    <m/>
    <m/>
    <m/>
    <m/>
    <s v="Travaux de traitement de brèche au PK 18+000 de la RNT 8"/>
    <s v="Travaux d'Entretien"/>
    <x v="0"/>
    <x v="0"/>
    <n v="174367000"/>
    <x v="21"/>
    <x v="12"/>
    <x v="0"/>
    <m/>
    <s v="9.1"/>
    <m/>
    <x v="62"/>
    <x v="0"/>
    <x v="0"/>
    <x v="0"/>
    <x v="0"/>
    <x v="36"/>
    <x v="0"/>
    <m/>
    <m/>
    <m/>
    <m/>
    <m/>
    <m/>
    <m/>
    <x v="122"/>
    <x v="145"/>
    <n v="174367000"/>
    <m/>
    <m/>
    <m/>
    <x v="0"/>
    <x v="0"/>
    <x v="102"/>
    <m/>
    <x v="16"/>
    <m/>
    <n v="0"/>
    <n v="0.6"/>
    <n v="0.6"/>
    <n v="0"/>
    <n v="0.6"/>
    <x v="3"/>
    <x v="2"/>
    <x v="40"/>
    <m/>
    <m/>
    <n v="0"/>
    <n v="0"/>
  </r>
  <r>
    <m/>
    <s v="206"/>
    <s v="455"/>
    <s v="Nouveau Projets d'Emergents"/>
    <s v="DIRECTION DES INFRASTRUCTURES (DINFRA)"/>
    <s v="Travaux d'aménagement progressif de la RNT 18 reliant Vangaindrano - Midongy Sud - Befotaka"/>
    <s v="Travaux de Réhabilitation"/>
    <x v="0"/>
    <x v="0"/>
    <n v="4880000000"/>
    <x v="8"/>
    <x v="18"/>
    <x v="57"/>
    <s v="Maintenir le réseau routier en bon état"/>
    <s v="9.1"/>
    <s v="Km de route traitée"/>
    <x v="63"/>
    <x v="89"/>
    <x v="72"/>
    <x v="38"/>
    <x v="83"/>
    <x v="23"/>
    <x v="77"/>
    <s v="Vangaindrano_x000a_Befotaka_x000a_Midongy Sud"/>
    <s v="Population riveraine _x000a_"/>
    <m/>
    <m/>
    <m/>
    <m/>
    <m/>
    <x v="0"/>
    <x v="146"/>
    <m/>
    <m/>
    <m/>
    <m/>
    <x v="0"/>
    <x v="0"/>
    <x v="103"/>
    <e v="#DIV/0!"/>
    <x v="44"/>
    <m/>
    <n v="0"/>
    <n v="0"/>
    <n v="0.14000000000000001"/>
    <n v="0.14000000000000001"/>
    <n v="0.14000000000000001"/>
    <x v="3"/>
    <x v="3"/>
    <x v="88"/>
    <m/>
    <m/>
    <n v="19.040000000000003"/>
    <s v="Km de route entretenue"/>
  </r>
  <r>
    <m/>
    <s v="206"/>
    <s v="455"/>
    <s v="Nouveau Projets d'Emergents"/>
    <s v="DIRECTION DES INFRASTRUCTURES (DINFRA)"/>
    <s v="Travaux de construction des ouvrages définitifs sur la RNS 13 entre Ikalamainty carrefour RNP 7 et Betroka (3 PSD(5ml, 5ml, 12ml) en PBA, 2 radiers alvéolés (30ml Iampety, 150ml entrée Betroka), 5 dalots cadres 100x100, chaussée bitumée à l'entrées et sorties des ouvrages)"/>
    <s v="Travaux de Construction"/>
    <x v="0"/>
    <x v="0"/>
    <n v="8800000000"/>
    <x v="73"/>
    <x v="12"/>
    <x v="0"/>
    <m/>
    <s v="9.1"/>
    <m/>
    <x v="4"/>
    <x v="0"/>
    <x v="0"/>
    <x v="0"/>
    <x v="0"/>
    <x v="4"/>
    <x v="0"/>
    <m/>
    <m/>
    <m/>
    <m/>
    <m/>
    <m/>
    <m/>
    <x v="0"/>
    <x v="147"/>
    <m/>
    <m/>
    <m/>
    <m/>
    <x v="0"/>
    <x v="0"/>
    <x v="0"/>
    <e v="#DIV/0!"/>
    <x v="0"/>
    <m/>
    <n v="0"/>
    <n v="0"/>
    <n v="0"/>
    <n v="0"/>
    <n v="0"/>
    <x v="0"/>
    <x v="0"/>
    <x v="89"/>
    <m/>
    <m/>
    <n v="0"/>
    <n v="0"/>
  </r>
  <r>
    <m/>
    <s v="206"/>
    <s v="455"/>
    <s v="Nouveau Projets d'Emergents"/>
    <s v="DIRECTION DES INFRASTRUCTURES (DINFRA)"/>
    <s v="Travaux de traitement des points noirs sur la RNT14A reliant Ifanadiana - Ikongo - Vohipeno"/>
    <s v="Travaux d'Entretien"/>
    <x v="0"/>
    <x v="0"/>
    <n v="4044545000"/>
    <x v="74"/>
    <x v="18"/>
    <x v="85"/>
    <m/>
    <s v="9.1"/>
    <s v="Km de route traitée"/>
    <x v="64"/>
    <x v="0"/>
    <x v="0"/>
    <x v="76"/>
    <x v="84"/>
    <x v="17"/>
    <x v="78"/>
    <s v="Ifanadiana-Ambohimisafy"/>
    <s v="Toute la population des districts concernés et des zones servies par la route"/>
    <m/>
    <m/>
    <m/>
    <m/>
    <m/>
    <x v="0"/>
    <x v="148"/>
    <m/>
    <m/>
    <m/>
    <m/>
    <x v="0"/>
    <x v="0"/>
    <x v="0"/>
    <e v="#DIV/0!"/>
    <x v="0"/>
    <m/>
    <n v="0"/>
    <n v="0"/>
    <n v="0"/>
    <n v="0"/>
    <n v="0"/>
    <x v="0"/>
    <x v="0"/>
    <x v="90"/>
    <m/>
    <m/>
    <n v="0"/>
    <s v="Km de route entretenue"/>
  </r>
  <r>
    <m/>
    <n v="206"/>
    <n v="237"/>
    <s v="CONSTRUCTION RN 43 SAMBAINA - FARATSIHO - SOAVINANDRIANA"/>
    <s v="DIRECTION DES INFRASTRUCTURES (DINFRA)"/>
    <s v="Mise en œuvre des mesures environnementales dans le cadre des travaux de réhabilitation de la RN43 entre  Faratsiho  et Sambaina, et entre  Ambohibary et Ampetsapetsa "/>
    <s v="Prestation intellectuelle"/>
    <x v="0"/>
    <x v="0"/>
    <n v="100000000"/>
    <x v="22"/>
    <x v="19"/>
    <x v="8"/>
    <s v="Nombre de rapports soumis"/>
    <s v="9.1"/>
    <s v=" rapports soumis"/>
    <x v="23"/>
    <x v="90"/>
    <x v="0"/>
    <x v="17"/>
    <x v="18"/>
    <x v="13"/>
    <x v="30"/>
    <s v="AMBOHIBARY- FARATSIHO"/>
    <m/>
    <m/>
    <s v="N/A"/>
    <s v="N/A"/>
    <s v="N/A"/>
    <s v="N/A"/>
    <x v="123"/>
    <x v="149"/>
    <n v="0"/>
    <m/>
    <m/>
    <n v="0"/>
    <x v="0"/>
    <x v="40"/>
    <x v="104"/>
    <e v="#DIV/0!"/>
    <x v="0"/>
    <n v="0.11"/>
    <n v="0"/>
    <n v="0"/>
    <n v="0"/>
    <n v="0"/>
    <n v="0"/>
    <x v="4"/>
    <x v="5"/>
    <x v="40"/>
    <m/>
    <m/>
    <n v="0"/>
    <s v="Rapport"/>
  </r>
  <r>
    <m/>
    <n v="206"/>
    <s v="247"/>
    <s v="PROJET D'ASPHALTAGE DE LA ROUTE NATIONALE SECONDAIRE N°5 : SOANIERANA IVONGO - MANANARA NORD"/>
    <s v="DIRECTION DES INFRASTRUCTURES (DINFRA)"/>
    <s v="Mise en œuvre des mesures environnementales dans le cadre du projet d'asphaltage  de la RN5 entre Soanierana Ivongo et Vahibe"/>
    <s v="Prestation intellectuelle"/>
    <x v="0"/>
    <x v="0"/>
    <s v="Coût inclus dans les travaux "/>
    <x v="59"/>
    <x v="20"/>
    <x v="18"/>
    <s v="Nombre de rapports validés: 0"/>
    <s v="9.1"/>
    <m/>
    <x v="20"/>
    <x v="91"/>
    <x v="0"/>
    <x v="47"/>
    <x v="50"/>
    <x v="15"/>
    <x v="65"/>
    <s v="SOANIERANA IVONGO – ANTANAMBE- MANANARA AVARATRA"/>
    <n v="800000"/>
    <n v="40"/>
    <s v="N/A"/>
    <s v="N/A"/>
    <s v="N/A"/>
    <s v="N/A"/>
    <x v="124"/>
    <x v="150"/>
    <m/>
    <m/>
    <m/>
    <n v="0"/>
    <x v="94"/>
    <x v="25"/>
    <x v="105"/>
    <n v="0.32500000000000001"/>
    <x v="45"/>
    <n v="0.1"/>
    <m/>
    <n v="0.06"/>
    <n v="0.06"/>
    <n v="0"/>
    <n v="0.06"/>
    <x v="3"/>
    <x v="3"/>
    <x v="91"/>
    <m/>
    <m/>
    <n v="0.06"/>
    <s v="Rapports validés"/>
  </r>
  <r>
    <m/>
    <n v="206"/>
    <s v="247"/>
    <s v="PROJET D'ASPHALTAGE DE LA ROUTE NATIONALE SECONDAIRE N°5 : SOANIERANA IVONGO - MANANARA NORD"/>
    <s v="DIRECTION DES INFRASTRUCTURES (DINFRA)"/>
    <s v="Travaux d'Aménagement et Asphaltage de la Route Nationale Secondaire N°5 -(RNS5) entre Soanierana Ivongo et Mananara Nord ; Tronçon I: Soanierana Ivongo - Vahibe"/>
    <s v="Travaux de Réhabilitation"/>
    <x v="2"/>
    <x v="26"/>
    <n v="252743550000"/>
    <x v="59"/>
    <x v="21"/>
    <x v="86"/>
    <s v="Nombre de KM réhabilité: 0%"/>
    <s v="9.1"/>
    <s v="KM de route réhabilitée"/>
    <x v="20"/>
    <x v="91"/>
    <x v="0"/>
    <x v="47"/>
    <x v="50"/>
    <x v="15"/>
    <x v="65"/>
    <s v="SOANIERANA IVONGO – ANTANAMBE- MANANARA AVARATRA"/>
    <n v="800000"/>
    <n v="1000"/>
    <s v="N/A"/>
    <s v="N/A"/>
    <s v="N/A"/>
    <s v="N/A"/>
    <x v="124"/>
    <x v="151"/>
    <n v="196517792728"/>
    <d v="2020-06-22T00:00:00"/>
    <m/>
    <n v="0"/>
    <x v="94"/>
    <x v="25"/>
    <x v="105"/>
    <n v="0.32500000000000001"/>
    <x v="45"/>
    <n v="0"/>
    <m/>
    <n v="0.06"/>
    <n v="0.06"/>
    <n v="0"/>
    <n v="0.06"/>
    <x v="3"/>
    <x v="3"/>
    <x v="92"/>
    <m/>
    <m/>
    <n v="1.7999999999999999E-2"/>
    <s v="KM aménagé et asphalté"/>
  </r>
  <r>
    <m/>
    <n v="206"/>
    <s v="247"/>
    <s v="PROJET D'ASPHALTAGE DE LA ROUTE NATIONALE SECONDAIRE N°5 : SOANIERANA IVONGO - MANANARA NORD"/>
    <s v="DIRECTION DES INFRASTRUCTURES (DINFRA)"/>
    <s v="Libération de l'Emprise sur la RN5 entre Soanierana Ivongo et Vahibe"/>
    <s v="Prestation intellectuelle"/>
    <x v="0"/>
    <x v="0"/>
    <n v="250000000"/>
    <x v="59"/>
    <x v="20"/>
    <x v="40"/>
    <s v="Nombre de rapports validés:0"/>
    <s v="9.1"/>
    <s v="Nombre de rapports validés"/>
    <x v="20"/>
    <x v="91"/>
    <x v="0"/>
    <x v="47"/>
    <x v="50"/>
    <x v="15"/>
    <x v="65"/>
    <s v="SOANIERANA IVONGO – ANTANAMBE- MANANARA AVARATRA"/>
    <n v="800000"/>
    <n v="25"/>
    <d v="2021-08-17T00:00:00"/>
    <d v="2021-08-23T00:00:00"/>
    <d v="2021-08-24T00:00:00"/>
    <d v="2021-11-11T00:00:00"/>
    <x v="125"/>
    <x v="152"/>
    <n v="244110780"/>
    <d v="2020-06-22T00:00:00"/>
    <m/>
    <n v="0"/>
    <x v="95"/>
    <x v="32"/>
    <x v="106"/>
    <n v="0.49555555555555558"/>
    <x v="46"/>
    <n v="0.15"/>
    <m/>
    <n v="0.17"/>
    <n v="0.17"/>
    <n v="0"/>
    <n v="0.17"/>
    <x v="3"/>
    <x v="3"/>
    <x v="93"/>
    <m/>
    <m/>
    <n v="0.51"/>
    <s v="Rapports validés"/>
  </r>
  <r>
    <m/>
    <n v="206"/>
    <s v="247"/>
    <s v="PROJET D'ASPHALTAGE DE LA ROUTE NATIONALE SECONDAIRE N°5 : SOANIERANA IVONGO - MANANARA NORD"/>
    <s v="DIRECTION DES INFRASTRUCTURES (DINFRA)"/>
    <s v="Indemnisation des PAPs entre Soanierana Ivongo Et Vahibe"/>
    <s v="Prestation intellectuelle"/>
    <x v="0"/>
    <x v="0"/>
    <n v="6850000000"/>
    <x v="59"/>
    <x v="16"/>
    <x v="86"/>
    <s v="Nombre de PAPs payé: 0"/>
    <s v="9.1"/>
    <s v="Nombre de PAPs payé"/>
    <x v="20"/>
    <x v="91"/>
    <x v="0"/>
    <x v="47"/>
    <x v="50"/>
    <x v="15"/>
    <x v="65"/>
    <s v="SOANIERANA IVONGO – ANTANAMBE- MANANARA AVARATRA"/>
    <n v="800000"/>
    <m/>
    <s v="N/A"/>
    <s v="N/A"/>
    <s v="N/A"/>
    <s v="N/A"/>
    <x v="126"/>
    <x v="153"/>
    <n v="4555889220"/>
    <m/>
    <m/>
    <n v="0"/>
    <x v="0"/>
    <x v="25"/>
    <x v="83"/>
    <n v="62.145833333333336"/>
    <x v="0"/>
    <n v="0"/>
    <m/>
    <n v="0"/>
    <n v="0"/>
    <n v="0"/>
    <n v="0"/>
    <x v="0"/>
    <x v="0"/>
    <x v="94"/>
    <m/>
    <m/>
    <n v="0"/>
    <s v="Pourcentage de PAPs payé"/>
  </r>
  <r>
    <m/>
    <n v="206"/>
    <n v="237"/>
    <s v="CONSTRUCTION RN 43 SAMBAINA - FARATSIHO - SOAVINANDRIANA"/>
    <s v="DIRECTION DES INFRASTRUCTURES (DINFRA)"/>
    <s v="Libération de l'Emprise sur la RN43 entre  Faratsiho  et Sambaina, et entre  Ambohibary et Ampetsapetsa _x000a_"/>
    <s v="Prestation intellectuelle"/>
    <x v="0"/>
    <x v="0"/>
    <n v="0"/>
    <x v="22"/>
    <x v="19"/>
    <x v="8"/>
    <s v="- Rapport d'Etablissement et Rapports d'Activités périodiques du MOIS"/>
    <s v="9.1"/>
    <s v=" rapports soumis"/>
    <x v="23"/>
    <x v="90"/>
    <x v="0"/>
    <x v="17"/>
    <x v="18"/>
    <x v="13"/>
    <x v="30"/>
    <s v="AMBOHIBARY- FARATSIHO"/>
    <m/>
    <m/>
    <s v="N/A"/>
    <s v="N/A"/>
    <s v="N/A"/>
    <s v="N/A"/>
    <x v="0"/>
    <x v="154"/>
    <n v="0"/>
    <m/>
    <m/>
    <n v="0"/>
    <x v="0"/>
    <x v="40"/>
    <x v="107"/>
    <e v="#DIV/0!"/>
    <x v="0"/>
    <n v="0"/>
    <n v="0"/>
    <n v="0"/>
    <n v="0"/>
    <n v="0"/>
    <n v="0"/>
    <x v="0"/>
    <x v="0"/>
    <x v="95"/>
    <m/>
    <m/>
    <n v="0"/>
    <s v="Rapport"/>
  </r>
  <r>
    <m/>
    <n v="206"/>
    <n v="237"/>
    <s v="CONSTRUCTION RN 43 SAMBAINA - FARATSIHO - SOAVINANDRIANA"/>
    <s v="DIRECTION DES INFRASTRUCTURES (DINFRA)"/>
    <s v="Audit des comptes du projet pour les exercices 2016 à 2021"/>
    <s v="Prestation intellectuelle"/>
    <x v="2"/>
    <x v="27"/>
    <n v="130000000"/>
    <x v="22"/>
    <x v="19"/>
    <x v="40"/>
    <s v="Nombre de rapports validés"/>
    <s v="9.1"/>
    <s v="Nombre de rapports validés"/>
    <x v="23"/>
    <x v="90"/>
    <x v="0"/>
    <x v="17"/>
    <x v="18"/>
    <x v="13"/>
    <x v="30"/>
    <s v="AMBOHIBARY- FARATSIHO"/>
    <m/>
    <m/>
    <s v="N/A"/>
    <s v="N/A"/>
    <s v="N/A"/>
    <s v="N/A"/>
    <x v="123"/>
    <x v="155"/>
    <s v="en cours de passation "/>
    <d v="2021-04-13T00:00:00"/>
    <m/>
    <n v="0"/>
    <x v="0"/>
    <x v="40"/>
    <x v="77"/>
    <e v="#DIV/0!"/>
    <x v="0"/>
    <n v="0"/>
    <n v="0"/>
    <n v="0"/>
    <n v="0"/>
    <n v="0"/>
    <n v="0"/>
    <x v="4"/>
    <x v="5"/>
    <x v="96"/>
    <m/>
    <m/>
    <n v="0"/>
    <s v="Rapport"/>
  </r>
  <r>
    <m/>
    <m/>
    <m/>
    <m/>
    <m/>
    <s v="Travaux d'urgence de traitement des points noirs sur la route RNS32 entre Befandriana et Mandritsara"/>
    <s v="Travaux d'Urgence"/>
    <x v="0"/>
    <x v="0"/>
    <n v="2309436680"/>
    <x v="75"/>
    <x v="12"/>
    <x v="0"/>
    <m/>
    <s v="9.1"/>
    <m/>
    <x v="65"/>
    <x v="0"/>
    <x v="0"/>
    <x v="0"/>
    <x v="0"/>
    <x v="8"/>
    <x v="0"/>
    <m/>
    <m/>
    <m/>
    <m/>
    <m/>
    <m/>
    <m/>
    <x v="127"/>
    <x v="156"/>
    <n v="2309436680"/>
    <m/>
    <m/>
    <m/>
    <x v="0"/>
    <x v="29"/>
    <x v="97"/>
    <n v="298.3"/>
    <x v="47"/>
    <m/>
    <n v="0"/>
    <n v="0"/>
    <n v="0.77"/>
    <n v="0.77"/>
    <n v="0.77"/>
    <x v="3"/>
    <x v="2"/>
    <x v="97"/>
    <m/>
    <m/>
    <n v="0"/>
    <n v="0"/>
  </r>
  <r>
    <m/>
    <m/>
    <m/>
    <m/>
    <m/>
    <s v="Travaux de réparation de deux ponts de Nahaverezambasy aux PK 85+141 (10ml) et PK 85+241 (54,30ml) sur la RNT 35"/>
    <s v="Travaux d'Entretien"/>
    <x v="0"/>
    <x v="0"/>
    <n v="797297400"/>
    <x v="75"/>
    <x v="12"/>
    <x v="0"/>
    <m/>
    <s v="9.1"/>
    <m/>
    <x v="66"/>
    <x v="0"/>
    <x v="0"/>
    <x v="0"/>
    <x v="0"/>
    <x v="37"/>
    <x v="0"/>
    <m/>
    <m/>
    <m/>
    <m/>
    <m/>
    <m/>
    <m/>
    <x v="128"/>
    <x v="157"/>
    <n v="797297400"/>
    <m/>
    <m/>
    <m/>
    <x v="0"/>
    <x v="2"/>
    <x v="108"/>
    <n v="497.16666666666669"/>
    <x v="0"/>
    <m/>
    <n v="0"/>
    <n v="0"/>
    <n v="0"/>
    <n v="0"/>
    <n v="0"/>
    <x v="4"/>
    <x v="5"/>
    <x v="40"/>
    <m/>
    <m/>
    <n v="0"/>
    <n v="0"/>
  </r>
  <r>
    <m/>
    <m/>
    <m/>
    <m/>
    <m/>
    <s v="Travaux d'aménagement de la RNT 23A Moramanga - Anosibe an'Ala"/>
    <s v="Travaux de Réhabilitation"/>
    <x v="0"/>
    <x v="0"/>
    <n v="3650000000"/>
    <x v="0"/>
    <x v="12"/>
    <x v="0"/>
    <m/>
    <s v="9.1"/>
    <m/>
    <x v="37"/>
    <x v="0"/>
    <x v="0"/>
    <x v="0"/>
    <x v="0"/>
    <x v="19"/>
    <x v="79"/>
    <s v="Anosibe An'ala"/>
    <m/>
    <m/>
    <m/>
    <m/>
    <m/>
    <m/>
    <x v="129"/>
    <x v="158"/>
    <n v="3650000000"/>
    <d v="2021-05-10T00:00:00"/>
    <m/>
    <m/>
    <x v="0"/>
    <x v="2"/>
    <x v="109"/>
    <n v="497.16666666666669"/>
    <x v="0"/>
    <m/>
    <n v="0"/>
    <n v="0"/>
    <n v="0"/>
    <n v="0"/>
    <n v="0"/>
    <x v="4"/>
    <x v="5"/>
    <x v="98"/>
    <m/>
    <m/>
    <n v="0"/>
    <n v="0"/>
  </r>
  <r>
    <m/>
    <s v="206"/>
    <s v="455"/>
    <s v="Nouveau Projets d'Emergents"/>
    <s v="DIRECTION DES INFRASTRUCTURES (DINFRA)"/>
    <s v="Travaux de réhabilitation RN 23 reliant Mahanoro - Marolambo (132km)- Phase I"/>
    <s v="Travaux de Réhabilitation"/>
    <x v="0"/>
    <x v="0"/>
    <n v="4730314000"/>
    <x v="73"/>
    <x v="1"/>
    <x v="64"/>
    <m/>
    <s v="9.1"/>
    <m/>
    <x v="67"/>
    <x v="92"/>
    <x v="73"/>
    <x v="10"/>
    <x v="85"/>
    <x v="3"/>
    <x v="80"/>
    <s v="Mahanoro-Marolambo"/>
    <s v="Toute la population des districts concernés et des zones servies par la route"/>
    <m/>
    <d v="2022-01-17T00:00:00"/>
    <m/>
    <d v="2022-02-01T00:00:00"/>
    <m/>
    <x v="0"/>
    <x v="159"/>
    <n v="4730314000"/>
    <m/>
    <m/>
    <m/>
    <x v="0"/>
    <x v="0"/>
    <x v="110"/>
    <e v="#DIV/0!"/>
    <x v="0"/>
    <m/>
    <n v="0"/>
    <n v="0"/>
    <n v="0"/>
    <n v="0"/>
    <n v="0"/>
    <x v="0"/>
    <x v="0"/>
    <x v="99"/>
    <m/>
    <m/>
    <n v="0"/>
    <s v="Km"/>
  </r>
  <r>
    <m/>
    <m/>
    <m/>
    <m/>
    <m/>
    <s v="TRAVAUX DE CONSTRUCTION DE LA VOIE RAPIDE OUEST TANA (VROT) Lot1 et Lot2"/>
    <s v="Travaux de Construction"/>
    <x v="4"/>
    <x v="28"/>
    <m/>
    <x v="0"/>
    <x v="12"/>
    <x v="0"/>
    <m/>
    <s v="9.1"/>
    <m/>
    <x v="68"/>
    <x v="0"/>
    <x v="0"/>
    <x v="0"/>
    <x v="0"/>
    <x v="6"/>
    <x v="0"/>
    <m/>
    <m/>
    <m/>
    <m/>
    <m/>
    <m/>
    <m/>
    <x v="0"/>
    <x v="160"/>
    <m/>
    <m/>
    <m/>
    <m/>
    <x v="0"/>
    <x v="0"/>
    <x v="111"/>
    <e v="#DIV/0!"/>
    <x v="0"/>
    <m/>
    <n v="0"/>
    <n v="0"/>
    <n v="0"/>
    <n v="0"/>
    <n v="0"/>
    <x v="4"/>
    <x v="5"/>
    <x v="100"/>
    <m/>
    <m/>
    <n v="0"/>
    <n v="0"/>
  </r>
  <r>
    <m/>
    <s v="206"/>
    <s v="455"/>
    <s v="Nouveau Projets d'Emergents"/>
    <s v="PACT / DIRECTION GENERALE DES TRAVAUX PUBLICS (DGTP)"/>
    <s v="TRAVAUX DE REHABILITATION ET DE BITUMAGE DE LA RNT 12A ENTRE SOMISIKA ET MASIANAKA : Lot 1 : Travaux de bitumage des 35 km de la RNT 12A entre Somisika et Masianaka, incluant la construction du pont d’Amboenato."/>
    <s v="Travaux de Réhabilitation"/>
    <x v="2"/>
    <x v="29"/>
    <m/>
    <x v="76"/>
    <x v="1"/>
    <x v="71"/>
    <s v="Ouvrage d'art réhabilité"/>
    <s v="9.1"/>
    <s v="Ouvrage d'art réhabilité"/>
    <x v="9"/>
    <x v="93"/>
    <x v="74"/>
    <x v="77"/>
    <x v="86"/>
    <x v="23"/>
    <x v="81"/>
    <s v="Masianaka et Manambondro"/>
    <n v="357271"/>
    <m/>
    <m/>
    <m/>
    <m/>
    <m/>
    <x v="130"/>
    <x v="161"/>
    <n v="102177339435"/>
    <s v="Du 28 juillet 2021 au 31 mars 2022"/>
    <m/>
    <m/>
    <x v="96"/>
    <x v="27"/>
    <x v="112"/>
    <n v="8.7037037037037038E-2"/>
    <x v="48"/>
    <n v="0.15"/>
    <n v="0"/>
    <n v="3.7600000000000001E-2"/>
    <n v="4.02E-2"/>
    <n v="2.5999999999999981E-3"/>
    <n v="4.02E-2"/>
    <x v="3"/>
    <x v="3"/>
    <x v="40"/>
    <d v="2021-07-28T00:00:00"/>
    <d v="2021-09-30T00:00:00"/>
    <n v="1.407"/>
    <s v="Km"/>
  </r>
  <r>
    <m/>
    <s v="206"/>
    <s v="455"/>
    <s v="Nouveau Projets d'Emergents"/>
    <s v="PACT / DIRECTION GENERALE DES TRAVAUX PUBLICS (DGTP)"/>
    <s v="TRAVAUX DE REHABILITATION ET DE BITUMAGE DE LA RNT 12A ENTRE SOMISIKA ET MASIANAKA :  Lot 2 : Travaux de construction du pont de Manambondro."/>
    <s v="Travaux de Réhabilitation"/>
    <x v="2"/>
    <x v="29"/>
    <m/>
    <x v="76"/>
    <x v="22"/>
    <x v="0"/>
    <s v="Km de route réhabilitée"/>
    <s v="9.1"/>
    <s v="Km de route réhabilitée"/>
    <x v="9"/>
    <x v="94"/>
    <x v="0"/>
    <x v="0"/>
    <x v="0"/>
    <x v="23"/>
    <x v="81"/>
    <s v="Manambondro"/>
    <n v="357271"/>
    <m/>
    <m/>
    <m/>
    <m/>
    <m/>
    <x v="131"/>
    <x v="162"/>
    <n v="38504046489"/>
    <s v="Du 28 juillet 2021 au 31 mars 2022"/>
    <m/>
    <m/>
    <x v="96"/>
    <x v="25"/>
    <x v="112"/>
    <n v="0.13055555555555556"/>
    <x v="49"/>
    <n v="0.15"/>
    <n v="0"/>
    <n v="1.9800000000000002E-2"/>
    <n v="1.9800000000000002E-2"/>
    <n v="0"/>
    <n v="1.9800000000000002E-2"/>
    <x v="3"/>
    <x v="3"/>
    <x v="40"/>
    <d v="2021-07-28T00:00:00"/>
    <d v="2021-09-30T00:00:00"/>
    <n v="0"/>
    <s v="Ml"/>
  </r>
  <r>
    <m/>
    <s v="206"/>
    <s v="455"/>
    <s v="Nouveau Projets d'Emergents"/>
    <s v="PACT / DIRECTION GENERALE DES TRAVAUX PUBLICS (DGTP)"/>
    <s v="Contrôle et surveillance des Travaux de bitumage de 35 km de la RN12A  entre Somisika et  Masianaka  et Construction du pont de Manambondro"/>
    <s v="Prestation intellectuelle"/>
    <x v="2"/>
    <x v="29"/>
    <n v="4725000000"/>
    <x v="76"/>
    <x v="12"/>
    <x v="0"/>
    <s v="Kilomètre de routes réhabilitées_x000a_Nombre de pont construit"/>
    <s v="9.1"/>
    <s v="Kilomètre de routes réhabilitées_x000a_Nombre de pont construit"/>
    <x v="9"/>
    <x v="95"/>
    <x v="74"/>
    <x v="77"/>
    <x v="86"/>
    <x v="23"/>
    <x v="81"/>
    <s v="Masianaka et Manambondro"/>
    <n v="357271"/>
    <m/>
    <m/>
    <m/>
    <m/>
    <m/>
    <x v="132"/>
    <x v="163"/>
    <n v="5539676919.0299997"/>
    <s v="Du 30 Janvier 2021 au 07 Février 2022"/>
    <m/>
    <m/>
    <x v="97"/>
    <x v="44"/>
    <x v="113"/>
    <n v="0.12977777777777777"/>
    <x v="21"/>
    <n v="0.2"/>
    <n v="0"/>
    <n v="0.12"/>
    <n v="0.12"/>
    <n v="0"/>
    <n v="0.12"/>
    <x v="3"/>
    <x v="3"/>
    <x v="40"/>
    <d v="2021-06-08T00:00:00"/>
    <d v="2021-07-08T00:00:00"/>
    <n v="0"/>
    <n v="0"/>
  </r>
  <r>
    <m/>
    <s v="206"/>
    <s v="396"/>
    <s v="PROJET DE MODERNISATION DU RESEAU ROUTIER RN 6 ET RN 13"/>
    <s v="DIRECTION DES INFRASTRUCTURES (DINFRA)"/>
    <s v="TRAVAUX DE REHABILITATION DE LA RNS 13 ENTRE AMBOVOMBE ET TAOLAGNARO"/>
    <s v="Travaux de Réhabilitation"/>
    <x v="2"/>
    <x v="25"/>
    <n v="235800000000"/>
    <x v="5"/>
    <x v="1"/>
    <x v="87"/>
    <s v="Km de route réhabilitée"/>
    <s v="9.1"/>
    <s v="Km de route réhabilitée"/>
    <x v="4"/>
    <x v="0"/>
    <x v="0"/>
    <x v="0"/>
    <x v="0"/>
    <x v="11"/>
    <x v="0"/>
    <m/>
    <m/>
    <m/>
    <m/>
    <m/>
    <m/>
    <m/>
    <x v="0"/>
    <x v="164"/>
    <m/>
    <m/>
    <m/>
    <m/>
    <x v="0"/>
    <x v="39"/>
    <x v="114"/>
    <n v="57.365384615384613"/>
    <x v="0"/>
    <m/>
    <n v="0"/>
    <n v="0"/>
    <n v="0"/>
    <n v="0"/>
    <n v="0"/>
    <x v="4"/>
    <x v="5"/>
    <x v="101"/>
    <m/>
    <m/>
    <n v="0"/>
    <s v="Km"/>
  </r>
  <r>
    <m/>
    <s v="206"/>
    <s v="456"/>
    <s v="FLY OVER ANOSIZATO"/>
    <s v="DIRECTION GENERALE DES TRAVAUX PUBLICS"/>
    <s v="TRAVAUX D’AMENAGEMENT DE LA ROUTE ENTRE ROND POINT ANOSIZATO ET CROISEMENT VERS AMBOHITRIMANJAKA – FLY OVER ANOSIZATO"/>
    <s v="Travaux de Construction"/>
    <x v="2"/>
    <x v="30"/>
    <m/>
    <x v="0"/>
    <x v="12"/>
    <x v="0"/>
    <m/>
    <s v="9.1"/>
    <m/>
    <x v="69"/>
    <x v="0"/>
    <x v="0"/>
    <x v="0"/>
    <x v="0"/>
    <x v="6"/>
    <x v="0"/>
    <m/>
    <m/>
    <m/>
    <m/>
    <m/>
    <m/>
    <m/>
    <x v="0"/>
    <x v="165"/>
    <m/>
    <m/>
    <m/>
    <m/>
    <x v="0"/>
    <x v="0"/>
    <x v="0"/>
    <e v="#DIV/0!"/>
    <x v="0"/>
    <m/>
    <n v="0"/>
    <n v="0"/>
    <n v="0"/>
    <n v="0"/>
    <n v="0"/>
    <x v="4"/>
    <x v="5"/>
    <x v="102"/>
    <m/>
    <m/>
    <n v="0"/>
    <n v="0"/>
  </r>
  <r>
    <m/>
    <m/>
    <m/>
    <s v="TRAVAUX D'URGENCE DES INFRASTRUCTURES ROUTIERES - ANNEE 2022 (Post ANA et Post BATSIRAI)"/>
    <m/>
    <s v="Travaux de réparation d'ouvrage et  de traitement des brèches sur la RNS1 au pk91+950 et au PK 101+150"/>
    <s v="Travaux d'Urgence"/>
    <x v="5"/>
    <x v="0"/>
    <m/>
    <x v="0"/>
    <x v="12"/>
    <x v="0"/>
    <m/>
    <s v="9.1"/>
    <m/>
    <x v="14"/>
    <x v="0"/>
    <x v="0"/>
    <x v="78"/>
    <x v="0"/>
    <x v="7"/>
    <x v="0"/>
    <m/>
    <m/>
    <m/>
    <m/>
    <m/>
    <m/>
    <m/>
    <x v="0"/>
    <x v="166"/>
    <n v="197000000"/>
    <m/>
    <m/>
    <m/>
    <x v="0"/>
    <x v="0"/>
    <x v="108"/>
    <e v="#DIV/0!"/>
    <x v="0"/>
    <m/>
    <n v="0"/>
    <n v="0"/>
    <n v="0"/>
    <n v="0"/>
    <n v="0"/>
    <x v="4"/>
    <x v="5"/>
    <x v="103"/>
    <m/>
    <m/>
    <n v="0"/>
    <n v="0"/>
  </r>
  <r>
    <m/>
    <m/>
    <m/>
    <s v="TRAVAUX D'URGENCE DES INFRASTRUCTURES ROUTIERES - ANNEE 2022 (Post ANA et Post BATSIRAI)"/>
    <m/>
    <s v="TRAVAUX D'URGENCE DE COMBLEMENT DE BRECHE SUR LA RNS 1 AU PK 101+150"/>
    <s v="Travaux d'Urgence"/>
    <x v="3"/>
    <x v="0"/>
    <n v="180000000"/>
    <x v="0"/>
    <x v="12"/>
    <x v="0"/>
    <m/>
    <s v="9.1"/>
    <m/>
    <x v="14"/>
    <x v="0"/>
    <x v="0"/>
    <x v="79"/>
    <x v="0"/>
    <x v="7"/>
    <x v="0"/>
    <m/>
    <m/>
    <m/>
    <m/>
    <m/>
    <m/>
    <m/>
    <x v="0"/>
    <x v="167"/>
    <n v="180000000"/>
    <m/>
    <m/>
    <m/>
    <x v="0"/>
    <x v="0"/>
    <x v="108"/>
    <e v="#DIV/0!"/>
    <x v="0"/>
    <m/>
    <n v="0"/>
    <n v="0"/>
    <n v="0"/>
    <n v="0"/>
    <n v="0"/>
    <x v="4"/>
    <x v="5"/>
    <x v="103"/>
    <m/>
    <m/>
    <n v="0"/>
    <n v="0"/>
  </r>
  <r>
    <m/>
    <m/>
    <m/>
    <s v="TRAVAUX D'URGENCE DES INFRASTRUCTURES ROUTIERES - ANNEE 2022 (Post ANA et Post BATSIRAI)"/>
    <m/>
    <s v="Travaux d'urgence de construction de dalot triple cadre 3x4,00mx3,00m sur la RNS1bis au pk 382+900"/>
    <s v="Travaux d'Urgence"/>
    <x v="5"/>
    <x v="0"/>
    <m/>
    <x v="0"/>
    <x v="12"/>
    <x v="0"/>
    <m/>
    <s v="9.1"/>
    <m/>
    <x v="40"/>
    <x v="0"/>
    <x v="0"/>
    <x v="80"/>
    <x v="0"/>
    <x v="22"/>
    <x v="0"/>
    <m/>
    <m/>
    <m/>
    <m/>
    <m/>
    <m/>
    <m/>
    <x v="0"/>
    <x v="168"/>
    <n v="600000000"/>
    <m/>
    <m/>
    <m/>
    <x v="0"/>
    <x v="0"/>
    <x v="101"/>
    <e v="#DIV/0!"/>
    <x v="0"/>
    <m/>
    <n v="0"/>
    <n v="0"/>
    <n v="0"/>
    <n v="0"/>
    <n v="0"/>
    <x v="4"/>
    <x v="5"/>
    <x v="103"/>
    <m/>
    <m/>
    <n v="0"/>
    <n v="0"/>
  </r>
  <r>
    <m/>
    <m/>
    <m/>
    <s v="TRAVAUX D'URGENCE DES INFRASTRUCTURES ROUTIERES - ANNEE 2022 (Post ANA et Post BATSIRAI)"/>
    <m/>
    <s v="Travaux d'Urgence de comblement de brèche sur la RNP 2 au PK 70"/>
    <s v="Travaux d'Urgence"/>
    <x v="5"/>
    <x v="0"/>
    <m/>
    <x v="0"/>
    <x v="12"/>
    <x v="0"/>
    <m/>
    <s v="9.1"/>
    <m/>
    <x v="17"/>
    <x v="0"/>
    <x v="0"/>
    <x v="81"/>
    <x v="0"/>
    <x v="6"/>
    <x v="0"/>
    <m/>
    <m/>
    <m/>
    <m/>
    <m/>
    <m/>
    <m/>
    <x v="0"/>
    <x v="169"/>
    <n v="300000000"/>
    <m/>
    <m/>
    <m/>
    <x v="0"/>
    <x v="0"/>
    <x v="9"/>
    <e v="#DIV/0!"/>
    <x v="0"/>
    <m/>
    <n v="0"/>
    <n v="0"/>
    <n v="0"/>
    <n v="0"/>
    <n v="0"/>
    <x v="4"/>
    <x v="5"/>
    <x v="103"/>
    <m/>
    <m/>
    <n v="0"/>
    <n v="0"/>
  </r>
  <r>
    <m/>
    <m/>
    <m/>
    <s v="TRAVAUX D'URGENCE DES INFRASTRUCTURES ROUTIERES - ANNEE 2022 (Post ANA et Post BATSIRAI)"/>
    <m/>
    <s v="Travaux d'urgence de comblement de brèche et protection par gabion au pk 141+350 de la RNP 2"/>
    <s v="Travaux d'Urgence"/>
    <x v="5"/>
    <x v="0"/>
    <m/>
    <x v="0"/>
    <x v="12"/>
    <x v="0"/>
    <m/>
    <s v="9.1"/>
    <m/>
    <x v="17"/>
    <x v="0"/>
    <x v="0"/>
    <x v="82"/>
    <x v="0"/>
    <x v="19"/>
    <x v="0"/>
    <m/>
    <m/>
    <m/>
    <m/>
    <m/>
    <m/>
    <m/>
    <x v="0"/>
    <x v="170"/>
    <n v="700000000"/>
    <m/>
    <m/>
    <m/>
    <x v="0"/>
    <x v="0"/>
    <x v="115"/>
    <e v="#DIV/0!"/>
    <x v="0"/>
    <m/>
    <n v="0"/>
    <n v="0"/>
    <n v="0"/>
    <n v="0"/>
    <n v="0"/>
    <x v="4"/>
    <x v="5"/>
    <x v="103"/>
    <m/>
    <m/>
    <n v="0"/>
    <n v="0"/>
  </r>
  <r>
    <m/>
    <m/>
    <m/>
    <s v="TRAVAUX D'URGENCE DES INFRASTRUCTURES ROUTIERES - ANNEE 2022 (Post ANA et Post BATSIRAI)"/>
    <m/>
    <s v="Travaux d'urgence de comblement de brèche et protection par mur de soutènement et gabion au pk 146+900 de la RNP 2"/>
    <s v="Travaux d'Urgence"/>
    <x v="5"/>
    <x v="0"/>
    <m/>
    <x v="0"/>
    <x v="12"/>
    <x v="0"/>
    <m/>
    <s v="9.1"/>
    <m/>
    <x v="17"/>
    <x v="0"/>
    <x v="0"/>
    <x v="83"/>
    <x v="0"/>
    <x v="19"/>
    <x v="0"/>
    <m/>
    <m/>
    <m/>
    <m/>
    <m/>
    <m/>
    <m/>
    <x v="0"/>
    <x v="171"/>
    <n v="2000000000"/>
    <m/>
    <m/>
    <m/>
    <x v="0"/>
    <x v="0"/>
    <x v="115"/>
    <e v="#DIV/0!"/>
    <x v="0"/>
    <m/>
    <n v="0"/>
    <n v="0"/>
    <n v="0"/>
    <n v="0"/>
    <n v="0"/>
    <x v="4"/>
    <x v="5"/>
    <x v="103"/>
    <m/>
    <m/>
    <n v="0"/>
    <n v="0"/>
  </r>
  <r>
    <m/>
    <m/>
    <m/>
    <s v="TRAVAUX D'URGENCE DES INFRASTRUCTURES ROUTIERES - ANNEE 2022 (Post ANA et Post BATSIRAI)"/>
    <m/>
    <s v="Travaux d'urgence de construction d'ouvrage de traversé et réparation de chaussée au pk 60+200 de la RNT 3A"/>
    <s v="Travaux d'Urgence"/>
    <x v="5"/>
    <x v="0"/>
    <m/>
    <x v="0"/>
    <x v="12"/>
    <x v="0"/>
    <m/>
    <s v="9.1"/>
    <m/>
    <x v="70"/>
    <x v="0"/>
    <x v="0"/>
    <x v="84"/>
    <x v="0"/>
    <x v="19"/>
    <x v="0"/>
    <m/>
    <m/>
    <m/>
    <m/>
    <m/>
    <m/>
    <m/>
    <x v="0"/>
    <x v="172"/>
    <n v="100000000"/>
    <m/>
    <m/>
    <m/>
    <x v="0"/>
    <x v="0"/>
    <x v="116"/>
    <e v="#DIV/0!"/>
    <x v="0"/>
    <m/>
    <n v="0"/>
    <n v="0"/>
    <n v="0"/>
    <n v="0"/>
    <n v="0"/>
    <x v="4"/>
    <x v="5"/>
    <x v="103"/>
    <m/>
    <m/>
    <n v="0"/>
    <n v="0"/>
  </r>
  <r>
    <m/>
    <m/>
    <m/>
    <s v="TRAVAUX D'URGENCE DES INFRASTRUCTURES ROUTIERES - ANNEE 2022 (Post ANA et Post BATSIRAI)"/>
    <m/>
    <s v="Travaux d'urgence pour la remise en état des Brèches  sur la RNS 5 au pk 160+290 et pk 161+000"/>
    <s v="Travaux d'Urgence"/>
    <x v="5"/>
    <x v="0"/>
    <m/>
    <x v="0"/>
    <x v="12"/>
    <x v="0"/>
    <m/>
    <s v="9.1"/>
    <m/>
    <x v="20"/>
    <x v="0"/>
    <x v="0"/>
    <x v="85"/>
    <x v="87"/>
    <x v="15"/>
    <x v="0"/>
    <m/>
    <m/>
    <m/>
    <m/>
    <m/>
    <m/>
    <m/>
    <x v="0"/>
    <x v="173"/>
    <n v="100000000"/>
    <m/>
    <m/>
    <m/>
    <x v="0"/>
    <x v="0"/>
    <x v="117"/>
    <e v="#DIV/0!"/>
    <x v="0"/>
    <m/>
    <n v="0"/>
    <n v="0"/>
    <n v="0"/>
    <n v="0"/>
    <n v="0"/>
    <x v="4"/>
    <x v="5"/>
    <x v="103"/>
    <m/>
    <m/>
    <n v="0"/>
    <n v="0"/>
  </r>
  <r>
    <m/>
    <m/>
    <m/>
    <s v="TRAVAUX D'URGENCE DES INFRASTRUCTURES ROUTIERES - ANNEE 2022 (Post ANA et Post BATSIRAI)"/>
    <m/>
    <s v="Travaux d'urgence de traitement de brèches sur la RNP 6 entre PK 163+000 et PK 218+000 : PK 163+500 ; PK 199+100 ; PK 202+800 ; PK 207+700 ; PK 214+900 ; PK 217+100."/>
    <s v="Travaux d'Urgence"/>
    <x v="5"/>
    <x v="0"/>
    <m/>
    <x v="0"/>
    <x v="12"/>
    <x v="0"/>
    <m/>
    <s v="9.1"/>
    <m/>
    <x v="10"/>
    <x v="0"/>
    <x v="0"/>
    <x v="86"/>
    <x v="0"/>
    <x v="8"/>
    <x v="0"/>
    <m/>
    <m/>
    <m/>
    <m/>
    <m/>
    <m/>
    <m/>
    <x v="0"/>
    <x v="174"/>
    <n v="1200000000"/>
    <m/>
    <m/>
    <m/>
    <x v="0"/>
    <x v="0"/>
    <x v="118"/>
    <e v="#DIV/0!"/>
    <x v="0"/>
    <m/>
    <n v="0"/>
    <n v="0"/>
    <n v="0"/>
    <n v="0"/>
    <n v="0"/>
    <x v="4"/>
    <x v="5"/>
    <x v="103"/>
    <m/>
    <m/>
    <n v="0"/>
    <n v="0"/>
  </r>
  <r>
    <m/>
    <m/>
    <m/>
    <s v="TRAVAUX D'URGENCE DES INFRASTRUCTURES ROUTIERES - ANNEE 2022 (Post ANA et Post BATSIRAI)"/>
    <m/>
    <s v="Travaux d'urgence de traitement de brèches sur la RNP 6 entre PK 218+000 et PK 313+000 : PK 228+100 ; PK 235+100 ; PK 241+100 ; 246+000 ; PK 247+300 ; 247+900 ; 248+000 ; 291+300 ; 291+700 ; 312+600"/>
    <s v="Travaux d'Urgence"/>
    <x v="5"/>
    <x v="0"/>
    <m/>
    <x v="0"/>
    <x v="12"/>
    <x v="0"/>
    <m/>
    <s v="9.1"/>
    <m/>
    <x v="10"/>
    <x v="0"/>
    <x v="0"/>
    <x v="87"/>
    <x v="88"/>
    <x v="8"/>
    <x v="0"/>
    <m/>
    <m/>
    <m/>
    <m/>
    <m/>
    <m/>
    <m/>
    <x v="0"/>
    <x v="175"/>
    <n v="3700000000"/>
    <m/>
    <m/>
    <m/>
    <x v="0"/>
    <x v="0"/>
    <x v="118"/>
    <e v="#DIV/0!"/>
    <x v="0"/>
    <m/>
    <n v="0"/>
    <n v="0"/>
    <n v="0"/>
    <n v="0"/>
    <n v="0"/>
    <x v="4"/>
    <x v="5"/>
    <x v="103"/>
    <m/>
    <m/>
    <n v="0"/>
    <n v="0"/>
  </r>
  <r>
    <m/>
    <m/>
    <m/>
    <s v="TRAVAUX D'URGENCE DES INFRASTRUCTURES ROUTIERES - ANNEE 2022 (Post ANA et Post BATSIRAI)"/>
    <m/>
    <s v="Travaux de renforcement de la culée et de mise à niveau de l’accès du ponceau de la route nationale numéro 8A (RN 8A) PK26+240 reliant Maintirano - Antsalova"/>
    <s v="Travaux d'Urgence"/>
    <x v="5"/>
    <x v="0"/>
    <m/>
    <x v="0"/>
    <x v="12"/>
    <x v="0"/>
    <m/>
    <s v="9.1"/>
    <m/>
    <x v="71"/>
    <x v="0"/>
    <x v="0"/>
    <x v="88"/>
    <x v="0"/>
    <x v="22"/>
    <x v="0"/>
    <m/>
    <m/>
    <m/>
    <m/>
    <m/>
    <m/>
    <m/>
    <x v="0"/>
    <x v="176"/>
    <n v="250000000"/>
    <m/>
    <m/>
    <m/>
    <x v="0"/>
    <x v="0"/>
    <x v="119"/>
    <e v="#DIV/0!"/>
    <x v="0"/>
    <m/>
    <n v="0"/>
    <n v="0"/>
    <n v="0"/>
    <n v="0"/>
    <n v="0"/>
    <x v="4"/>
    <x v="5"/>
    <x v="103"/>
    <m/>
    <m/>
    <n v="0"/>
    <n v="0"/>
  </r>
  <r>
    <m/>
    <m/>
    <m/>
    <s v="TRAVAUX D'URGENCE DES INFRASTRUCTURES ROUTIERES - ANNEE 2022 (Post ANA et Post BATSIRAI)"/>
    <m/>
    <s v="Travaux d'urgence de réparation de l'accès du pont de Sandrangely au pk 17+900 de la RNS 24"/>
    <s v="Travaux d'Urgence"/>
    <x v="5"/>
    <x v="0"/>
    <m/>
    <x v="0"/>
    <x v="12"/>
    <x v="0"/>
    <m/>
    <s v="9.1"/>
    <m/>
    <x v="72"/>
    <x v="0"/>
    <x v="0"/>
    <x v="89"/>
    <x v="0"/>
    <x v="38"/>
    <x v="0"/>
    <m/>
    <m/>
    <m/>
    <m/>
    <m/>
    <m/>
    <m/>
    <x v="0"/>
    <x v="177"/>
    <n v="300000000"/>
    <m/>
    <m/>
    <m/>
    <x v="0"/>
    <x v="0"/>
    <x v="120"/>
    <e v="#DIV/0!"/>
    <x v="0"/>
    <m/>
    <n v="0"/>
    <n v="0"/>
    <n v="0"/>
    <n v="0"/>
    <n v="0"/>
    <x v="4"/>
    <x v="5"/>
    <x v="103"/>
    <m/>
    <m/>
    <n v="0"/>
    <n v="0"/>
  </r>
  <r>
    <m/>
    <m/>
    <m/>
    <s v="TRAVAUX D'URGENCE DES INFRASTRUCTURES ROUTIERES - ANNEE 2022 (Post ANA et Post BATSIRAI)"/>
    <m/>
    <s v="Travaux d'urgence de réparation du pont  au pk 37+400 de la RNS 25"/>
    <s v="Travaux d'Urgence"/>
    <x v="5"/>
    <x v="0"/>
    <m/>
    <x v="0"/>
    <x v="12"/>
    <x v="0"/>
    <m/>
    <s v="9.1"/>
    <m/>
    <x v="73"/>
    <x v="0"/>
    <x v="0"/>
    <x v="90"/>
    <x v="0"/>
    <x v="38"/>
    <x v="0"/>
    <m/>
    <m/>
    <m/>
    <m/>
    <m/>
    <m/>
    <m/>
    <x v="0"/>
    <x v="178"/>
    <n v="100000000"/>
    <m/>
    <m/>
    <m/>
    <x v="0"/>
    <x v="0"/>
    <x v="121"/>
    <e v="#DIV/0!"/>
    <x v="0"/>
    <m/>
    <n v="0"/>
    <n v="0"/>
    <n v="0"/>
    <n v="0"/>
    <n v="0"/>
    <x v="4"/>
    <x v="5"/>
    <x v="103"/>
    <m/>
    <m/>
    <n v="0"/>
    <n v="0"/>
  </r>
  <r>
    <m/>
    <m/>
    <m/>
    <s v="TRAVAUX D'URGENCE DES INFRASTRUCTURES ROUTIERES - ANNEE 2022 (Post ANA et Post BATSIRAI)"/>
    <m/>
    <s v="Travaux d'urgence de traitement de brèche  au pk 23+500 de la RNT 33."/>
    <s v="Travaux d'Urgence"/>
    <x v="5"/>
    <x v="0"/>
    <m/>
    <x v="0"/>
    <x v="12"/>
    <x v="0"/>
    <m/>
    <s v="9.1"/>
    <m/>
    <x v="36"/>
    <x v="0"/>
    <x v="0"/>
    <x v="91"/>
    <x v="0"/>
    <x v="19"/>
    <x v="0"/>
    <m/>
    <m/>
    <m/>
    <m/>
    <m/>
    <m/>
    <m/>
    <x v="0"/>
    <x v="179"/>
    <n v="350000000"/>
    <m/>
    <m/>
    <m/>
    <x v="0"/>
    <x v="0"/>
    <x v="122"/>
    <e v="#DIV/0!"/>
    <x v="0"/>
    <m/>
    <n v="0"/>
    <n v="0"/>
    <n v="0"/>
    <n v="0"/>
    <n v="0"/>
    <x v="4"/>
    <x v="5"/>
    <x v="103"/>
    <m/>
    <m/>
    <n v="0"/>
    <n v="0"/>
  </r>
  <r>
    <m/>
    <m/>
    <m/>
    <s v="TRAVAUX D'URGENCE DES INFRASTRUCTURES ROUTIERES - ANNEE 2022 (Post ANA et Post BATSIRAI)"/>
    <m/>
    <s v="Travaux d'urgence de comblement de brèche et construction de gabion et mur de soutènement sur la RNT 33 au pk 23+550."/>
    <s v="Travaux d'Urgence"/>
    <x v="5"/>
    <x v="0"/>
    <m/>
    <x v="0"/>
    <x v="12"/>
    <x v="0"/>
    <m/>
    <s v="9.1"/>
    <m/>
    <x v="36"/>
    <x v="0"/>
    <x v="0"/>
    <x v="92"/>
    <x v="0"/>
    <x v="19"/>
    <x v="0"/>
    <m/>
    <m/>
    <m/>
    <m/>
    <m/>
    <m/>
    <m/>
    <x v="0"/>
    <x v="180"/>
    <n v="1000000000"/>
    <m/>
    <m/>
    <m/>
    <x v="0"/>
    <x v="0"/>
    <x v="122"/>
    <e v="#DIV/0!"/>
    <x v="0"/>
    <m/>
    <n v="0"/>
    <n v="0"/>
    <n v="0"/>
    <n v="0"/>
    <n v="0"/>
    <x v="4"/>
    <x v="5"/>
    <x v="103"/>
    <m/>
    <m/>
    <n v="0"/>
    <n v="0"/>
  </r>
  <r>
    <m/>
    <m/>
    <m/>
    <s v="TRAVAUX D'URGENCE DES INFRASTRUCTURES ROUTIERES - ANNEE 2022 (Post ANA et Post BATSIRAI)"/>
    <m/>
    <s v="Travaux d'urgence pour reconstruction d'un dalot mixte maçonnerie béton armé de 1,00 x 1,00 m, Axe et localisation : RN41 PK 10+100"/>
    <s v="Travaux d'Urgence"/>
    <x v="5"/>
    <x v="0"/>
    <m/>
    <x v="0"/>
    <x v="12"/>
    <x v="0"/>
    <m/>
    <s v="9.1"/>
    <m/>
    <x v="74"/>
    <x v="0"/>
    <x v="0"/>
    <x v="93"/>
    <x v="0"/>
    <x v="16"/>
    <x v="0"/>
    <m/>
    <m/>
    <m/>
    <m/>
    <m/>
    <m/>
    <m/>
    <x v="0"/>
    <x v="181"/>
    <n v="100000000"/>
    <m/>
    <m/>
    <m/>
    <x v="0"/>
    <x v="0"/>
    <x v="123"/>
    <e v="#DIV/0!"/>
    <x v="0"/>
    <m/>
    <n v="0"/>
    <n v="0"/>
    <n v="0"/>
    <n v="0"/>
    <n v="0"/>
    <x v="4"/>
    <x v="5"/>
    <x v="103"/>
    <m/>
    <m/>
    <n v="0"/>
    <n v="0"/>
  </r>
  <r>
    <m/>
    <m/>
    <m/>
    <s v="TRAVAUX D'URGENCE DES INFRASTRUCTURES ROUTIERES - ANNEE 2022 (Post ANA et Post BATSIRAI)"/>
    <m/>
    <s v="Travaux d'urgence de comblement de brèche et protection par mur de soutènement et gabion sur la RNS 43 au pk 45+700"/>
    <s v="Travaux d'Urgence"/>
    <x v="5"/>
    <x v="0"/>
    <m/>
    <x v="0"/>
    <x v="12"/>
    <x v="0"/>
    <m/>
    <s v="9.1"/>
    <m/>
    <x v="23"/>
    <x v="0"/>
    <x v="0"/>
    <x v="94"/>
    <x v="0"/>
    <x v="7"/>
    <x v="0"/>
    <m/>
    <m/>
    <m/>
    <m/>
    <m/>
    <m/>
    <m/>
    <x v="0"/>
    <x v="182"/>
    <n v="195000000"/>
    <m/>
    <m/>
    <m/>
    <x v="0"/>
    <x v="0"/>
    <x v="124"/>
    <e v="#DIV/0!"/>
    <x v="0"/>
    <m/>
    <n v="0"/>
    <n v="0"/>
    <n v="0"/>
    <n v="0"/>
    <n v="0"/>
    <x v="4"/>
    <x v="5"/>
    <x v="103"/>
    <m/>
    <m/>
    <n v="0"/>
    <n v="0"/>
  </r>
  <r>
    <m/>
    <m/>
    <m/>
    <s v="TRAVAUX D'URGENCE DES INFRASTRUCTURES ROUTIERES - ANNEE 2022 (Post ANA et Post BATSIRAI)"/>
    <m/>
    <s v="Travaux d'urgence de remise en état de la chaussée sur la RNT 3A au pk 79+700"/>
    <s v="Travaux d'Urgence"/>
    <x v="5"/>
    <x v="0"/>
    <m/>
    <x v="0"/>
    <x v="12"/>
    <x v="0"/>
    <m/>
    <s v="9.1"/>
    <m/>
    <x v="70"/>
    <x v="0"/>
    <x v="0"/>
    <x v="95"/>
    <x v="0"/>
    <x v="19"/>
    <x v="0"/>
    <m/>
    <m/>
    <m/>
    <m/>
    <m/>
    <m/>
    <m/>
    <x v="0"/>
    <x v="183"/>
    <n v="400000000"/>
    <m/>
    <m/>
    <m/>
    <x v="0"/>
    <x v="0"/>
    <x v="116"/>
    <e v="#DIV/0!"/>
    <x v="0"/>
    <m/>
    <n v="0"/>
    <n v="0"/>
    <n v="0"/>
    <n v="0"/>
    <n v="0"/>
    <x v="4"/>
    <x v="5"/>
    <x v="103"/>
    <m/>
    <m/>
    <n v="0"/>
    <n v="0"/>
  </r>
  <r>
    <m/>
    <m/>
    <m/>
    <s v="TRAVAUX D'URGENCE DES INFRASTRUCTURES ROUTIERES - ANNEE 2022 (Post ANA et Post BATSIRAI)"/>
    <m/>
    <s v="Travaux d'urgence de remise en état de la chaussée sur la RNT 3A du pk 140+000 au pk 148+000"/>
    <s v="Travaux d'Urgence"/>
    <x v="5"/>
    <x v="0"/>
    <m/>
    <x v="0"/>
    <x v="12"/>
    <x v="0"/>
    <m/>
    <s v="9.1"/>
    <m/>
    <x v="70"/>
    <x v="0"/>
    <x v="0"/>
    <x v="96"/>
    <x v="89"/>
    <x v="19"/>
    <x v="0"/>
    <m/>
    <m/>
    <m/>
    <m/>
    <m/>
    <m/>
    <m/>
    <x v="0"/>
    <x v="184"/>
    <n v="517000000"/>
    <m/>
    <m/>
    <m/>
    <x v="0"/>
    <x v="0"/>
    <x v="116"/>
    <e v="#DIV/0!"/>
    <x v="0"/>
    <m/>
    <n v="0"/>
    <n v="0"/>
    <n v="0"/>
    <n v="0"/>
    <n v="0"/>
    <x v="4"/>
    <x v="5"/>
    <x v="103"/>
    <m/>
    <m/>
    <n v="0"/>
    <n v="0"/>
  </r>
  <r>
    <m/>
    <m/>
    <m/>
    <s v="TRAVAUX D'URGENCE DES INFRASTRUCTURES ROUTIERES - ANNEE 2022 (Post ANA et Post BATSIRAI)"/>
    <m/>
    <s v="Travaux d'urgence d'enlèvement d'éboulement et réouverture de fossé au pk 2+700 de la RNT 3B"/>
    <s v="Travaux d'Urgence"/>
    <x v="5"/>
    <x v="0"/>
    <n v="20000000"/>
    <x v="0"/>
    <x v="12"/>
    <x v="0"/>
    <m/>
    <s v="9.1"/>
    <m/>
    <x v="75"/>
    <x v="0"/>
    <x v="0"/>
    <x v="97"/>
    <x v="0"/>
    <x v="10"/>
    <x v="0"/>
    <m/>
    <m/>
    <m/>
    <m/>
    <m/>
    <m/>
    <m/>
    <x v="0"/>
    <x v="185"/>
    <n v="150000000"/>
    <m/>
    <m/>
    <m/>
    <x v="0"/>
    <x v="0"/>
    <x v="0"/>
    <e v="#DIV/0!"/>
    <x v="0"/>
    <m/>
    <n v="0"/>
    <n v="0"/>
    <n v="0"/>
    <n v="0"/>
    <n v="0"/>
    <x v="4"/>
    <x v="5"/>
    <x v="103"/>
    <m/>
    <m/>
    <n v="0"/>
    <n v="0"/>
  </r>
  <r>
    <m/>
    <m/>
    <m/>
    <s v="TRAVAUX D'URGENCE DES INFRASTRUCTURES ROUTIERES - ANNEE 2022 (Post ANA et Post BATSIRAI)"/>
    <m/>
    <s v="Travaux d'urgence de construction de dalot double cadre 2x200x250 au pk 123+600 de la RNS 5"/>
    <s v="Travaux d'Urgence"/>
    <x v="5"/>
    <x v="0"/>
    <m/>
    <x v="0"/>
    <x v="12"/>
    <x v="0"/>
    <m/>
    <s v="9.1"/>
    <m/>
    <x v="20"/>
    <x v="0"/>
    <x v="0"/>
    <x v="98"/>
    <x v="0"/>
    <x v="15"/>
    <x v="0"/>
    <m/>
    <m/>
    <m/>
    <m/>
    <m/>
    <m/>
    <m/>
    <x v="0"/>
    <x v="186"/>
    <n v="250000000"/>
    <m/>
    <m/>
    <m/>
    <x v="0"/>
    <x v="0"/>
    <x v="117"/>
    <e v="#DIV/0!"/>
    <x v="0"/>
    <m/>
    <n v="0"/>
    <n v="0"/>
    <n v="0"/>
    <n v="0"/>
    <n v="0"/>
    <x v="4"/>
    <x v="5"/>
    <x v="103"/>
    <m/>
    <m/>
    <n v="0"/>
    <n v="0"/>
  </r>
  <r>
    <m/>
    <m/>
    <m/>
    <s v="TRAVAUX D'URGENCE DES INFRASTRUCTURES ROUTIERES - ANNEE 2022 (Post ANA et Post BATSIRAI)"/>
    <m/>
    <s v="Travaux d'urgence de rétablissement de chaussée sur RNP6 entre PK 157+000 Port Bergé et PK 316+000 Antanambao nord "/>
    <s v="Travaux d'Urgence"/>
    <x v="5"/>
    <x v="0"/>
    <n v="627000000"/>
    <x v="0"/>
    <x v="12"/>
    <x v="0"/>
    <m/>
    <s v="9.1"/>
    <m/>
    <x v="10"/>
    <x v="0"/>
    <x v="0"/>
    <x v="99"/>
    <x v="90"/>
    <x v="8"/>
    <x v="0"/>
    <m/>
    <m/>
    <m/>
    <m/>
    <m/>
    <m/>
    <m/>
    <x v="0"/>
    <x v="187"/>
    <n v="627000000"/>
    <m/>
    <m/>
    <m/>
    <x v="0"/>
    <x v="0"/>
    <x v="118"/>
    <e v="#DIV/0!"/>
    <x v="0"/>
    <m/>
    <n v="0"/>
    <n v="0"/>
    <n v="0"/>
    <n v="0"/>
    <n v="0"/>
    <x v="4"/>
    <x v="5"/>
    <x v="103"/>
    <m/>
    <m/>
    <n v="0"/>
    <n v="0"/>
  </r>
  <r>
    <m/>
    <m/>
    <m/>
    <s v="TRAVAUX D'URGENCE DES INFRASTRUCTURES ROUTIERES - ANNEE 2022 (Post ANA et Post BATSIRAI)"/>
    <m/>
    <s v="Travaux d'urgence de reconstruction du pont Ankorona su la RNP 7 au PK 264+300"/>
    <s v="Travaux d'Urgence"/>
    <x v="5"/>
    <x v="0"/>
    <m/>
    <x v="0"/>
    <x v="12"/>
    <x v="0"/>
    <m/>
    <s v="9.1"/>
    <m/>
    <x v="13"/>
    <x v="0"/>
    <x v="0"/>
    <x v="100"/>
    <x v="0"/>
    <x v="16"/>
    <x v="0"/>
    <m/>
    <m/>
    <m/>
    <m/>
    <m/>
    <m/>
    <m/>
    <x v="0"/>
    <x v="188"/>
    <n v="600000000"/>
    <m/>
    <m/>
    <m/>
    <x v="0"/>
    <x v="0"/>
    <x v="123"/>
    <e v="#DIV/0!"/>
    <x v="0"/>
    <m/>
    <n v="0"/>
    <n v="0"/>
    <n v="0"/>
    <n v="0"/>
    <n v="0"/>
    <x v="4"/>
    <x v="5"/>
    <x v="103"/>
    <m/>
    <m/>
    <n v="0"/>
    <n v="0"/>
  </r>
  <r>
    <m/>
    <m/>
    <m/>
    <s v="TRAVAUX D'URGENCE DES INFRASTRUCTURES ROUTIERES - ANNEE 2022 (Post ANA et Post BATSIRAI)"/>
    <m/>
    <s v="Travaux d'urgence de protection du talus sur la RNP7 au PK 268+200"/>
    <s v="Travaux d'Urgence"/>
    <x v="5"/>
    <x v="0"/>
    <m/>
    <x v="0"/>
    <x v="12"/>
    <x v="0"/>
    <m/>
    <s v="9.1"/>
    <m/>
    <x v="13"/>
    <x v="0"/>
    <x v="0"/>
    <x v="101"/>
    <x v="0"/>
    <x v="16"/>
    <x v="0"/>
    <m/>
    <m/>
    <m/>
    <m/>
    <m/>
    <m/>
    <m/>
    <x v="0"/>
    <x v="189"/>
    <n v="100000000"/>
    <m/>
    <m/>
    <m/>
    <x v="0"/>
    <x v="0"/>
    <x v="123"/>
    <e v="#DIV/0!"/>
    <x v="0"/>
    <m/>
    <n v="0"/>
    <n v="0"/>
    <n v="0"/>
    <n v="0"/>
    <n v="0"/>
    <x v="4"/>
    <x v="5"/>
    <x v="103"/>
    <m/>
    <m/>
    <n v="0"/>
    <n v="0"/>
  </r>
  <r>
    <m/>
    <m/>
    <m/>
    <s v="TRAVAUX D'URGENCE DES INFRASTRUCTURES ROUTIERES - ANNEE 2022 (Post ANA et Post BATSIRAI)"/>
    <m/>
    <s v="Travaux d'urgence de comblement de brèche sur la RNP 7 au PK 283+200 "/>
    <s v="Travaux d'Urgence"/>
    <x v="5"/>
    <x v="0"/>
    <m/>
    <x v="0"/>
    <x v="12"/>
    <x v="0"/>
    <m/>
    <s v="9.1"/>
    <m/>
    <x v="13"/>
    <x v="0"/>
    <x v="0"/>
    <x v="102"/>
    <x v="0"/>
    <x v="16"/>
    <x v="0"/>
    <m/>
    <m/>
    <m/>
    <m/>
    <m/>
    <m/>
    <m/>
    <x v="0"/>
    <x v="190"/>
    <n v="121341000"/>
    <m/>
    <m/>
    <m/>
    <x v="0"/>
    <x v="0"/>
    <x v="123"/>
    <e v="#DIV/0!"/>
    <x v="0"/>
    <m/>
    <n v="0"/>
    <n v="0"/>
    <n v="0"/>
    <n v="0"/>
    <n v="0"/>
    <x v="4"/>
    <x v="5"/>
    <x v="103"/>
    <m/>
    <m/>
    <n v="0"/>
    <n v="0"/>
  </r>
  <r>
    <m/>
    <m/>
    <m/>
    <s v="TRAVAUX D'URGENCE DES INFRASTRUCTURES ROUTIERES - ANNEE 2022 (Post ANA et Post BATSIRAI)"/>
    <m/>
    <s v="Travaux d'urgence d'enlèvement d'éboulement entre PK 311 (limite de la Région AMM et HM) et PK 412 : Eboulements, troncs d'arbres, "/>
    <s v="Travaux d'Urgence"/>
    <x v="5"/>
    <x v="0"/>
    <m/>
    <x v="0"/>
    <x v="12"/>
    <x v="0"/>
    <m/>
    <s v="9.1"/>
    <m/>
    <x v="13"/>
    <x v="0"/>
    <x v="0"/>
    <x v="103"/>
    <x v="91"/>
    <x v="31"/>
    <x v="0"/>
    <m/>
    <m/>
    <m/>
    <m/>
    <m/>
    <m/>
    <m/>
    <x v="0"/>
    <x v="191"/>
    <n v="200000000"/>
    <m/>
    <m/>
    <m/>
    <x v="0"/>
    <x v="0"/>
    <x v="125"/>
    <e v="#DIV/0!"/>
    <x v="0"/>
    <m/>
    <n v="0"/>
    <n v="0"/>
    <n v="0"/>
    <n v="0"/>
    <n v="0"/>
    <x v="4"/>
    <x v="5"/>
    <x v="103"/>
    <m/>
    <m/>
    <n v="0"/>
    <n v="0"/>
  </r>
  <r>
    <m/>
    <m/>
    <m/>
    <s v="TRAVAUX D'URGENCE DES INFRASTRUCTURES ROUTIERES - ANNEE 2022 (Post ANA et Post BATSIRAI)"/>
    <m/>
    <s v="Travaux d'urgence de comblement de brèche et remise en état de la chaussée sur la RNP7 entre PK331+250 et PK344"/>
    <s v="Travaux d'Urgence"/>
    <x v="5"/>
    <x v="0"/>
    <m/>
    <x v="0"/>
    <x v="12"/>
    <x v="0"/>
    <m/>
    <s v="9.1"/>
    <m/>
    <x v="13"/>
    <x v="0"/>
    <x v="0"/>
    <x v="104"/>
    <x v="92"/>
    <x v="31"/>
    <x v="0"/>
    <m/>
    <m/>
    <m/>
    <m/>
    <m/>
    <m/>
    <m/>
    <x v="0"/>
    <x v="192"/>
    <n v="1000000000"/>
    <m/>
    <m/>
    <m/>
    <x v="0"/>
    <x v="0"/>
    <x v="126"/>
    <e v="#DIV/0!"/>
    <x v="0"/>
    <m/>
    <n v="0"/>
    <n v="0"/>
    <n v="0"/>
    <n v="0"/>
    <n v="0"/>
    <x v="4"/>
    <x v="5"/>
    <x v="103"/>
    <m/>
    <m/>
    <n v="0"/>
    <n v="0"/>
  </r>
  <r>
    <m/>
    <m/>
    <m/>
    <s v="TRAVAUX D'URGENCE DES INFRASTRUCTURES ROUTIERES - ANNEE 2022 (Post ANA et Post BATSIRAI)"/>
    <m/>
    <s v="Travaux d'urgence de remise en état des accès de pont sur la RNP7 au PK337+800 et PK389+130"/>
    <s v="Travaux d'Urgence"/>
    <x v="5"/>
    <x v="0"/>
    <m/>
    <x v="0"/>
    <x v="12"/>
    <x v="0"/>
    <m/>
    <s v="9.1"/>
    <m/>
    <x v="13"/>
    <x v="0"/>
    <x v="0"/>
    <x v="105"/>
    <x v="0"/>
    <x v="31"/>
    <x v="0"/>
    <m/>
    <m/>
    <m/>
    <m/>
    <m/>
    <m/>
    <m/>
    <x v="0"/>
    <x v="193"/>
    <n v="400000000"/>
    <m/>
    <m/>
    <m/>
    <x v="0"/>
    <x v="0"/>
    <x v="127"/>
    <e v="#DIV/0!"/>
    <x v="0"/>
    <m/>
    <n v="0"/>
    <n v="0"/>
    <n v="0"/>
    <n v="0"/>
    <n v="0"/>
    <x v="4"/>
    <x v="5"/>
    <x v="103"/>
    <m/>
    <m/>
    <n v="0"/>
    <n v="0"/>
  </r>
  <r>
    <m/>
    <m/>
    <m/>
    <s v="TRAVAUX D'URGENCE DES INFRASTRUCTURES ROUTIERES - ANNEE 2022 (Post ANA et Post BATSIRAI)"/>
    <m/>
    <s v="Travaux d'urgence de réparation d'ouvrages et traitement de brèche  sur la RNP7  entre PK354 et PK366"/>
    <s v="Travaux d'Urgence"/>
    <x v="5"/>
    <x v="0"/>
    <m/>
    <x v="0"/>
    <x v="12"/>
    <x v="0"/>
    <m/>
    <s v="9.1"/>
    <m/>
    <x v="13"/>
    <x v="0"/>
    <x v="0"/>
    <x v="106"/>
    <x v="93"/>
    <x v="31"/>
    <x v="0"/>
    <m/>
    <m/>
    <m/>
    <m/>
    <m/>
    <m/>
    <m/>
    <x v="0"/>
    <x v="194"/>
    <n v="500000000"/>
    <m/>
    <m/>
    <m/>
    <x v="0"/>
    <x v="0"/>
    <x v="128"/>
    <e v="#DIV/0!"/>
    <x v="0"/>
    <m/>
    <n v="0"/>
    <n v="0"/>
    <n v="0"/>
    <n v="0"/>
    <n v="0"/>
    <x v="4"/>
    <x v="5"/>
    <x v="103"/>
    <m/>
    <m/>
    <n v="0"/>
    <n v="0"/>
  </r>
  <r>
    <m/>
    <m/>
    <m/>
    <s v="TRAVAUX D'URGENCE DES INFRASTRUCTURES ROUTIERES - ANNEE 2022 (Post ANA et Post BATSIRAI)"/>
    <m/>
    <s v="Travaux d'urgences de traitement de brèche et remise en état de la chaussée sur la RN7au PK 368"/>
    <s v="Travaux d'Urgence"/>
    <x v="5"/>
    <x v="0"/>
    <m/>
    <x v="0"/>
    <x v="12"/>
    <x v="0"/>
    <m/>
    <s v="9.1"/>
    <m/>
    <x v="13"/>
    <x v="0"/>
    <x v="0"/>
    <x v="107"/>
    <x v="0"/>
    <x v="31"/>
    <x v="0"/>
    <m/>
    <m/>
    <m/>
    <m/>
    <m/>
    <m/>
    <m/>
    <x v="0"/>
    <x v="195"/>
    <n v="300000000"/>
    <m/>
    <m/>
    <m/>
    <x v="0"/>
    <x v="0"/>
    <x v="129"/>
    <e v="#DIV/0!"/>
    <x v="0"/>
    <m/>
    <n v="0"/>
    <n v="0"/>
    <n v="0"/>
    <n v="0"/>
    <n v="0"/>
    <x v="4"/>
    <x v="5"/>
    <x v="103"/>
    <m/>
    <m/>
    <n v="0"/>
    <n v="0"/>
  </r>
  <r>
    <m/>
    <m/>
    <m/>
    <s v="TRAVAUX D'URGENCE DES INFRASTRUCTURES ROUTIERES - ANNEE 2022 (Post ANA et Post BATSIRAI)"/>
    <m/>
    <s v="Travaux d'urgences sur la RN7 au PK 378+000"/>
    <s v="Travaux d'Urgence"/>
    <x v="5"/>
    <x v="0"/>
    <m/>
    <x v="0"/>
    <x v="12"/>
    <x v="0"/>
    <m/>
    <s v="9.1"/>
    <m/>
    <x v="13"/>
    <x v="0"/>
    <x v="0"/>
    <x v="108"/>
    <x v="0"/>
    <x v="31"/>
    <x v="0"/>
    <m/>
    <m/>
    <m/>
    <m/>
    <m/>
    <m/>
    <m/>
    <x v="0"/>
    <x v="196"/>
    <n v="1500000000"/>
    <m/>
    <m/>
    <m/>
    <x v="0"/>
    <x v="0"/>
    <x v="130"/>
    <e v="#DIV/0!"/>
    <x v="0"/>
    <m/>
    <n v="0"/>
    <n v="0"/>
    <n v="0"/>
    <n v="0"/>
    <n v="0"/>
    <x v="4"/>
    <x v="5"/>
    <x v="103"/>
    <m/>
    <m/>
    <n v="0"/>
    <n v="0"/>
  </r>
  <r>
    <m/>
    <m/>
    <m/>
    <s v="TRAVAUX D'URGENCE DES INFRASTRUCTURES ROUTIERES - ANNEE 2022 (Post ANA et Post BATSIRAI)"/>
    <m/>
    <s v="Travaux d'urgence de protection de la chaussée et enlèvement d'éboulement sur la RNP7  entre 409+000 et 471+000"/>
    <s v="Travaux d'Urgence"/>
    <x v="5"/>
    <x v="0"/>
    <m/>
    <x v="0"/>
    <x v="12"/>
    <x v="0"/>
    <m/>
    <s v="9.1"/>
    <m/>
    <x v="13"/>
    <x v="0"/>
    <x v="0"/>
    <x v="109"/>
    <x v="94"/>
    <x v="31"/>
    <x v="0"/>
    <m/>
    <m/>
    <m/>
    <m/>
    <m/>
    <m/>
    <m/>
    <x v="0"/>
    <x v="197"/>
    <n v="300000000"/>
    <m/>
    <m/>
    <m/>
    <x v="0"/>
    <x v="0"/>
    <x v="115"/>
    <e v="#DIV/0!"/>
    <x v="0"/>
    <m/>
    <n v="0"/>
    <n v="0"/>
    <n v="0"/>
    <n v="0"/>
    <n v="0"/>
    <x v="4"/>
    <x v="5"/>
    <x v="103"/>
    <m/>
    <m/>
    <n v="0"/>
    <n v="0"/>
  </r>
  <r>
    <m/>
    <m/>
    <m/>
    <s v="TRAVAUX D'URGENCE DES INFRASTRUCTURES ROUTIERES - ANNEE 2022 (Post ANA et Post BATSIRAI)"/>
    <m/>
    <s v="Travaux d'urgences de protection et remise en état du culée du pont sur la RN7 au PK 471+100"/>
    <s v="Travaux d'Urgence"/>
    <x v="5"/>
    <x v="0"/>
    <m/>
    <x v="0"/>
    <x v="12"/>
    <x v="0"/>
    <m/>
    <s v="9.1"/>
    <m/>
    <x v="13"/>
    <x v="0"/>
    <x v="0"/>
    <x v="110"/>
    <x v="0"/>
    <x v="31"/>
    <x v="0"/>
    <m/>
    <m/>
    <m/>
    <m/>
    <m/>
    <m/>
    <m/>
    <x v="0"/>
    <x v="198"/>
    <n v="1000000000"/>
    <m/>
    <m/>
    <m/>
    <x v="0"/>
    <x v="0"/>
    <x v="115"/>
    <e v="#DIV/0!"/>
    <x v="0"/>
    <m/>
    <n v="0"/>
    <n v="0"/>
    <n v="0"/>
    <n v="0"/>
    <n v="0"/>
    <x v="4"/>
    <x v="5"/>
    <x v="103"/>
    <m/>
    <m/>
    <n v="0"/>
    <n v="0"/>
  </r>
  <r>
    <m/>
    <m/>
    <m/>
    <s v="TRAVAUX D'URGENCE DES INFRASTRUCTURES ROUTIERES - ANNEE 2022 (Post ANA et Post BATSIRAI)"/>
    <m/>
    <s v="Travaux d'urgence de remise en état des accès du pont et protection par gabion sur la RNP7  489+100"/>
    <s v="Travaux d'Urgence"/>
    <x v="5"/>
    <x v="0"/>
    <m/>
    <x v="0"/>
    <x v="12"/>
    <x v="0"/>
    <m/>
    <s v="9.1"/>
    <m/>
    <x v="13"/>
    <x v="0"/>
    <x v="0"/>
    <x v="111"/>
    <x v="0"/>
    <x v="31"/>
    <x v="0"/>
    <m/>
    <m/>
    <m/>
    <m/>
    <m/>
    <m/>
    <m/>
    <x v="0"/>
    <x v="199"/>
    <n v="200000000"/>
    <m/>
    <m/>
    <m/>
    <x v="0"/>
    <x v="0"/>
    <x v="126"/>
    <e v="#DIV/0!"/>
    <x v="0"/>
    <m/>
    <n v="0"/>
    <n v="0"/>
    <n v="0"/>
    <n v="0"/>
    <n v="0"/>
    <x v="4"/>
    <x v="5"/>
    <x v="103"/>
    <m/>
    <m/>
    <n v="0"/>
    <n v="0"/>
  </r>
  <r>
    <m/>
    <m/>
    <m/>
    <s v="TRAVAUX D'URGENCE DES INFRASTRUCTURES ROUTIERES - ANNEE 2022 (Post ANA et Post BATSIRAI)"/>
    <m/>
    <s v="Travaux d'urgence de protection et remise en état de la chaussée sur la RNP7  509+950"/>
    <s v="Travaux d'Urgence"/>
    <x v="5"/>
    <x v="0"/>
    <m/>
    <x v="0"/>
    <x v="12"/>
    <x v="0"/>
    <m/>
    <s v="9.1"/>
    <m/>
    <x v="13"/>
    <x v="0"/>
    <x v="0"/>
    <x v="112"/>
    <x v="0"/>
    <x v="31"/>
    <x v="0"/>
    <m/>
    <m/>
    <m/>
    <m/>
    <m/>
    <m/>
    <m/>
    <x v="0"/>
    <x v="200"/>
    <n v="700000000"/>
    <m/>
    <m/>
    <m/>
    <x v="0"/>
    <x v="0"/>
    <x v="131"/>
    <e v="#DIV/0!"/>
    <x v="0"/>
    <m/>
    <n v="0"/>
    <n v="0"/>
    <n v="0"/>
    <n v="0"/>
    <n v="0"/>
    <x v="4"/>
    <x v="5"/>
    <x v="103"/>
    <m/>
    <m/>
    <n v="0"/>
    <n v="0"/>
  </r>
  <r>
    <m/>
    <m/>
    <m/>
    <s v="TRAVAUX D'URGENCE DES INFRASTRUCTURES ROUTIERES - ANNEE 2022 (Post ANA et Post BATSIRAI)"/>
    <m/>
    <s v="Travaux d'urgence de reconstruction de la chaussée sur la RNT 8 au PK 80+000"/>
    <s v="Travaux d'Urgence"/>
    <x v="5"/>
    <x v="0"/>
    <m/>
    <x v="0"/>
    <x v="12"/>
    <x v="0"/>
    <m/>
    <s v="9.1"/>
    <m/>
    <x v="62"/>
    <x v="0"/>
    <x v="0"/>
    <x v="113"/>
    <x v="0"/>
    <x v="36"/>
    <x v="0"/>
    <m/>
    <m/>
    <m/>
    <m/>
    <m/>
    <m/>
    <m/>
    <x v="0"/>
    <x v="201"/>
    <n v="1300000000"/>
    <m/>
    <m/>
    <m/>
    <x v="0"/>
    <x v="0"/>
    <x v="132"/>
    <e v="#DIV/0!"/>
    <x v="0"/>
    <m/>
    <n v="0"/>
    <n v="0"/>
    <n v="0"/>
    <n v="0"/>
    <n v="0"/>
    <x v="4"/>
    <x v="5"/>
    <x v="103"/>
    <m/>
    <m/>
    <n v="0"/>
    <n v="0"/>
  </r>
  <r>
    <m/>
    <m/>
    <m/>
    <s v="TRAVAUX D'URGENCE DES INFRASTRUCTURES ROUTIERES - ANNEE 2022 (Post ANA et Post BATSIRAI)"/>
    <m/>
    <s v="Travaux d'urgence de comblement  de brèche et remise en état de la chaussée sur la RNS11 PK0 au PK101"/>
    <s v="Travaux d'Urgence"/>
    <x v="5"/>
    <x v="0"/>
    <m/>
    <x v="0"/>
    <x v="12"/>
    <x v="0"/>
    <m/>
    <s v="9.1"/>
    <m/>
    <x v="3"/>
    <x v="0"/>
    <x v="0"/>
    <x v="10"/>
    <x v="95"/>
    <x v="38"/>
    <x v="0"/>
    <m/>
    <m/>
    <m/>
    <m/>
    <m/>
    <m/>
    <m/>
    <x v="0"/>
    <x v="202"/>
    <n v="3000000000"/>
    <m/>
    <m/>
    <m/>
    <x v="0"/>
    <x v="0"/>
    <x v="0"/>
    <e v="#DIV/0!"/>
    <x v="0"/>
    <m/>
    <n v="0"/>
    <n v="0"/>
    <n v="0"/>
    <n v="0"/>
    <n v="0"/>
    <x v="4"/>
    <x v="5"/>
    <x v="103"/>
    <m/>
    <m/>
    <n v="0"/>
    <n v="0"/>
  </r>
  <r>
    <m/>
    <m/>
    <m/>
    <s v="TRAVAUX D'URGENCE DES INFRASTRUCTURES ROUTIERES - ANNEE 2022 (Post ANA et Post BATSIRAI)"/>
    <m/>
    <s v="Travaux de réparation et de renforcement des culées du pont Ilaka Est au pk 85+000 sur la RN 11A"/>
    <s v="Travaux d'Urgence"/>
    <x v="5"/>
    <x v="0"/>
    <n v="1200000000"/>
    <x v="0"/>
    <x v="12"/>
    <x v="0"/>
    <m/>
    <s v="9.1"/>
    <m/>
    <x v="76"/>
    <x v="0"/>
    <x v="0"/>
    <x v="114"/>
    <x v="0"/>
    <x v="3"/>
    <x v="0"/>
    <m/>
    <m/>
    <m/>
    <m/>
    <m/>
    <m/>
    <m/>
    <x v="0"/>
    <x v="203"/>
    <n v="1200000000"/>
    <m/>
    <m/>
    <m/>
    <x v="0"/>
    <x v="0"/>
    <x v="8"/>
    <e v="#DIV/0!"/>
    <x v="0"/>
    <m/>
    <n v="0"/>
    <n v="0"/>
    <n v="0"/>
    <n v="0"/>
    <n v="0"/>
    <x v="4"/>
    <x v="5"/>
    <x v="103"/>
    <m/>
    <m/>
    <n v="0"/>
    <n v="0"/>
  </r>
  <r>
    <m/>
    <m/>
    <m/>
    <s v="TRAVAUX D'URGENCE DES INFRASTRUCTURES ROUTIERES - ANNEE 2022 (Post ANA et Post BATSIRAI)"/>
    <m/>
    <s v="Travaux d'urgence de traitement de brèche et réhabilitation de pont en BA sur la RNT.12A entre PK 139+000 ( Sud Befasy ) et PK 246+200 (Vangaindrano)"/>
    <s v="Travaux d'Urgence"/>
    <x v="5"/>
    <x v="0"/>
    <m/>
    <x v="0"/>
    <x v="12"/>
    <x v="0"/>
    <m/>
    <s v="9.1"/>
    <m/>
    <x v="9"/>
    <x v="0"/>
    <x v="0"/>
    <x v="115"/>
    <x v="96"/>
    <x v="23"/>
    <x v="0"/>
    <m/>
    <m/>
    <m/>
    <m/>
    <m/>
    <m/>
    <m/>
    <x v="0"/>
    <x v="204"/>
    <n v="500000000"/>
    <m/>
    <m/>
    <m/>
    <x v="0"/>
    <x v="0"/>
    <x v="130"/>
    <e v="#DIV/0!"/>
    <x v="0"/>
    <m/>
    <n v="0"/>
    <n v="0"/>
    <n v="0"/>
    <n v="0"/>
    <n v="0"/>
    <x v="4"/>
    <x v="5"/>
    <x v="103"/>
    <m/>
    <m/>
    <n v="0"/>
    <n v="0"/>
  </r>
  <r>
    <m/>
    <m/>
    <m/>
    <s v="TRAVAUX D'URGENCE DES INFRASTRUCTURES ROUTIERES - ANNEE 2022 (Post ANA et Post BATSIRAI)"/>
    <m/>
    <s v="Travaux d'urgence de Protection du berge et entretien de l'entrée et sortie du pont métallique _x000a_de Mangoky au PK 117+800 sur la RNS13"/>
    <s v="Travaux d'Urgence"/>
    <x v="5"/>
    <x v="0"/>
    <m/>
    <x v="0"/>
    <x v="12"/>
    <x v="0"/>
    <m/>
    <s v="9.1"/>
    <m/>
    <x v="77"/>
    <x v="0"/>
    <x v="0"/>
    <x v="116"/>
    <x v="0"/>
    <x v="11"/>
    <x v="0"/>
    <m/>
    <m/>
    <m/>
    <m/>
    <m/>
    <m/>
    <m/>
    <x v="0"/>
    <x v="205"/>
    <n v="600000000"/>
    <m/>
    <m/>
    <m/>
    <x v="0"/>
    <x v="0"/>
    <x v="125"/>
    <e v="#DIV/0!"/>
    <x v="0"/>
    <m/>
    <n v="0"/>
    <n v="0"/>
    <n v="0"/>
    <n v="0"/>
    <n v="0"/>
    <x v="4"/>
    <x v="5"/>
    <x v="103"/>
    <m/>
    <m/>
    <n v="0"/>
    <n v="0"/>
  </r>
  <r>
    <m/>
    <m/>
    <m/>
    <s v="TRAVAUX D'URGENCE DES INFRASTRUCTURES ROUTIERES - ANNEE 2022 (Post ANA et Post BATSIRAI)"/>
    <m/>
    <s v="Travaux d'urgence de traitement de brèche et remise en état de la chaussée sur la RNS13 au PK 291+750_x000a_et PK 297+700"/>
    <s v="Travaux d'Urgence"/>
    <x v="5"/>
    <x v="0"/>
    <n v="300000000"/>
    <x v="0"/>
    <x v="12"/>
    <x v="0"/>
    <m/>
    <s v="9.1"/>
    <m/>
    <x v="4"/>
    <x v="0"/>
    <x v="0"/>
    <x v="117"/>
    <x v="97"/>
    <x v="14"/>
    <x v="0"/>
    <m/>
    <m/>
    <m/>
    <m/>
    <m/>
    <m/>
    <m/>
    <x v="0"/>
    <x v="206"/>
    <n v="125000000"/>
    <m/>
    <m/>
    <m/>
    <x v="0"/>
    <x v="0"/>
    <x v="133"/>
    <e v="#DIV/0!"/>
    <x v="0"/>
    <m/>
    <n v="0"/>
    <n v="0"/>
    <n v="0"/>
    <n v="0"/>
    <n v="0"/>
    <x v="4"/>
    <x v="5"/>
    <x v="104"/>
    <m/>
    <m/>
    <n v="0"/>
    <n v="0"/>
  </r>
  <r>
    <m/>
    <m/>
    <m/>
    <s v="TRAVAUX D'URGENCE DES INFRASTRUCTURES ROUTIERES - ANNEE 2022 (Post ANA et Post BATSIRAI)"/>
    <m/>
    <s v="Travaux d'urgence de construction de mur de soutènement, de traitement de brèche et remise en état de la chaussée sur la RNT14 PK0 au PK95"/>
    <s v="Travaux d'Urgence"/>
    <x v="5"/>
    <x v="0"/>
    <m/>
    <x v="0"/>
    <x v="12"/>
    <x v="0"/>
    <m/>
    <s v="9.1"/>
    <m/>
    <x v="78"/>
    <x v="0"/>
    <x v="0"/>
    <x v="10"/>
    <x v="98"/>
    <x v="38"/>
    <x v="0"/>
    <m/>
    <m/>
    <m/>
    <m/>
    <m/>
    <m/>
    <m/>
    <x v="0"/>
    <x v="207"/>
    <n v="2500000000"/>
    <m/>
    <m/>
    <m/>
    <x v="0"/>
    <x v="0"/>
    <x v="134"/>
    <e v="#DIV/0!"/>
    <x v="0"/>
    <m/>
    <n v="0"/>
    <n v="0"/>
    <n v="0"/>
    <n v="0"/>
    <n v="0"/>
    <x v="4"/>
    <x v="5"/>
    <x v="103"/>
    <m/>
    <m/>
    <n v="0"/>
    <n v="0"/>
  </r>
  <r>
    <m/>
    <m/>
    <m/>
    <s v="TRAVAUX D'URGENCE DES INFRASTRUCTURES ROUTIERES - ANNEE 2022 (Post ANA et Post BATSIRAI)"/>
    <m/>
    <s v="Travaux d'urgence de reconstruction d'un pont en BA sur la RNT 16  au PK 33+900"/>
    <s v="Travaux d'Urgence"/>
    <x v="5"/>
    <x v="0"/>
    <m/>
    <x v="0"/>
    <x v="12"/>
    <x v="0"/>
    <m/>
    <s v="9.1"/>
    <m/>
    <x v="79"/>
    <x v="0"/>
    <x v="0"/>
    <x v="118"/>
    <x v="0"/>
    <x v="39"/>
    <x v="0"/>
    <m/>
    <m/>
    <m/>
    <m/>
    <m/>
    <m/>
    <m/>
    <x v="0"/>
    <x v="208"/>
    <n v="350000000"/>
    <m/>
    <m/>
    <m/>
    <x v="0"/>
    <x v="0"/>
    <x v="135"/>
    <e v="#DIV/0!"/>
    <x v="0"/>
    <m/>
    <n v="0"/>
    <n v="0"/>
    <n v="0"/>
    <n v="0"/>
    <n v="0"/>
    <x v="4"/>
    <x v="5"/>
    <x v="103"/>
    <m/>
    <m/>
    <n v="0"/>
    <n v="0"/>
  </r>
  <r>
    <m/>
    <m/>
    <m/>
    <s v="TRAVAUX D'URGENCE DES INFRASTRUCTURES ROUTIERES - ANNEE 2022 (Post ANA et Post BATSIRAI)"/>
    <m/>
    <s v="Travaux d'urgence de traitement de points noir sur la RNT 16  du PK 35+000 au PK 60+000"/>
    <s v="Travaux d'Urgence"/>
    <x v="5"/>
    <x v="0"/>
    <m/>
    <x v="0"/>
    <x v="12"/>
    <x v="0"/>
    <m/>
    <s v="9.1"/>
    <m/>
    <x v="79"/>
    <x v="0"/>
    <x v="0"/>
    <x v="119"/>
    <x v="99"/>
    <x v="39"/>
    <x v="0"/>
    <m/>
    <m/>
    <m/>
    <m/>
    <m/>
    <m/>
    <m/>
    <x v="0"/>
    <x v="209"/>
    <n v="600000000"/>
    <m/>
    <m/>
    <m/>
    <x v="0"/>
    <x v="0"/>
    <x v="135"/>
    <e v="#DIV/0!"/>
    <x v="0"/>
    <m/>
    <n v="0"/>
    <n v="0"/>
    <n v="0"/>
    <n v="0"/>
    <n v="0"/>
    <x v="4"/>
    <x v="5"/>
    <x v="103"/>
    <m/>
    <m/>
    <n v="0"/>
    <n v="0"/>
  </r>
  <r>
    <m/>
    <m/>
    <m/>
    <s v="TRAVAUX D'URGENCE DES INFRASTRUCTURES ROUTIERES - ANNEE 2022 (Post ANA et Post BATSIRAI)"/>
    <m/>
    <s v="Travaux d'urgence de traitement de points noir sur la RNT 16  du PK 60+000 au PK 83+000"/>
    <s v="Travaux d'Urgence"/>
    <x v="5"/>
    <x v="0"/>
    <m/>
    <x v="0"/>
    <x v="12"/>
    <x v="0"/>
    <m/>
    <s v="9.1"/>
    <m/>
    <x v="79"/>
    <x v="0"/>
    <x v="0"/>
    <x v="120"/>
    <x v="100"/>
    <x v="39"/>
    <x v="0"/>
    <m/>
    <m/>
    <m/>
    <m/>
    <m/>
    <m/>
    <m/>
    <x v="0"/>
    <x v="210"/>
    <n v="700000000"/>
    <m/>
    <m/>
    <m/>
    <x v="0"/>
    <x v="0"/>
    <x v="135"/>
    <e v="#DIV/0!"/>
    <x v="0"/>
    <m/>
    <n v="0"/>
    <n v="0"/>
    <n v="0"/>
    <n v="0"/>
    <n v="0"/>
    <x v="4"/>
    <x v="5"/>
    <x v="103"/>
    <m/>
    <m/>
    <n v="0"/>
    <n v="0"/>
  </r>
  <r>
    <m/>
    <m/>
    <m/>
    <s v="TRAVAUX D'URGENCE DES INFRASTRUCTURES ROUTIERES - ANNEE 2022 (Post ANA et Post BATSIRAI)"/>
    <m/>
    <s v="Travaux d'urgence de comblement de brèche, de construction d'un pont en BA et radier sur la RNT.18 entre PK 0+000 (Vangaindrano) et PK 136+000 (Befotaka)"/>
    <s v="Travaux d'Urgence"/>
    <x v="5"/>
    <x v="0"/>
    <m/>
    <x v="0"/>
    <x v="12"/>
    <x v="0"/>
    <m/>
    <s v="9.1"/>
    <m/>
    <x v="63"/>
    <x v="0"/>
    <x v="0"/>
    <x v="10"/>
    <x v="101"/>
    <x v="23"/>
    <x v="0"/>
    <m/>
    <m/>
    <m/>
    <m/>
    <m/>
    <m/>
    <m/>
    <x v="0"/>
    <x v="211"/>
    <n v="2000000000"/>
    <m/>
    <m/>
    <m/>
    <x v="0"/>
    <x v="0"/>
    <x v="136"/>
    <e v="#DIV/0!"/>
    <x v="0"/>
    <m/>
    <n v="0"/>
    <n v="0"/>
    <n v="0"/>
    <n v="0"/>
    <n v="0"/>
    <x v="4"/>
    <x v="5"/>
    <x v="103"/>
    <m/>
    <m/>
    <n v="0"/>
    <n v="0"/>
  </r>
  <r>
    <m/>
    <m/>
    <m/>
    <s v="TRAVAUX D'URGENCE DES INFRASTRUCTURES ROUTIERES - ANNEE 2022 (Post ANA et Post BATSIRAI)"/>
    <m/>
    <s v="Travaux d'urgence de comblement de brèche et protection par gabion au pk 1+500 de la RNT 23A"/>
    <s v="Travaux d'Urgence"/>
    <x v="5"/>
    <x v="0"/>
    <m/>
    <x v="0"/>
    <x v="22"/>
    <x v="48"/>
    <m/>
    <s v="9.1"/>
    <m/>
    <x v="37"/>
    <x v="0"/>
    <x v="0"/>
    <x v="121"/>
    <x v="0"/>
    <x v="19"/>
    <x v="0"/>
    <m/>
    <m/>
    <m/>
    <m/>
    <m/>
    <m/>
    <m/>
    <x v="0"/>
    <x v="212"/>
    <n v="1500000000"/>
    <m/>
    <m/>
    <m/>
    <x v="0"/>
    <x v="0"/>
    <x v="8"/>
    <e v="#DIV/0!"/>
    <x v="0"/>
    <m/>
    <n v="0"/>
    <n v="0"/>
    <n v="0"/>
    <n v="0"/>
    <n v="0"/>
    <x v="4"/>
    <x v="5"/>
    <x v="103"/>
    <m/>
    <m/>
    <n v="0"/>
    <s v="Ml"/>
  </r>
  <r>
    <m/>
    <m/>
    <m/>
    <s v="TRAVAUX D'URGENCE DES INFRASTRUCTURES ROUTIERES - ANNEE 2022 (Post ANA et Post BATSIRAI)"/>
    <m/>
    <s v="Travaux d'urgence de traitement de brèche au pk 2+100 de la RNT 23A"/>
    <s v="Travaux d'Urgence"/>
    <x v="5"/>
    <x v="0"/>
    <m/>
    <x v="0"/>
    <x v="12"/>
    <x v="0"/>
    <m/>
    <s v="9.1"/>
    <m/>
    <x v="37"/>
    <x v="0"/>
    <x v="0"/>
    <x v="122"/>
    <x v="0"/>
    <x v="19"/>
    <x v="0"/>
    <m/>
    <m/>
    <m/>
    <m/>
    <m/>
    <m/>
    <m/>
    <x v="0"/>
    <x v="213"/>
    <n v="500000000"/>
    <m/>
    <m/>
    <m/>
    <x v="0"/>
    <x v="0"/>
    <x v="8"/>
    <e v="#DIV/0!"/>
    <x v="0"/>
    <m/>
    <n v="0"/>
    <n v="0"/>
    <n v="0"/>
    <n v="0"/>
    <n v="0"/>
    <x v="4"/>
    <x v="5"/>
    <x v="103"/>
    <m/>
    <m/>
    <n v="0"/>
    <n v="0"/>
  </r>
  <r>
    <m/>
    <m/>
    <m/>
    <s v="TRAVAUX D'URGENCE DES INFRASTRUCTURES ROUTIERES - ANNEE 2022 (Post ANA et Post BATSIRAI)"/>
    <m/>
    <s v="Travaux d'urgence de construction d'ouvrage de franchissement au pk 2+700 de la RNT 24"/>
    <s v="Travaux d'Urgence"/>
    <x v="5"/>
    <x v="0"/>
    <m/>
    <x v="0"/>
    <x v="12"/>
    <x v="0"/>
    <m/>
    <s v="9.1"/>
    <m/>
    <x v="72"/>
    <x v="0"/>
    <x v="0"/>
    <x v="123"/>
    <x v="0"/>
    <x v="38"/>
    <x v="0"/>
    <m/>
    <m/>
    <m/>
    <m/>
    <m/>
    <m/>
    <m/>
    <x v="0"/>
    <x v="214"/>
    <n v="350000000"/>
    <m/>
    <m/>
    <m/>
    <x v="0"/>
    <x v="0"/>
    <x v="120"/>
    <e v="#DIV/0!"/>
    <x v="0"/>
    <m/>
    <n v="0"/>
    <n v="0"/>
    <n v="0"/>
    <n v="0"/>
    <n v="0"/>
    <x v="4"/>
    <x v="5"/>
    <x v="103"/>
    <m/>
    <m/>
    <n v="0"/>
    <n v="0"/>
  </r>
  <r>
    <m/>
    <m/>
    <m/>
    <s v="TRAVAUX D'URGENCE DES INFRASTRUCTURES ROUTIERES - ANNEE 2022 (Post ANA et Post BATSIRAI)"/>
    <m/>
    <s v="Travaux d'urgence de traitement de brèche et remise en état de la chaussée sur la RNT24 PK0 au PK42"/>
    <s v="Travaux d'Urgence"/>
    <x v="5"/>
    <x v="0"/>
    <m/>
    <x v="0"/>
    <x v="12"/>
    <x v="0"/>
    <m/>
    <s v="9.1"/>
    <m/>
    <x v="72"/>
    <x v="0"/>
    <x v="0"/>
    <x v="10"/>
    <x v="38"/>
    <x v="38"/>
    <x v="0"/>
    <m/>
    <m/>
    <m/>
    <m/>
    <m/>
    <m/>
    <m/>
    <x v="0"/>
    <x v="215"/>
    <n v="1500000000"/>
    <m/>
    <m/>
    <m/>
    <x v="0"/>
    <x v="0"/>
    <x v="120"/>
    <e v="#DIV/0!"/>
    <x v="0"/>
    <m/>
    <n v="0"/>
    <n v="0"/>
    <n v="0"/>
    <n v="0"/>
    <n v="0"/>
    <x v="4"/>
    <x v="5"/>
    <x v="103"/>
    <m/>
    <m/>
    <n v="0"/>
    <n v="0"/>
  </r>
  <r>
    <m/>
    <m/>
    <m/>
    <s v="TRAVAUX D'URGENCE DES INFRASTRUCTURES ROUTIERES - ANNEE 2022 (Post ANA et Post BATSIRAI)"/>
    <m/>
    <s v="Travaux d'urgence de reconstruction d'ouvrage et protection par gabion sur la RNS25  PK26+000"/>
    <s v="Travaux d'Urgence"/>
    <x v="5"/>
    <x v="0"/>
    <m/>
    <x v="0"/>
    <x v="12"/>
    <x v="0"/>
    <m/>
    <s v="9.1"/>
    <m/>
    <x v="73"/>
    <x v="0"/>
    <x v="0"/>
    <x v="124"/>
    <x v="0"/>
    <x v="38"/>
    <x v="0"/>
    <m/>
    <m/>
    <m/>
    <m/>
    <m/>
    <m/>
    <m/>
    <x v="0"/>
    <x v="216"/>
    <n v="1500000000"/>
    <m/>
    <m/>
    <m/>
    <x v="0"/>
    <x v="0"/>
    <x v="137"/>
    <e v="#DIV/0!"/>
    <x v="0"/>
    <m/>
    <n v="0"/>
    <n v="0"/>
    <n v="0"/>
    <n v="0"/>
    <n v="0"/>
    <x v="4"/>
    <x v="5"/>
    <x v="103"/>
    <m/>
    <m/>
    <n v="0"/>
    <n v="0"/>
  </r>
  <r>
    <m/>
    <m/>
    <m/>
    <s v="TRAVAUX D'URGENCE DES INFRASTRUCTURES ROUTIERES - ANNEE 2022 (Post ANA et Post BATSIRAI)"/>
    <m/>
    <s v="Travaux d'urgence de comblement de brèche et remise en état de la chaussée sur la RN25 PK25 au PK175"/>
    <s v="Travaux d'Urgence"/>
    <x v="5"/>
    <x v="0"/>
    <m/>
    <x v="0"/>
    <x v="12"/>
    <x v="0"/>
    <m/>
    <s v="9.1"/>
    <m/>
    <x v="73"/>
    <x v="0"/>
    <x v="0"/>
    <x v="39"/>
    <x v="102"/>
    <x v="38"/>
    <x v="0"/>
    <m/>
    <m/>
    <m/>
    <m/>
    <m/>
    <m/>
    <m/>
    <x v="0"/>
    <x v="217"/>
    <n v="4000000000"/>
    <m/>
    <m/>
    <m/>
    <x v="0"/>
    <x v="0"/>
    <x v="121"/>
    <e v="#DIV/0!"/>
    <x v="0"/>
    <m/>
    <n v="0"/>
    <n v="0"/>
    <n v="0"/>
    <n v="0"/>
    <n v="0"/>
    <x v="4"/>
    <x v="5"/>
    <x v="103"/>
    <m/>
    <m/>
    <n v="0"/>
    <n v="0"/>
  </r>
  <r>
    <m/>
    <m/>
    <m/>
    <s v="TRAVAUX D'URGENCE DES INFRASTRUCTURES ROUTIERES - ANNEE 2022 (Post ANA et Post BATSIRAI)"/>
    <m/>
    <s v="Travaux d'urgence  de traitement de points noir sur la RNS 27  du PK 0+000 au PK 47+000"/>
    <s v="Travaux d'Urgence"/>
    <x v="5"/>
    <x v="0"/>
    <m/>
    <x v="0"/>
    <x v="12"/>
    <x v="0"/>
    <m/>
    <s v="9.1"/>
    <m/>
    <x v="41"/>
    <x v="0"/>
    <x v="0"/>
    <x v="10"/>
    <x v="103"/>
    <x v="39"/>
    <x v="0"/>
    <m/>
    <m/>
    <m/>
    <m/>
    <m/>
    <m/>
    <m/>
    <x v="0"/>
    <x v="218"/>
    <n v="500000000"/>
    <m/>
    <m/>
    <m/>
    <x v="0"/>
    <x v="0"/>
    <x v="135"/>
    <e v="#DIV/0!"/>
    <x v="0"/>
    <m/>
    <n v="0"/>
    <n v="0"/>
    <n v="0"/>
    <n v="0"/>
    <n v="0"/>
    <x v="4"/>
    <x v="5"/>
    <x v="103"/>
    <m/>
    <m/>
    <n v="0"/>
    <n v="0"/>
  </r>
  <r>
    <m/>
    <m/>
    <m/>
    <s v="TRAVAUX D'URGENCE DES INFRASTRUCTURES ROUTIERES - ANNEE 2022 (Post ANA et Post BATSIRAI)"/>
    <m/>
    <s v="Travaux d'urgence de traitement de points noir sur la RNS 27  du PK 47+000 au PK 80+000"/>
    <s v="Travaux d'Urgence"/>
    <x v="5"/>
    <x v="0"/>
    <m/>
    <x v="0"/>
    <x v="12"/>
    <x v="0"/>
    <m/>
    <s v="9.1"/>
    <m/>
    <x v="41"/>
    <x v="0"/>
    <x v="0"/>
    <x v="125"/>
    <x v="104"/>
    <x v="39"/>
    <x v="0"/>
    <m/>
    <m/>
    <m/>
    <m/>
    <m/>
    <m/>
    <m/>
    <x v="0"/>
    <x v="219"/>
    <n v="1000000000"/>
    <m/>
    <m/>
    <m/>
    <x v="0"/>
    <x v="0"/>
    <x v="135"/>
    <e v="#DIV/0!"/>
    <x v="0"/>
    <m/>
    <n v="0"/>
    <n v="0"/>
    <n v="0"/>
    <n v="0"/>
    <n v="0"/>
    <x v="4"/>
    <x v="5"/>
    <x v="103"/>
    <m/>
    <m/>
    <n v="0"/>
    <n v="0"/>
  </r>
  <r>
    <m/>
    <m/>
    <m/>
    <s v="TRAVAUX D'URGENCE DES INFRASTRUCTURES ROUTIERES - ANNEE 2022 (Post ANA et Post BATSIRAI)"/>
    <m/>
    <s v="Travaux d'urgence de traitement de points noir sur la RNS 27  du PK 109+000 au PK 145+000"/>
    <s v="Travaux d'Urgence"/>
    <x v="5"/>
    <x v="0"/>
    <m/>
    <x v="0"/>
    <x v="12"/>
    <x v="0"/>
    <m/>
    <s v="9.1"/>
    <m/>
    <x v="41"/>
    <x v="0"/>
    <x v="0"/>
    <x v="126"/>
    <x v="105"/>
    <x v="39"/>
    <x v="0"/>
    <m/>
    <m/>
    <m/>
    <m/>
    <m/>
    <m/>
    <m/>
    <x v="0"/>
    <x v="220"/>
    <n v="1700000000"/>
    <m/>
    <m/>
    <m/>
    <x v="0"/>
    <x v="0"/>
    <x v="135"/>
    <e v="#DIV/0!"/>
    <x v="0"/>
    <m/>
    <n v="0"/>
    <n v="0"/>
    <n v="0"/>
    <n v="0"/>
    <n v="0"/>
    <x v="4"/>
    <x v="5"/>
    <x v="103"/>
    <m/>
    <m/>
    <n v="0"/>
    <n v="0"/>
  </r>
  <r>
    <m/>
    <m/>
    <m/>
    <s v="TRAVAUX D'URGENCE DES INFRASTRUCTURES ROUTIERES - ANNEE 2022 (Post ANA et Post BATSIRAI)"/>
    <m/>
    <s v="Travaux d'urgence de réhabilitation de pont en BA , comblement de brèche et radier en BA sur la RNS.27 entre PK 145+000 (Maropaika) et PK 272 (Farafangana)"/>
    <s v="Travaux d'Urgence"/>
    <x v="5"/>
    <x v="0"/>
    <m/>
    <x v="0"/>
    <x v="12"/>
    <x v="0"/>
    <m/>
    <s v="9.1"/>
    <m/>
    <x v="41"/>
    <x v="0"/>
    <x v="0"/>
    <x v="127"/>
    <x v="106"/>
    <x v="23"/>
    <x v="0"/>
    <m/>
    <m/>
    <m/>
    <m/>
    <m/>
    <m/>
    <m/>
    <x v="0"/>
    <x v="221"/>
    <n v="2500000000"/>
    <m/>
    <m/>
    <m/>
    <x v="0"/>
    <x v="0"/>
    <x v="138"/>
    <e v="#DIV/0!"/>
    <x v="32"/>
    <m/>
    <n v="0"/>
    <n v="0"/>
    <n v="0.3"/>
    <n v="0.3"/>
    <n v="0.3"/>
    <x v="3"/>
    <x v="4"/>
    <x v="105"/>
    <m/>
    <m/>
    <n v="0"/>
    <n v="0"/>
  </r>
  <r>
    <m/>
    <m/>
    <m/>
    <s v="TRAVAUX D'URGENCE DES INFRASTRUCTURES ROUTIERES - ANNEE 2022 (Post ANA et Post BATSIRAI)"/>
    <m/>
    <s v="Travaux d'urgence sur la RNS 27 entre pk 205+250 (Vondrozo) et pk 226+000 (Mahatsinjo)"/>
    <s v="Travaux d'Urgence"/>
    <x v="5"/>
    <x v="0"/>
    <m/>
    <x v="0"/>
    <x v="12"/>
    <x v="0"/>
    <m/>
    <s v="9.1"/>
    <m/>
    <x v="41"/>
    <x v="0"/>
    <x v="0"/>
    <x v="128"/>
    <x v="107"/>
    <x v="23"/>
    <x v="0"/>
    <m/>
    <m/>
    <m/>
    <m/>
    <m/>
    <m/>
    <m/>
    <x v="0"/>
    <x v="222"/>
    <n v="1000000000"/>
    <m/>
    <m/>
    <m/>
    <x v="0"/>
    <x v="0"/>
    <x v="139"/>
    <e v="#DIV/0!"/>
    <x v="0"/>
    <m/>
    <n v="0"/>
    <n v="0"/>
    <n v="0"/>
    <n v="0"/>
    <n v="0"/>
    <x v="4"/>
    <x v="5"/>
    <x v="103"/>
    <m/>
    <m/>
    <n v="0"/>
    <n v="0"/>
  </r>
  <r>
    <m/>
    <m/>
    <m/>
    <s v="TRAVAUX D'URGENCE DES INFRASTRUCTURES ROUTIERES - ANNEE 2022 (Post ANA et Post BATSIRAI)"/>
    <m/>
    <s v="Travaux d'urgence de réparation de pont mixte sur la RNS 30 au PK 9+920"/>
    <s v="Travaux d'Urgence"/>
    <x v="5"/>
    <x v="0"/>
    <m/>
    <x v="0"/>
    <x v="12"/>
    <x v="0"/>
    <m/>
    <s v="9.1"/>
    <m/>
    <x v="80"/>
    <x v="0"/>
    <x v="0"/>
    <x v="129"/>
    <x v="0"/>
    <x v="10"/>
    <x v="0"/>
    <m/>
    <m/>
    <m/>
    <m/>
    <m/>
    <m/>
    <m/>
    <x v="0"/>
    <x v="223"/>
    <n v="100000000"/>
    <m/>
    <m/>
    <m/>
    <x v="0"/>
    <x v="0"/>
    <x v="140"/>
    <e v="#DIV/0!"/>
    <x v="0"/>
    <m/>
    <n v="0"/>
    <n v="0"/>
    <n v="0"/>
    <n v="0"/>
    <n v="0"/>
    <x v="0"/>
    <x v="0"/>
    <x v="106"/>
    <m/>
    <m/>
    <n v="0"/>
    <n v="0"/>
  </r>
  <r>
    <m/>
    <m/>
    <m/>
    <s v="TRAVAUX D'URGENCE DES INFRASTRUCTURES ROUTIERES - ANNEE 2022 (Post ANA et Post BATSIRAI)"/>
    <m/>
    <s v="Travaux d'urgence d'entretien pont mixte sur la RNS 30 au PK 10+480, Comblement des brèches ;Protection par gabion ; Réparation de la chaussée"/>
    <s v="Travaux d'Urgence"/>
    <x v="5"/>
    <x v="0"/>
    <m/>
    <x v="0"/>
    <x v="12"/>
    <x v="0"/>
    <m/>
    <s v="9.1"/>
    <m/>
    <x v="80"/>
    <x v="0"/>
    <x v="0"/>
    <x v="130"/>
    <x v="0"/>
    <x v="10"/>
    <x v="0"/>
    <m/>
    <m/>
    <m/>
    <m/>
    <m/>
    <m/>
    <m/>
    <x v="0"/>
    <x v="224"/>
    <n v="100000000"/>
    <m/>
    <m/>
    <m/>
    <x v="0"/>
    <x v="0"/>
    <x v="140"/>
    <e v="#DIV/0!"/>
    <x v="0"/>
    <m/>
    <n v="0"/>
    <n v="0"/>
    <n v="0"/>
    <n v="0"/>
    <n v="0"/>
    <x v="0"/>
    <x v="0"/>
    <x v="106"/>
    <m/>
    <m/>
    <n v="0"/>
    <n v="0"/>
  </r>
  <r>
    <m/>
    <m/>
    <m/>
    <s v="TRAVAUX D'URGENCE DES INFRASTRUCTURES ROUTIERES - ANNEE 2022 (Post ANA et Post BATSIRAI)"/>
    <m/>
    <s v="Travaux d'urgence d'entretien pont mixte sur la RNS 30 au PK 10+750"/>
    <s v="Travaux d'Urgence"/>
    <x v="5"/>
    <x v="0"/>
    <m/>
    <x v="0"/>
    <x v="12"/>
    <x v="0"/>
    <m/>
    <s v="9.1"/>
    <m/>
    <x v="80"/>
    <x v="0"/>
    <x v="0"/>
    <x v="131"/>
    <x v="0"/>
    <x v="10"/>
    <x v="0"/>
    <m/>
    <m/>
    <m/>
    <m/>
    <m/>
    <m/>
    <m/>
    <x v="0"/>
    <x v="225"/>
    <n v="100000000"/>
    <m/>
    <m/>
    <m/>
    <x v="0"/>
    <x v="0"/>
    <x v="140"/>
    <e v="#DIV/0!"/>
    <x v="0"/>
    <m/>
    <n v="0"/>
    <n v="0"/>
    <n v="0"/>
    <n v="0"/>
    <n v="0"/>
    <x v="0"/>
    <x v="0"/>
    <x v="106"/>
    <m/>
    <m/>
    <n v="0"/>
    <n v="0"/>
  </r>
  <r>
    <m/>
    <m/>
    <m/>
    <s v="TRAVAUX D'URGENCE DES INFRASTRUCTURES ROUTIERES - ANNEE 2022 (Post ANA et Post BATSIRAI)"/>
    <m/>
    <s v="Travaux d'urgence de comblement et protection de brèche sur la RNS 34 au PK 53+600 "/>
    <s v="Travaux d'Urgence"/>
    <x v="5"/>
    <x v="0"/>
    <m/>
    <x v="0"/>
    <x v="12"/>
    <x v="0"/>
    <m/>
    <s v="9.1"/>
    <m/>
    <x v="19"/>
    <x v="0"/>
    <x v="0"/>
    <x v="132"/>
    <x v="0"/>
    <x v="13"/>
    <x v="0"/>
    <m/>
    <m/>
    <m/>
    <m/>
    <m/>
    <m/>
    <m/>
    <x v="0"/>
    <x v="226"/>
    <n v="150000000"/>
    <m/>
    <m/>
    <m/>
    <x v="0"/>
    <x v="0"/>
    <x v="139"/>
    <e v="#DIV/0!"/>
    <x v="0"/>
    <m/>
    <n v="0"/>
    <n v="0"/>
    <n v="0"/>
    <n v="0"/>
    <n v="0"/>
    <x v="4"/>
    <x v="5"/>
    <x v="103"/>
    <m/>
    <m/>
    <n v="0"/>
    <n v="0"/>
  </r>
  <r>
    <m/>
    <m/>
    <m/>
    <s v="TRAVAUX D'URGENCE DES INFRASTRUCTURES ROUTIERES - ANNEE 2022 (Post ANA et Post BATSIRAI)"/>
    <m/>
    <s v="Travaux d'urgence de traitement de brèche sur la RNS 34 au PK 125+500 "/>
    <s v="Travaux d'Urgence"/>
    <x v="5"/>
    <x v="0"/>
    <m/>
    <x v="0"/>
    <x v="12"/>
    <x v="0"/>
    <m/>
    <s v="9.1"/>
    <m/>
    <x v="19"/>
    <x v="0"/>
    <x v="0"/>
    <x v="133"/>
    <x v="0"/>
    <x v="13"/>
    <x v="0"/>
    <m/>
    <m/>
    <m/>
    <m/>
    <m/>
    <m/>
    <m/>
    <x v="0"/>
    <x v="227"/>
    <n v="100000000"/>
    <m/>
    <m/>
    <m/>
    <x v="0"/>
    <x v="0"/>
    <x v="139"/>
    <e v="#DIV/0!"/>
    <x v="0"/>
    <m/>
    <n v="0"/>
    <n v="0"/>
    <n v="0"/>
    <n v="0"/>
    <n v="0"/>
    <x v="4"/>
    <x v="5"/>
    <x v="103"/>
    <m/>
    <m/>
    <n v="0"/>
    <n v="0"/>
  </r>
  <r>
    <m/>
    <m/>
    <m/>
    <s v="TRAVAUX D'URGENCE DES INFRASTRUCTURES ROUTIERES - ANNEE 2022 (Post ANA et Post BATSIRAI)"/>
    <m/>
    <s v="Travaux d'urgence de remise en état de l'accès du pont sur la RNT42  PK 14+500"/>
    <s v="Travaux d'Urgence"/>
    <x v="5"/>
    <x v="0"/>
    <m/>
    <x v="0"/>
    <x v="12"/>
    <x v="0"/>
    <m/>
    <s v="9.1"/>
    <m/>
    <x v="81"/>
    <x v="0"/>
    <x v="0"/>
    <x v="134"/>
    <x v="0"/>
    <x v="31"/>
    <x v="0"/>
    <m/>
    <m/>
    <m/>
    <m/>
    <m/>
    <m/>
    <m/>
    <x v="0"/>
    <x v="228"/>
    <n v="300000000"/>
    <m/>
    <m/>
    <m/>
    <x v="0"/>
    <x v="0"/>
    <x v="141"/>
    <e v="#DIV/0!"/>
    <x v="0"/>
    <m/>
    <n v="0"/>
    <n v="0"/>
    <n v="0"/>
    <n v="0"/>
    <n v="0"/>
    <x v="4"/>
    <x v="5"/>
    <x v="103"/>
    <m/>
    <m/>
    <n v="0"/>
    <n v="0"/>
  </r>
  <r>
    <m/>
    <m/>
    <m/>
    <s v="TRAVAUX D'URGENCE DES INFRASTRUCTURES ROUTIERES - ANNEE 2022 (Post ANA et Post BATSIRAI)"/>
    <m/>
    <s v="Travaux d'urgence d'enlèvements d'éboulement et remise en état de la chaussée sur la RNS45  PK 14+300 , PK 14+800 et PK15+950 "/>
    <s v="Travaux d'Urgence"/>
    <x v="5"/>
    <x v="0"/>
    <m/>
    <x v="0"/>
    <x v="12"/>
    <x v="0"/>
    <m/>
    <s v="9.1"/>
    <m/>
    <x v="82"/>
    <x v="0"/>
    <x v="0"/>
    <x v="135"/>
    <x v="0"/>
    <x v="31"/>
    <x v="0"/>
    <m/>
    <m/>
    <m/>
    <m/>
    <m/>
    <m/>
    <m/>
    <x v="0"/>
    <x v="229"/>
    <n v="750000000"/>
    <m/>
    <m/>
    <m/>
    <x v="0"/>
    <x v="0"/>
    <x v="137"/>
    <e v="#DIV/0!"/>
    <x v="0"/>
    <m/>
    <n v="0"/>
    <n v="0"/>
    <n v="0"/>
    <n v="0"/>
    <n v="0"/>
    <x v="0"/>
    <x v="0"/>
    <x v="107"/>
    <m/>
    <m/>
    <n v="0"/>
    <n v="0"/>
  </r>
  <r>
    <m/>
    <m/>
    <m/>
    <s v="TRAVAUX D'URGENCE DES INFRASTRUCTURES ROUTIERES - ANNEE 2022 (Post ANA et Post BATSIRAI)"/>
    <m/>
    <s v="Travaux d'urgence de protection de talus sur la RN 46 au PK 12+600 "/>
    <s v="Travaux d'Urgence"/>
    <x v="5"/>
    <x v="0"/>
    <m/>
    <x v="0"/>
    <x v="12"/>
    <x v="0"/>
    <m/>
    <s v="9.1"/>
    <m/>
    <x v="83"/>
    <x v="0"/>
    <x v="0"/>
    <x v="136"/>
    <x v="0"/>
    <x v="16"/>
    <x v="0"/>
    <m/>
    <m/>
    <m/>
    <m/>
    <m/>
    <m/>
    <m/>
    <x v="0"/>
    <x v="230"/>
    <n v="205000000"/>
    <m/>
    <m/>
    <m/>
    <x v="0"/>
    <x v="0"/>
    <x v="130"/>
    <e v="#DIV/0!"/>
    <x v="0"/>
    <m/>
    <n v="0"/>
    <n v="0"/>
    <n v="0"/>
    <n v="0"/>
    <n v="0"/>
    <x v="4"/>
    <x v="5"/>
    <x v="103"/>
    <m/>
    <m/>
    <n v="0"/>
    <n v="0"/>
  </r>
  <r>
    <m/>
    <m/>
    <m/>
    <s v="TRAVAUX D'URGENCE DES INFRASTRUCTURES ROUTIERES - ANNEE 2022 (Post ANA et Post BATSIRAI)"/>
    <m/>
    <s v="Travaux d'urgence de remise en état du bureau et Logement TP Mananjary et Ifanadiana"/>
    <s v="Travaux d'Urgence"/>
    <x v="5"/>
    <x v="0"/>
    <m/>
    <x v="0"/>
    <x v="12"/>
    <x v="0"/>
    <m/>
    <s v="9.1"/>
    <m/>
    <x v="84"/>
    <x v="0"/>
    <x v="0"/>
    <x v="137"/>
    <x v="0"/>
    <x v="38"/>
    <x v="0"/>
    <m/>
    <m/>
    <m/>
    <m/>
    <m/>
    <m/>
    <m/>
    <x v="0"/>
    <x v="231"/>
    <n v="600000000"/>
    <m/>
    <m/>
    <m/>
    <x v="0"/>
    <x v="0"/>
    <x v="142"/>
    <e v="#DIV/0!"/>
    <x v="0"/>
    <m/>
    <n v="0"/>
    <n v="0"/>
    <n v="0"/>
    <n v="0"/>
    <n v="0"/>
    <x v="4"/>
    <x v="5"/>
    <x v="103"/>
    <m/>
    <m/>
    <n v="0"/>
    <n v="0"/>
  </r>
  <r>
    <m/>
    <m/>
    <m/>
    <s v="TRAVAUX D'URGENCE DES INFRASTRUCTURES ROUTIERES - ANNEE 2022 (Post ANA et Post BATSIRAI)"/>
    <m/>
    <s v="Travaux d'urgence de remise en état du bureau et Logement TP MAHAJANGA"/>
    <s v="Travaux d'Urgence"/>
    <x v="5"/>
    <x v="0"/>
    <m/>
    <x v="0"/>
    <x v="12"/>
    <x v="0"/>
    <m/>
    <s v="9.1"/>
    <m/>
    <x v="85"/>
    <x v="0"/>
    <x v="0"/>
    <x v="138"/>
    <x v="0"/>
    <x v="25"/>
    <x v="0"/>
    <m/>
    <m/>
    <m/>
    <m/>
    <m/>
    <m/>
    <m/>
    <x v="0"/>
    <x v="232"/>
    <n v="300000000"/>
    <m/>
    <m/>
    <m/>
    <x v="0"/>
    <x v="0"/>
    <x v="143"/>
    <e v="#DIV/0!"/>
    <x v="0"/>
    <m/>
    <n v="0"/>
    <n v="0"/>
    <n v="0"/>
    <n v="0"/>
    <n v="0"/>
    <x v="4"/>
    <x v="5"/>
    <x v="103"/>
    <m/>
    <m/>
    <n v="0"/>
    <n v="0"/>
  </r>
  <r>
    <m/>
    <m/>
    <m/>
    <s v="TRAVAUX D'URGENCE DES INFRASTRUCTURES ROUTIERES - ANNEE 2022 (Post ANA et Post BATSIRAI)"/>
    <m/>
    <s v="Travaux d'urgence de remise en état du bureau et Logement TP Farafangana"/>
    <s v="Travaux d'Urgence"/>
    <x v="5"/>
    <x v="0"/>
    <m/>
    <x v="0"/>
    <x v="12"/>
    <x v="0"/>
    <m/>
    <s v="9.1"/>
    <m/>
    <x v="86"/>
    <x v="0"/>
    <x v="0"/>
    <x v="139"/>
    <x v="0"/>
    <x v="23"/>
    <x v="0"/>
    <m/>
    <m/>
    <m/>
    <m/>
    <m/>
    <m/>
    <m/>
    <x v="0"/>
    <x v="233"/>
    <n v="700000000"/>
    <m/>
    <m/>
    <m/>
    <x v="0"/>
    <x v="0"/>
    <x v="144"/>
    <e v="#DIV/0!"/>
    <x v="50"/>
    <m/>
    <n v="0"/>
    <n v="0"/>
    <n v="0.502"/>
    <n v="0.502"/>
    <n v="0.502"/>
    <x v="3"/>
    <x v="2"/>
    <x v="108"/>
    <m/>
    <m/>
    <n v="0"/>
    <n v="0"/>
  </r>
  <r>
    <m/>
    <m/>
    <m/>
    <s v="TRAVAUX D'URGENCE DES INFRASTRUCTURES ROUTIERES - ANNEE 2022 (Post ANA et Post BATSIRAI)"/>
    <m/>
    <s v="Travaux d'urgence de remise en état du bureau et Logement TP Vangaindrano"/>
    <s v="Travaux d'Urgence"/>
    <x v="5"/>
    <x v="0"/>
    <m/>
    <x v="0"/>
    <x v="12"/>
    <x v="0"/>
    <m/>
    <s v="9.1"/>
    <m/>
    <x v="87"/>
    <x v="0"/>
    <x v="0"/>
    <x v="140"/>
    <x v="0"/>
    <x v="23"/>
    <x v="0"/>
    <m/>
    <m/>
    <m/>
    <m/>
    <m/>
    <m/>
    <m/>
    <x v="0"/>
    <x v="234"/>
    <n v="300000000"/>
    <m/>
    <m/>
    <m/>
    <x v="0"/>
    <x v="0"/>
    <x v="145"/>
    <e v="#DIV/0!"/>
    <x v="20"/>
    <m/>
    <n v="0"/>
    <n v="0"/>
    <n v="0.05"/>
    <n v="0.05"/>
    <n v="0.05"/>
    <x v="3"/>
    <x v="3"/>
    <x v="40"/>
    <m/>
    <m/>
    <n v="0"/>
    <n v="0"/>
  </r>
  <r>
    <m/>
    <s v="206"/>
    <s v="392"/>
    <s v="AMENAGEMENT DE CORRIDORS ET FACILITATION DU COMMERCE"/>
    <s v="PACFC / AGENCE ROUTIERE / DIRECTION GENERALE DES TRAVAUX PUBLICS (DGTP)"/>
    <s v="Travaux d'aménagement et de bitumage de Lot 1 : RNT12A entre Fort-dauphin et Ebakiky (PK 0+000 - PK 44+850) ainsi que les travaux de construction du pont d’Ebakiky au PK 44+850 "/>
    <s v="Travaux de Réhabilitation"/>
    <x v="2"/>
    <x v="31"/>
    <n v="79662169.790000007"/>
    <x v="37"/>
    <x v="23"/>
    <x v="44"/>
    <s v="1°) Installation terminée à 50%_x000a_2°) 5 km de terrassement _x000a_3°) 5% d'ouvrages d'assainissement terminés"/>
    <s v="9.1"/>
    <s v="Kilomètre de routes réhabilités"/>
    <x v="9"/>
    <x v="96"/>
    <x v="75"/>
    <x v="10"/>
    <x v="108"/>
    <x v="40"/>
    <x v="11"/>
    <s v="TAOLAGNARO, NAHAMPOANA, MANDROMODROMOTRA, MAHATALAKY,  EBAKIKY"/>
    <m/>
    <m/>
    <s v="N/A"/>
    <s v="N/A"/>
    <s v="N/A"/>
    <s v="N/A"/>
    <x v="133"/>
    <x v="235"/>
    <s v="N/A"/>
    <m/>
    <m/>
    <m/>
    <x v="0"/>
    <x v="45"/>
    <x v="146"/>
    <e v="#VALUE!"/>
    <x v="0"/>
    <m/>
    <n v="0"/>
    <n v="0"/>
    <n v="0"/>
    <n v="0"/>
    <n v="0"/>
    <x v="0"/>
    <x v="0"/>
    <x v="109"/>
    <m/>
    <m/>
    <n v="0"/>
    <s v="km de routes aménagé et bitumée"/>
  </r>
  <r>
    <m/>
    <s v="206"/>
    <s v="392"/>
    <s v="AMENAGEMENT DE CORRIDORS ET FACILITATION DU COMMERCE"/>
    <s v="PACFC / AGENCE ROUTIERE / DIRECTION GENERALE DES TRAVAUX PUBLICS (DGTP)"/>
    <s v="Travaux d'aménagement et de bitumage de Lot 2 : RNT12A entre Masianaka et Vangaindrano (PK 203+800- PK 243+000) ainsi que les travaux de construction du pont de Masianaka au PK 203+800"/>
    <s v="Travaux de Réhabilitation"/>
    <x v="2"/>
    <x v="31"/>
    <n v="69626690.209999993"/>
    <x v="37"/>
    <x v="23"/>
    <x v="34"/>
    <s v="1°) Installation terminée à 50%_x000a_2°) 5 km de terrassement _x000a_3°) 5% d'ouvrages d'assainissement terminés"/>
    <s v="9.1"/>
    <s v="Kilomètre de routes réhabilités"/>
    <x v="9"/>
    <x v="97"/>
    <x v="76"/>
    <x v="141"/>
    <x v="109"/>
    <x v="23"/>
    <x v="82"/>
    <s v="MASIANAKA - BEKARAOKY VANGAINDRANO"/>
    <m/>
    <m/>
    <s v="N/A"/>
    <s v="N/A"/>
    <s v="N/A"/>
    <s v="N/A"/>
    <x v="133"/>
    <x v="236"/>
    <s v="N/A"/>
    <m/>
    <m/>
    <m/>
    <x v="0"/>
    <x v="45"/>
    <x v="146"/>
    <e v="#VALUE!"/>
    <x v="0"/>
    <m/>
    <n v="0"/>
    <n v="0"/>
    <n v="0"/>
    <n v="0"/>
    <n v="0"/>
    <x v="0"/>
    <x v="0"/>
    <x v="110"/>
    <m/>
    <m/>
    <n v="0"/>
    <s v="km de routes aménagé et bitumée"/>
  </r>
  <r>
    <m/>
    <s v="206"/>
    <s v="459"/>
    <s v="MULTINATIONAL : MADAGASCAR - PORT DE BEIRA : PROJET D’AMENAGEMENT DE CORRIDORS ET DE FACILITATION DU COMMERCE - PHASE II"/>
    <s v="PACFC / AGENCE ROUTIERE / DIRECTION GENERALE DES TRAVAUX PUBLICS (DGTP)"/>
    <s v="Travaux d'aménagement et de bitumage de la RNT12A dans le cadre du PACFC II, y compris construction d'ouvrages d'art et les travaux connexes sur cet axe"/>
    <s v="Travaux de Réhabilitation"/>
    <x v="2"/>
    <x v="32"/>
    <n v="548485000"/>
    <x v="37"/>
    <x v="23"/>
    <x v="88"/>
    <m/>
    <s v="9.1"/>
    <s v="Augmentation du trafic de véhicule"/>
    <x v="9"/>
    <x v="98"/>
    <x v="77"/>
    <x v="142"/>
    <x v="109"/>
    <x v="9"/>
    <x v="45"/>
    <s v="ANOSY = _____x000a_SUD EST = Masianaka, Bekaraoka, Vangaindrano"/>
    <n v="510000"/>
    <s v="voir ci-dessus"/>
    <m/>
    <m/>
    <m/>
    <m/>
    <x v="0"/>
    <x v="237"/>
    <m/>
    <m/>
    <m/>
    <m/>
    <x v="0"/>
    <x v="27"/>
    <x v="0"/>
    <n v="41.430555555555557"/>
    <x v="0"/>
    <m/>
    <n v="0"/>
    <n v="0"/>
    <n v="0"/>
    <n v="0"/>
    <n v="0"/>
    <x v="4"/>
    <x v="5"/>
    <x v="111"/>
    <m/>
    <m/>
    <n v="0"/>
    <s v="km de routes aménagé et bitumée"/>
  </r>
  <r>
    <m/>
    <s v="206"/>
    <s v="459"/>
    <s v="MULTINATIONAL : MADAGASCAR - PORT DE BEIRA : PROJET D’AMENAGEMENT DE CORRIDORS ET DE FACILITATION DU COMMERCE - PHASE II"/>
    <s v="PACFC / AGENCE ROUTIERE / DIRECTION GENERALE DES TRAVAUX PUBLICS (DGTP)"/>
    <s v="Contrôle et surveillance des travaux d’aménagement et de bitumage de la RNT12A et des aménagements connexes avec la mise en œuvre du PAR dans le cadre du PACFC II"/>
    <s v="Prestation intellectuelle"/>
    <x v="2"/>
    <x v="32"/>
    <n v="20885000"/>
    <x v="37"/>
    <x v="24"/>
    <x v="85"/>
    <m/>
    <s v="9.1"/>
    <s v="Augmentation du trafic de véhicule"/>
    <x v="9"/>
    <x v="98"/>
    <x v="77"/>
    <x v="142"/>
    <x v="109"/>
    <x v="9"/>
    <x v="45"/>
    <s v="ANOSY = _____x000a_SUD EST = Masianaka, Bekaraoka, Vangaindrano"/>
    <n v="621200"/>
    <s v="voir ci-dessus"/>
    <m/>
    <m/>
    <m/>
    <m/>
    <x v="0"/>
    <x v="238"/>
    <m/>
    <m/>
    <m/>
    <m/>
    <x v="0"/>
    <x v="46"/>
    <x v="0"/>
    <n v="40.310810810810814"/>
    <x v="0"/>
    <m/>
    <n v="0"/>
    <n v="0"/>
    <n v="0"/>
    <n v="0"/>
    <n v="0"/>
    <x v="4"/>
    <x v="5"/>
    <x v="112"/>
    <m/>
    <m/>
    <n v="0"/>
    <s v="Nombre de rapports mensuels courants"/>
  </r>
  <r>
    <m/>
    <s v="206"/>
    <s v="391"/>
    <s v="RN2 - PORT DE TOAMASINA (AFECC)"/>
    <s v="DIRECTION DES INFRASTRUCTURES (DINFRA)"/>
    <s v="Travaux de Construction de la voie rapide reliant le Port de Toamasina et la RN 2"/>
    <s v="Travaux de Construction"/>
    <x v="2"/>
    <x v="33"/>
    <n v="149060745"/>
    <x v="30"/>
    <x v="1"/>
    <x v="89"/>
    <s v="Km de route réhabilitée"/>
    <s v="9.1"/>
    <s v="Km de route réhabilitée et/ou construite"/>
    <x v="58"/>
    <x v="0"/>
    <x v="0"/>
    <x v="0"/>
    <x v="0"/>
    <x v="3"/>
    <x v="59"/>
    <s v="Toamasina I"/>
    <m/>
    <m/>
    <m/>
    <m/>
    <m/>
    <m/>
    <x v="134"/>
    <x v="239"/>
    <n v="223542823522"/>
    <m/>
    <m/>
    <m/>
    <x v="0"/>
    <x v="25"/>
    <x v="147"/>
    <n v="62.145833333333336"/>
    <x v="0"/>
    <m/>
    <n v="0"/>
    <n v="0"/>
    <n v="0"/>
    <n v="0"/>
    <n v="0"/>
    <x v="4"/>
    <x v="5"/>
    <x v="113"/>
    <m/>
    <m/>
    <n v="0"/>
    <s v="Km"/>
  </r>
  <r>
    <m/>
    <s v="206"/>
    <s v="369"/>
    <s v="CONSTRUCTION ET REHABILITATION DES ROUTES NATIONALES"/>
    <s v="DIRECTION DES INFRASTRUCTURES (DINFRA)"/>
    <s v="Travaux d'entretien renforcé de la RNP 6 (Contrat Cadre)"/>
    <s v="Travaux d'Entretien"/>
    <x v="0"/>
    <x v="0"/>
    <n v="40000000000"/>
    <x v="0"/>
    <x v="12"/>
    <x v="0"/>
    <m/>
    <s v="9.1"/>
    <m/>
    <x v="10"/>
    <x v="0"/>
    <x v="0"/>
    <x v="0"/>
    <x v="0"/>
    <x v="41"/>
    <x v="0"/>
    <m/>
    <m/>
    <m/>
    <d v="2021-12-10T00:00:00"/>
    <m/>
    <d v="2021-12-14T00:00:00"/>
    <m/>
    <x v="0"/>
    <x v="240"/>
    <n v="52896665487"/>
    <m/>
    <m/>
    <m/>
    <x v="0"/>
    <x v="0"/>
    <x v="148"/>
    <e v="#DIV/0!"/>
    <x v="0"/>
    <m/>
    <n v="0"/>
    <n v="0"/>
    <n v="0"/>
    <n v="0"/>
    <n v="0"/>
    <x v="0"/>
    <x v="0"/>
    <x v="114"/>
    <m/>
    <m/>
    <n v="0"/>
    <n v="0"/>
  </r>
  <r>
    <m/>
    <s v="206"/>
    <s v="369"/>
    <s v="CONSTRUCTION ET REHABILITATION DES ROUTES NATIONALES"/>
    <s v="DIRECTION DES INFRASTRUCTURES (DINFRA)"/>
    <s v="Travaux de construction et réparation des ouvrages sur la route nationale RNT 20 Ilaka Est - Antanambao Manampontsy "/>
    <s v="Travaux de Construction"/>
    <x v="0"/>
    <x v="0"/>
    <m/>
    <x v="0"/>
    <x v="12"/>
    <x v="0"/>
    <m/>
    <s v="9.1"/>
    <m/>
    <x v="88"/>
    <x v="0"/>
    <x v="0"/>
    <x v="0"/>
    <x v="0"/>
    <x v="37"/>
    <x v="0"/>
    <m/>
    <m/>
    <m/>
    <d v="2021-12-10T00:00:00"/>
    <m/>
    <d v="2021-12-14T00:00:00"/>
    <m/>
    <x v="0"/>
    <x v="241"/>
    <n v="2690000000"/>
    <m/>
    <m/>
    <m/>
    <x v="0"/>
    <x v="0"/>
    <x v="149"/>
    <e v="#DIV/0!"/>
    <x v="0"/>
    <m/>
    <n v="0"/>
    <n v="0"/>
    <n v="0"/>
    <n v="0"/>
    <n v="0"/>
    <x v="0"/>
    <x v="0"/>
    <x v="114"/>
    <m/>
    <m/>
    <n v="0"/>
    <n v="0"/>
  </r>
  <r>
    <m/>
    <s v="206"/>
    <s v="369"/>
    <s v="CONSTRUCTION ET REHABILITATION DES ROUTES NATIONALES"/>
    <s v="DIRECTION DES INFRASTRUCTURES (DINFRA)"/>
    <s v="Travaux de réparation du pont métallique de Soahindrana sur la RNP 7         PK 420+080"/>
    <s v="Travaux d'Entretien"/>
    <x v="0"/>
    <x v="0"/>
    <m/>
    <x v="0"/>
    <x v="12"/>
    <x v="0"/>
    <m/>
    <s v="9.1"/>
    <m/>
    <x v="13"/>
    <x v="0"/>
    <x v="0"/>
    <x v="0"/>
    <x v="0"/>
    <x v="31"/>
    <x v="0"/>
    <m/>
    <m/>
    <m/>
    <d v="2021-12-10T00:00:00"/>
    <m/>
    <d v="2021-12-14T00:00:00"/>
    <d v="2022-03-31T00:00:00"/>
    <x v="0"/>
    <x v="242"/>
    <n v="900000000"/>
    <m/>
    <m/>
    <m/>
    <x v="0"/>
    <x v="0"/>
    <x v="150"/>
    <e v="#DIV/0!"/>
    <x v="0"/>
    <m/>
    <n v="0"/>
    <n v="0"/>
    <n v="0"/>
    <n v="0"/>
    <n v="0"/>
    <x v="4"/>
    <x v="5"/>
    <x v="40"/>
    <m/>
    <m/>
    <n v="0"/>
    <n v="0"/>
  </r>
  <r>
    <m/>
    <s v="206"/>
    <s v="369"/>
    <s v="CONSTRUCTION ET REHABILITATION DES ROUTES NATIONALES"/>
    <s v="DIRECTION DES INFRASTRUCTURES (DINFRA)"/>
    <s v="Travaux d'entretien courant de la route reliant Andranonahoatra Itaosy (Station GALANA) et croisement vers Commune Rurale Ambavahaditokana, dans la Commune Rurale d'Ambavahaditokana Atsimondrano, Région Analamanga,"/>
    <s v="Travaux d'Entretien"/>
    <x v="5"/>
    <x v="0"/>
    <m/>
    <x v="0"/>
    <x v="12"/>
    <x v="0"/>
    <m/>
    <s v="9.1"/>
    <m/>
    <x v="89"/>
    <x v="0"/>
    <x v="0"/>
    <x v="0"/>
    <x v="0"/>
    <x v="6"/>
    <x v="0"/>
    <m/>
    <m/>
    <m/>
    <d v="2021-12-10T00:00:00"/>
    <m/>
    <d v="2021-12-14T00:00:00"/>
    <d v="2022-03-31T00:00:00"/>
    <x v="0"/>
    <x v="243"/>
    <n v="753950960"/>
    <m/>
    <m/>
    <m/>
    <x v="0"/>
    <x v="0"/>
    <x v="101"/>
    <e v="#DIV/0!"/>
    <x v="0"/>
    <m/>
    <n v="0"/>
    <n v="0"/>
    <n v="0"/>
    <n v="0"/>
    <n v="0"/>
    <x v="4"/>
    <x v="5"/>
    <x v="115"/>
    <m/>
    <m/>
    <n v="0"/>
    <n v="0"/>
  </r>
  <r>
    <m/>
    <s v="206"/>
    <s v="369"/>
    <s v="CONSTRUCTION ET REHABILITATION DES ROUTES NATIONALES"/>
    <s v="DIRECTION DES INFRASTRUCTURES (DINFRA)"/>
    <s v="Travaux de traitement des points noirs sur la RNS 34 entre Antsirabe et Mandoto"/>
    <s v="Travaux d'Entretien"/>
    <x v="5"/>
    <x v="0"/>
    <m/>
    <x v="0"/>
    <x v="12"/>
    <x v="0"/>
    <m/>
    <s v="9.1"/>
    <m/>
    <x v="19"/>
    <x v="0"/>
    <x v="0"/>
    <x v="0"/>
    <x v="0"/>
    <x v="13"/>
    <x v="0"/>
    <m/>
    <m/>
    <m/>
    <d v="2021-12-10T00:00:00"/>
    <m/>
    <d v="2021-12-14T00:00:00"/>
    <d v="2022-03-31T00:00:00"/>
    <x v="0"/>
    <x v="244"/>
    <n v="2400000000"/>
    <m/>
    <m/>
    <m/>
    <x v="0"/>
    <x v="0"/>
    <x v="8"/>
    <e v="#DIV/0!"/>
    <x v="0"/>
    <m/>
    <n v="0"/>
    <n v="0"/>
    <n v="0"/>
    <n v="0"/>
    <n v="0"/>
    <x v="4"/>
    <x v="5"/>
    <x v="116"/>
    <m/>
    <m/>
    <n v="0"/>
    <n v="0"/>
  </r>
  <r>
    <m/>
    <m/>
    <s v="381"/>
    <m/>
    <m/>
    <s v="Travaux de réhabilitation des routes dans la Commune Urbaine de Mananjary."/>
    <s v="Travaux de Réhabilitation"/>
    <x v="0"/>
    <x v="0"/>
    <m/>
    <x v="0"/>
    <x v="12"/>
    <x v="0"/>
    <m/>
    <s v="9.1"/>
    <m/>
    <x v="42"/>
    <x v="0"/>
    <x v="0"/>
    <x v="0"/>
    <x v="0"/>
    <x v="38"/>
    <x v="50"/>
    <m/>
    <m/>
    <m/>
    <d v="2021-12-10T00:00:00"/>
    <m/>
    <d v="2021-12-14T00:00:00"/>
    <m/>
    <x v="0"/>
    <x v="245"/>
    <n v="3000000000"/>
    <m/>
    <m/>
    <m/>
    <x v="0"/>
    <x v="0"/>
    <x v="98"/>
    <e v="#DIV/0!"/>
    <x v="0"/>
    <m/>
    <n v="0"/>
    <n v="0"/>
    <n v="0"/>
    <n v="0"/>
    <n v="0"/>
    <x v="4"/>
    <x v="5"/>
    <x v="114"/>
    <m/>
    <m/>
    <n v="0"/>
    <n v="0"/>
  </r>
  <r>
    <m/>
    <m/>
    <s v="381"/>
    <m/>
    <m/>
    <s v="Travaux d'entretien de la route reliant la RNS 25 à la Gare Routière Ambatolambo de Mananjary"/>
    <s v="Travaux d'Entretien"/>
    <x v="0"/>
    <x v="0"/>
    <m/>
    <x v="0"/>
    <x v="12"/>
    <x v="0"/>
    <m/>
    <s v="9.1"/>
    <m/>
    <x v="73"/>
    <x v="0"/>
    <x v="0"/>
    <x v="0"/>
    <x v="0"/>
    <x v="38"/>
    <x v="0"/>
    <m/>
    <m/>
    <m/>
    <d v="2021-12-10T00:00:00"/>
    <m/>
    <d v="2021-12-14T00:00:00"/>
    <m/>
    <x v="0"/>
    <x v="246"/>
    <n v="1000000000"/>
    <m/>
    <m/>
    <m/>
    <x v="0"/>
    <x v="0"/>
    <x v="151"/>
    <e v="#DIV/0!"/>
    <x v="0"/>
    <m/>
    <n v="0"/>
    <n v="0"/>
    <n v="0"/>
    <n v="0"/>
    <n v="0"/>
    <x v="4"/>
    <x v="5"/>
    <x v="114"/>
    <m/>
    <m/>
    <n v="0"/>
    <n v="0"/>
  </r>
  <r>
    <m/>
    <s v="206"/>
    <s v="455"/>
    <s v="Nouveau Projets d'Emergents"/>
    <s v="DIRECTION DES INFRASTRUCTURES (DINFRA)"/>
    <s v="Travaux d'entretien des routes sur la RR6 AMM 3, reliant Ambositra - Croisement Manarintsoa  district d'Ambositra, Région Amoron'i Mania"/>
    <s v="Travaux d'Entretien"/>
    <x v="0"/>
    <x v="0"/>
    <m/>
    <x v="0"/>
    <x v="12"/>
    <x v="0"/>
    <m/>
    <s v="9.1"/>
    <m/>
    <x v="90"/>
    <x v="0"/>
    <x v="0"/>
    <x v="0"/>
    <x v="0"/>
    <x v="16"/>
    <x v="0"/>
    <m/>
    <m/>
    <m/>
    <d v="2021-12-10T00:00:00"/>
    <m/>
    <d v="2021-12-14T00:00:00"/>
    <d v="2022-03-31T00:00:00"/>
    <x v="0"/>
    <x v="247"/>
    <n v="1747885580"/>
    <m/>
    <m/>
    <m/>
    <x v="0"/>
    <x v="0"/>
    <x v="152"/>
    <e v="#DIV/0!"/>
    <x v="0"/>
    <m/>
    <n v="0"/>
    <n v="0"/>
    <n v="0"/>
    <n v="0"/>
    <n v="0"/>
    <x v="4"/>
    <x v="5"/>
    <x v="40"/>
    <m/>
    <m/>
    <n v="0"/>
    <n v="0"/>
  </r>
  <r>
    <m/>
    <s v="206"/>
    <s v="455"/>
    <s v="Nouveau Projets d'Emergents"/>
    <s v="DIRECTION DES INFRASTRUCTURES (DINFRA)"/>
    <s v="Travaux d'entretien des routes sur la RR-AMM 4 reliant croisement Manarintsoa - Ambalasoaray  district d'Ambositra, Région Amoron'i Mania"/>
    <s v="Travaux d'Entretien"/>
    <x v="0"/>
    <x v="0"/>
    <m/>
    <x v="0"/>
    <x v="12"/>
    <x v="0"/>
    <m/>
    <s v="9.1"/>
    <m/>
    <x v="91"/>
    <x v="0"/>
    <x v="0"/>
    <x v="0"/>
    <x v="0"/>
    <x v="16"/>
    <x v="0"/>
    <m/>
    <m/>
    <m/>
    <d v="2021-12-10T00:00:00"/>
    <m/>
    <d v="2021-12-14T00:00:00"/>
    <d v="2022-03-31T00:00:00"/>
    <x v="0"/>
    <x v="248"/>
    <n v="1680093000"/>
    <m/>
    <m/>
    <m/>
    <x v="0"/>
    <x v="0"/>
    <x v="153"/>
    <e v="#DIV/0!"/>
    <x v="0"/>
    <m/>
    <n v="0"/>
    <n v="0"/>
    <n v="0"/>
    <n v="0"/>
    <n v="0"/>
    <x v="4"/>
    <x v="5"/>
    <x v="40"/>
    <m/>
    <m/>
    <n v="0"/>
    <n v="0"/>
  </r>
  <r>
    <m/>
    <s v="206"/>
    <s v="455"/>
    <s v="Nouveau Projets d'Emergents"/>
    <s v="DIRECTION DES INFRASTRUCTURES (DINFRA)"/>
    <s v="Travaux d’Urgence d’entretien spécialisé des deux ponts sur la RNS 10 : PK 63+000 Tongobory"/>
    <s v="Travaux d'Urgence"/>
    <x v="0"/>
    <x v="0"/>
    <m/>
    <x v="0"/>
    <x v="12"/>
    <x v="0"/>
    <m/>
    <s v="9.1"/>
    <m/>
    <x v="38"/>
    <x v="0"/>
    <x v="0"/>
    <x v="0"/>
    <x v="0"/>
    <x v="5"/>
    <x v="0"/>
    <m/>
    <m/>
    <m/>
    <d v="2022-01-19T00:00:00"/>
    <m/>
    <d v="2022-01-24T00:00:00"/>
    <m/>
    <x v="0"/>
    <x v="249"/>
    <n v="3600000000"/>
    <m/>
    <m/>
    <m/>
    <x v="0"/>
    <x v="0"/>
    <x v="154"/>
    <e v="#DIV/0!"/>
    <x v="51"/>
    <m/>
    <n v="0"/>
    <n v="0.87"/>
    <n v="0.87"/>
    <n v="0"/>
    <n v="0.87"/>
    <x v="6"/>
    <x v="2"/>
    <x v="117"/>
    <m/>
    <m/>
    <n v="0"/>
    <n v="0"/>
  </r>
  <r>
    <m/>
    <s v="206"/>
    <s v="455"/>
    <s v="Nouveau Projets d'Emergents"/>
    <s v="DIRECTION DES INFRASTRUCTURES (DINFRA)"/>
    <s v="Travaux d'entretien renforcé de la route nationale RN 22 reliant Antsikafoka (carrefour RNS 5) à Vavatenina et Anjahambe."/>
    <s v="Travaux d'Entretien"/>
    <x v="0"/>
    <x v="0"/>
    <m/>
    <x v="0"/>
    <x v="12"/>
    <x v="0"/>
    <m/>
    <s v="9.1"/>
    <m/>
    <x v="92"/>
    <x v="0"/>
    <x v="0"/>
    <x v="0"/>
    <x v="0"/>
    <x v="37"/>
    <x v="0"/>
    <m/>
    <m/>
    <m/>
    <d v="2022-01-14T00:00:00"/>
    <m/>
    <d v="2022-03-02T00:00:00"/>
    <d v="2022-03-31T00:00:00"/>
    <x v="0"/>
    <x v="250"/>
    <n v="3000000000"/>
    <m/>
    <m/>
    <m/>
    <x v="0"/>
    <x v="0"/>
    <x v="155"/>
    <e v="#DIV/0!"/>
    <x v="0"/>
    <m/>
    <n v="0"/>
    <n v="0"/>
    <n v="0"/>
    <n v="0"/>
    <n v="0"/>
    <x v="4"/>
    <x v="5"/>
    <x v="40"/>
    <m/>
    <m/>
    <n v="0"/>
    <n v="0"/>
  </r>
  <r>
    <m/>
    <s v="206"/>
    <s v="455"/>
    <s v="Nouveau Projets d'Emergents"/>
    <s v="DIRECTION DES INFRASTRUCTURES (DINFRA)"/>
    <s v="Travaux de mise en place de pont Mabey sur le Canal des Pangalanes reliant le Centre ville au Manakarabe situé dans la ville de Manakara"/>
    <s v="Travaux de Construction"/>
    <x v="0"/>
    <x v="0"/>
    <m/>
    <x v="0"/>
    <x v="12"/>
    <x v="0"/>
    <m/>
    <s v="9.1"/>
    <m/>
    <x v="43"/>
    <x v="0"/>
    <x v="0"/>
    <x v="0"/>
    <x v="0"/>
    <x v="42"/>
    <x v="83"/>
    <m/>
    <m/>
    <m/>
    <d v="2022-01-14T00:00:00"/>
    <m/>
    <d v="2022-02-01T00:00:00"/>
    <d v="2022-03-31T00:00:00"/>
    <x v="0"/>
    <x v="251"/>
    <n v="2892191187.5999999"/>
    <m/>
    <m/>
    <m/>
    <x v="0"/>
    <x v="0"/>
    <x v="156"/>
    <e v="#DIV/0!"/>
    <x v="0"/>
    <m/>
    <n v="0"/>
    <n v="0"/>
    <n v="0"/>
    <n v="0"/>
    <n v="0"/>
    <x v="4"/>
    <x v="5"/>
    <x v="40"/>
    <m/>
    <m/>
    <n v="0"/>
    <n v="0"/>
  </r>
  <r>
    <m/>
    <s v="206"/>
    <s v="455"/>
    <s v="Nouveau Projets d'Emergents"/>
    <s v="DIRECTION DES INFRASTRUCTURES (DINFRA)"/>
    <s v="Travaux de réparation des rues dans la ville d'Antananarivo (contrat cadre)"/>
    <s v="Travaux d'Entretien"/>
    <x v="0"/>
    <x v="0"/>
    <m/>
    <x v="0"/>
    <x v="12"/>
    <x v="0"/>
    <m/>
    <s v="9.1"/>
    <m/>
    <x v="15"/>
    <x v="0"/>
    <x v="0"/>
    <x v="0"/>
    <x v="0"/>
    <x v="6"/>
    <x v="0"/>
    <m/>
    <m/>
    <m/>
    <d v="2022-02-28T00:00:00"/>
    <d v="2022-03-11T00:00:00"/>
    <d v="2022-03-11T00:00:00"/>
    <m/>
    <x v="0"/>
    <x v="252"/>
    <n v="15225000000"/>
    <m/>
    <m/>
    <m/>
    <x v="0"/>
    <x v="0"/>
    <x v="157"/>
    <e v="#DIV/0!"/>
    <x v="0"/>
    <m/>
    <n v="0"/>
    <n v="0"/>
    <n v="0"/>
    <n v="0"/>
    <n v="0"/>
    <x v="4"/>
    <x v="5"/>
    <x v="114"/>
    <m/>
    <m/>
    <n v="0"/>
    <n v="0"/>
  </r>
  <r>
    <m/>
    <s v="206"/>
    <s v="455"/>
    <s v="Nouveau Projets d'Emergents"/>
    <s v="DIRECTION DES INFRASTRUCTURES (DINFRA)"/>
    <s v="Travaux de réhabilitation de la route nationale RN7 (contrat cadre) entre PK 145 (Mahandraza) au PK 172 (Sortie Antsirabe)"/>
    <s v="Travaux de Réhabilitation"/>
    <x v="0"/>
    <x v="0"/>
    <m/>
    <x v="0"/>
    <x v="12"/>
    <x v="0"/>
    <m/>
    <s v="9.1"/>
    <m/>
    <x v="13"/>
    <x v="0"/>
    <x v="0"/>
    <x v="0"/>
    <x v="0"/>
    <x v="13"/>
    <x v="0"/>
    <m/>
    <m/>
    <m/>
    <d v="2022-05-09T00:00:00"/>
    <m/>
    <m/>
    <m/>
    <x v="0"/>
    <x v="253"/>
    <n v="11249960200"/>
    <m/>
    <m/>
    <m/>
    <x v="0"/>
    <x v="0"/>
    <x v="0"/>
    <e v="#DIV/0!"/>
    <x v="0"/>
    <m/>
    <n v="0"/>
    <n v="0"/>
    <n v="0"/>
    <n v="0"/>
    <n v="0"/>
    <x v="4"/>
    <x v="5"/>
    <x v="40"/>
    <m/>
    <m/>
    <n v="0"/>
    <n v="0"/>
  </r>
  <r>
    <m/>
    <m/>
    <m/>
    <m/>
    <m/>
    <s v="Travaux de bitumage de la RNT 23 entre Tsangambato et Marolambo (Contrat Cadre)"/>
    <s v="Travaux de Réhabilitation"/>
    <x v="1"/>
    <x v="0"/>
    <n v="20500000000"/>
    <x v="0"/>
    <x v="12"/>
    <x v="0"/>
    <m/>
    <s v="9.1"/>
    <m/>
    <x v="67"/>
    <x v="0"/>
    <x v="0"/>
    <x v="0"/>
    <x v="0"/>
    <x v="3"/>
    <x v="84"/>
    <m/>
    <m/>
    <m/>
    <m/>
    <m/>
    <m/>
    <m/>
    <x v="0"/>
    <x v="254"/>
    <m/>
    <m/>
    <m/>
    <m/>
    <x v="0"/>
    <x v="0"/>
    <x v="0"/>
    <e v="#DIV/0!"/>
    <x v="0"/>
    <m/>
    <n v="0"/>
    <n v="0"/>
    <n v="0"/>
    <n v="0"/>
    <n v="0"/>
    <x v="0"/>
    <x v="0"/>
    <x v="40"/>
    <m/>
    <m/>
    <n v="0"/>
    <n v="0"/>
  </r>
  <r>
    <m/>
    <m/>
    <m/>
    <m/>
    <m/>
    <s v="Travaux d'urgence de réparation du pont au pk 412+960 de la RNP 7"/>
    <s v="Travaux d'Urgence"/>
    <x v="1"/>
    <x v="0"/>
    <n v="400000000"/>
    <x v="0"/>
    <x v="12"/>
    <x v="0"/>
    <m/>
    <s v="9.1"/>
    <m/>
    <x v="13"/>
    <x v="0"/>
    <x v="0"/>
    <x v="0"/>
    <x v="0"/>
    <x v="31"/>
    <x v="0"/>
    <m/>
    <m/>
    <m/>
    <m/>
    <m/>
    <m/>
    <m/>
    <x v="0"/>
    <x v="255"/>
    <m/>
    <m/>
    <m/>
    <m/>
    <x v="0"/>
    <x v="0"/>
    <x v="0"/>
    <e v="#DIV/0!"/>
    <x v="0"/>
    <m/>
    <n v="0"/>
    <n v="0"/>
    <n v="0"/>
    <n v="0"/>
    <n v="0"/>
    <x v="0"/>
    <x v="0"/>
    <x v="40"/>
    <m/>
    <m/>
    <n v="0"/>
    <n v="0"/>
  </r>
  <r>
    <m/>
    <m/>
    <m/>
    <m/>
    <m/>
    <s v="Travaux d'urgence de comblement de brèche sur la RNP 2 au PK 70+900"/>
    <s v="Travaux d'Urgence"/>
    <x v="1"/>
    <x v="0"/>
    <n v="205000000"/>
    <x v="0"/>
    <x v="12"/>
    <x v="0"/>
    <m/>
    <s v="9.1"/>
    <m/>
    <x v="17"/>
    <x v="0"/>
    <x v="0"/>
    <x v="0"/>
    <x v="0"/>
    <x v="6"/>
    <x v="0"/>
    <m/>
    <m/>
    <m/>
    <m/>
    <m/>
    <m/>
    <m/>
    <x v="0"/>
    <x v="256"/>
    <n v="205000000"/>
    <m/>
    <m/>
    <m/>
    <x v="0"/>
    <x v="0"/>
    <x v="0"/>
    <e v="#DIV/0!"/>
    <x v="0"/>
    <m/>
    <n v="0"/>
    <n v="0"/>
    <n v="0"/>
    <n v="0"/>
    <n v="0"/>
    <x v="0"/>
    <x v="0"/>
    <x v="40"/>
    <m/>
    <m/>
    <n v="0"/>
    <n v="0"/>
  </r>
  <r>
    <m/>
    <m/>
    <m/>
    <m/>
    <m/>
    <s v="Travaux d'urgence de construction d'ouvrage de traversé et réparation de chaussée au pk 11+300 (Pont Manarimamy) de la RNT 3A"/>
    <s v="Travaux d'Urgence"/>
    <x v="0"/>
    <x v="0"/>
    <m/>
    <x v="0"/>
    <x v="12"/>
    <x v="0"/>
    <m/>
    <s v="9.1"/>
    <m/>
    <x v="70"/>
    <x v="0"/>
    <x v="0"/>
    <x v="143"/>
    <x v="0"/>
    <x v="19"/>
    <x v="0"/>
    <m/>
    <m/>
    <m/>
    <m/>
    <m/>
    <m/>
    <m/>
    <x v="0"/>
    <x v="257"/>
    <m/>
    <m/>
    <m/>
    <m/>
    <x v="0"/>
    <x v="0"/>
    <x v="116"/>
    <e v="#DIV/0!"/>
    <x v="1"/>
    <m/>
    <n v="0"/>
    <n v="0"/>
    <n v="1"/>
    <n v="1"/>
    <n v="1"/>
    <x v="2"/>
    <x v="1"/>
    <x v="118"/>
    <m/>
    <m/>
    <n v="0"/>
    <n v="0"/>
  </r>
  <r>
    <m/>
    <m/>
    <m/>
    <m/>
    <m/>
    <s v="Travaux d'urgence de construction d'ouvrage de traversé et réparation de chaussée au pk 75+600 (Pont Mahadina) de la RNT 3A"/>
    <s v="Travaux d'Urgence"/>
    <x v="0"/>
    <x v="0"/>
    <m/>
    <x v="0"/>
    <x v="12"/>
    <x v="0"/>
    <m/>
    <s v="9.1"/>
    <m/>
    <x v="70"/>
    <x v="0"/>
    <x v="0"/>
    <x v="144"/>
    <x v="0"/>
    <x v="19"/>
    <x v="0"/>
    <m/>
    <m/>
    <m/>
    <m/>
    <m/>
    <m/>
    <m/>
    <x v="0"/>
    <x v="258"/>
    <m/>
    <m/>
    <m/>
    <m/>
    <x v="0"/>
    <x v="0"/>
    <x v="85"/>
    <e v="#DIV/0!"/>
    <x v="1"/>
    <m/>
    <n v="0"/>
    <n v="0"/>
    <n v="1"/>
    <n v="1"/>
    <n v="1"/>
    <x v="1"/>
    <x v="1"/>
    <x v="119"/>
    <m/>
    <m/>
    <n v="0"/>
    <n v="0"/>
  </r>
  <r>
    <m/>
    <m/>
    <m/>
    <m/>
    <m/>
    <s v="Travaux d'urgence de construction d'ouvrage de traversé et réparation de chaussée au pk 83+600 (Pont après Tanambe) de la RNT 3A"/>
    <s v="Travaux d'Urgence"/>
    <x v="0"/>
    <x v="0"/>
    <m/>
    <x v="0"/>
    <x v="12"/>
    <x v="0"/>
    <m/>
    <s v="9.1"/>
    <m/>
    <x v="70"/>
    <x v="0"/>
    <x v="0"/>
    <x v="145"/>
    <x v="0"/>
    <x v="19"/>
    <x v="0"/>
    <m/>
    <m/>
    <m/>
    <m/>
    <m/>
    <m/>
    <m/>
    <x v="0"/>
    <x v="259"/>
    <m/>
    <m/>
    <m/>
    <m/>
    <x v="0"/>
    <x v="0"/>
    <x v="158"/>
    <e v="#DIV/0!"/>
    <x v="1"/>
    <m/>
    <n v="0"/>
    <n v="0"/>
    <n v="1"/>
    <n v="1"/>
    <n v="1"/>
    <x v="2"/>
    <x v="1"/>
    <x v="118"/>
    <m/>
    <m/>
    <n v="0"/>
    <n v="0"/>
  </r>
  <r>
    <m/>
    <m/>
    <m/>
    <m/>
    <m/>
    <s v="Travaux d'urgence de réparation de chaussée au pk 114+000 (Anony)) de la RNT 3A"/>
    <s v="Travaux d'Urgence"/>
    <x v="0"/>
    <x v="0"/>
    <m/>
    <x v="0"/>
    <x v="12"/>
    <x v="0"/>
    <m/>
    <s v="9.1"/>
    <m/>
    <x v="70"/>
    <x v="0"/>
    <x v="0"/>
    <x v="146"/>
    <x v="0"/>
    <x v="19"/>
    <x v="0"/>
    <m/>
    <m/>
    <m/>
    <m/>
    <m/>
    <m/>
    <m/>
    <x v="0"/>
    <x v="260"/>
    <m/>
    <m/>
    <m/>
    <m/>
    <x v="0"/>
    <x v="0"/>
    <x v="159"/>
    <e v="#DIV/0!"/>
    <x v="1"/>
    <m/>
    <n v="0"/>
    <n v="0"/>
    <n v="1"/>
    <n v="1"/>
    <n v="1"/>
    <x v="2"/>
    <x v="1"/>
    <x v="119"/>
    <m/>
    <m/>
    <n v="0"/>
    <n v="0"/>
  </r>
  <r>
    <m/>
    <m/>
    <m/>
    <m/>
    <m/>
    <s v="Travaux d'urgence de traitement de brèche sur la RNT 33 au PK 23+500"/>
    <s v="Travaux d'Urgence"/>
    <x v="0"/>
    <x v="0"/>
    <m/>
    <x v="0"/>
    <x v="12"/>
    <x v="0"/>
    <m/>
    <s v="9.1"/>
    <m/>
    <x v="36"/>
    <x v="0"/>
    <x v="0"/>
    <x v="147"/>
    <x v="0"/>
    <x v="19"/>
    <x v="0"/>
    <m/>
    <m/>
    <m/>
    <m/>
    <m/>
    <m/>
    <m/>
    <x v="0"/>
    <x v="261"/>
    <m/>
    <m/>
    <m/>
    <m/>
    <x v="0"/>
    <x v="0"/>
    <x v="160"/>
    <e v="#DIV/0!"/>
    <x v="16"/>
    <m/>
    <n v="0"/>
    <n v="0"/>
    <n v="0.6"/>
    <n v="0.6"/>
    <n v="0.6"/>
    <x v="3"/>
    <x v="2"/>
    <x v="120"/>
    <m/>
    <m/>
    <n v="0"/>
    <n v="0"/>
  </r>
  <r>
    <m/>
    <m/>
    <m/>
    <m/>
    <m/>
    <s v="Travaux d'urgence de traitement de brèche sur la RNT 33 au PK  23+550"/>
    <s v="Travaux d'Urgence"/>
    <x v="0"/>
    <x v="0"/>
    <m/>
    <x v="0"/>
    <x v="12"/>
    <x v="0"/>
    <m/>
    <s v="9.1"/>
    <m/>
    <x v="36"/>
    <x v="0"/>
    <x v="0"/>
    <x v="148"/>
    <x v="0"/>
    <x v="19"/>
    <x v="0"/>
    <m/>
    <m/>
    <m/>
    <m/>
    <m/>
    <m/>
    <m/>
    <x v="0"/>
    <x v="262"/>
    <m/>
    <m/>
    <m/>
    <m/>
    <x v="0"/>
    <x v="0"/>
    <x v="160"/>
    <e v="#DIV/0!"/>
    <x v="52"/>
    <m/>
    <n v="0"/>
    <n v="0"/>
    <n v="0.65"/>
    <n v="0.65"/>
    <n v="0.65"/>
    <x v="3"/>
    <x v="2"/>
    <x v="121"/>
    <m/>
    <m/>
    <n v="0"/>
    <n v="0"/>
  </r>
  <r>
    <m/>
    <m/>
    <m/>
    <m/>
    <m/>
    <s v="Travaux d'urgence de traitement de brèche sur la RNT 23A au PK  1+300"/>
    <s v="Travaux d'Urgence"/>
    <x v="0"/>
    <x v="0"/>
    <m/>
    <x v="0"/>
    <x v="12"/>
    <x v="0"/>
    <m/>
    <s v="9.1"/>
    <m/>
    <x v="36"/>
    <x v="0"/>
    <x v="0"/>
    <x v="149"/>
    <x v="0"/>
    <x v="19"/>
    <x v="0"/>
    <m/>
    <m/>
    <m/>
    <m/>
    <m/>
    <m/>
    <m/>
    <x v="0"/>
    <x v="263"/>
    <m/>
    <m/>
    <m/>
    <m/>
    <x v="0"/>
    <x v="0"/>
    <x v="161"/>
    <e v="#DIV/0!"/>
    <x v="39"/>
    <m/>
    <n v="0"/>
    <n v="0"/>
    <n v="0.35"/>
    <n v="0.35"/>
    <n v="0.35"/>
    <x v="3"/>
    <x v="4"/>
    <x v="40"/>
    <m/>
    <m/>
    <n v="0"/>
    <n v="0"/>
  </r>
  <r>
    <m/>
    <m/>
    <m/>
    <m/>
    <m/>
    <s v="Travaux d'urgence de construction d'ouvrage de traversé et réparation de chaussée au pk 55+200 de la RNT 3A"/>
    <s v="Travaux d'Urgence"/>
    <x v="0"/>
    <x v="0"/>
    <n v="40000000"/>
    <x v="0"/>
    <x v="12"/>
    <x v="0"/>
    <m/>
    <s v="9.1"/>
    <m/>
    <x v="70"/>
    <x v="0"/>
    <x v="0"/>
    <x v="84"/>
    <x v="0"/>
    <x v="19"/>
    <x v="0"/>
    <m/>
    <m/>
    <m/>
    <m/>
    <m/>
    <m/>
    <m/>
    <x v="0"/>
    <x v="264"/>
    <m/>
    <m/>
    <m/>
    <m/>
    <x v="0"/>
    <x v="0"/>
    <x v="116"/>
    <e v="#DIV/0!"/>
    <x v="0"/>
    <m/>
    <n v="0"/>
    <n v="0"/>
    <n v="0"/>
    <n v="0"/>
    <n v="0"/>
    <x v="4"/>
    <x v="5"/>
    <x v="103"/>
    <m/>
    <m/>
    <n v="0"/>
    <n v="0"/>
  </r>
  <r>
    <m/>
    <m/>
    <m/>
    <m/>
    <m/>
    <s v="Travaux d'urgence de reconstruction de dalot et remise en état de la chaussée sur la RNP 7 du PK 532+406 au PK 740+800"/>
    <s v="Travaux d'Urgence"/>
    <x v="0"/>
    <x v="0"/>
    <n v="520000000"/>
    <x v="0"/>
    <x v="12"/>
    <x v="0"/>
    <m/>
    <s v="9.1"/>
    <m/>
    <x v="13"/>
    <x v="0"/>
    <x v="0"/>
    <x v="0"/>
    <x v="0"/>
    <x v="43"/>
    <x v="0"/>
    <m/>
    <m/>
    <m/>
    <m/>
    <m/>
    <m/>
    <m/>
    <x v="0"/>
    <x v="265"/>
    <m/>
    <m/>
    <m/>
    <m/>
    <x v="0"/>
    <x v="0"/>
    <x v="0"/>
    <e v="#DIV/0!"/>
    <x v="0"/>
    <m/>
    <n v="0"/>
    <n v="0"/>
    <n v="0"/>
    <n v="0"/>
    <n v="0"/>
    <x v="0"/>
    <x v="0"/>
    <x v="40"/>
    <m/>
    <m/>
    <n v="0"/>
    <n v="0"/>
  </r>
  <r>
    <m/>
    <m/>
    <m/>
    <m/>
    <m/>
    <s v="Travaux d'urgence de traitement de brèche sur la RNP 7 au PK 378+250"/>
    <s v="Travaux d'Urgence"/>
    <x v="0"/>
    <x v="0"/>
    <n v="1200000000"/>
    <x v="0"/>
    <x v="12"/>
    <x v="0"/>
    <m/>
    <s v="9.1"/>
    <m/>
    <x v="13"/>
    <x v="0"/>
    <x v="0"/>
    <x v="0"/>
    <x v="0"/>
    <x v="31"/>
    <x v="0"/>
    <m/>
    <m/>
    <m/>
    <m/>
    <m/>
    <m/>
    <m/>
    <x v="0"/>
    <x v="266"/>
    <m/>
    <m/>
    <m/>
    <m/>
    <x v="0"/>
    <x v="0"/>
    <x v="0"/>
    <e v="#DIV/0!"/>
    <x v="0"/>
    <m/>
    <n v="0"/>
    <n v="0"/>
    <n v="0"/>
    <n v="0"/>
    <n v="0"/>
    <x v="0"/>
    <x v="0"/>
    <x v="40"/>
    <m/>
    <m/>
    <n v="0"/>
    <n v="0"/>
  </r>
  <r>
    <m/>
    <m/>
    <m/>
    <m/>
    <m/>
    <s v="Travaux d'urgence de protection et de remise en état de la chaussée sur la RNP 7 au PK 510+000"/>
    <s v="Travaux d'Urgence"/>
    <x v="0"/>
    <x v="0"/>
    <n v="600000000"/>
    <x v="0"/>
    <x v="12"/>
    <x v="0"/>
    <m/>
    <s v="9.1"/>
    <m/>
    <x v="13"/>
    <x v="0"/>
    <x v="0"/>
    <x v="0"/>
    <x v="0"/>
    <x v="31"/>
    <x v="0"/>
    <m/>
    <m/>
    <m/>
    <m/>
    <m/>
    <m/>
    <m/>
    <x v="0"/>
    <x v="267"/>
    <m/>
    <m/>
    <m/>
    <m/>
    <x v="0"/>
    <x v="0"/>
    <x v="0"/>
    <e v="#DIV/0!"/>
    <x v="0"/>
    <m/>
    <n v="0"/>
    <n v="0"/>
    <n v="0"/>
    <n v="0"/>
    <n v="0"/>
    <x v="0"/>
    <x v="0"/>
    <x v="40"/>
    <m/>
    <m/>
    <n v="0"/>
    <n v="0"/>
  </r>
  <r>
    <m/>
    <m/>
    <m/>
    <m/>
    <m/>
    <s v="Travaux d'urgence de traitement de brèche et de remise en état de la chaussée sur la RN7 au PK 331+200"/>
    <s v="Travaux d'Urgence"/>
    <x v="0"/>
    <x v="0"/>
    <n v="800000000"/>
    <x v="0"/>
    <x v="12"/>
    <x v="0"/>
    <m/>
    <s v="9.1"/>
    <m/>
    <x v="13"/>
    <x v="0"/>
    <x v="0"/>
    <x v="0"/>
    <x v="0"/>
    <x v="16"/>
    <x v="0"/>
    <m/>
    <m/>
    <m/>
    <m/>
    <m/>
    <m/>
    <m/>
    <x v="0"/>
    <x v="268"/>
    <m/>
    <m/>
    <m/>
    <m/>
    <x v="0"/>
    <x v="0"/>
    <x v="0"/>
    <e v="#DIV/0!"/>
    <x v="0"/>
    <m/>
    <n v="0"/>
    <n v="0"/>
    <n v="0"/>
    <n v="0"/>
    <n v="0"/>
    <x v="0"/>
    <x v="0"/>
    <x v="40"/>
    <m/>
    <m/>
    <n v="0"/>
    <n v="0"/>
  </r>
  <r>
    <m/>
    <m/>
    <m/>
    <m/>
    <m/>
    <s v="Travaux d'urgence de remise en état de la chaussée sur la RNT 23A du PK 50+000 au PK 71+300"/>
    <s v="Travaux d'Urgence"/>
    <x v="0"/>
    <x v="0"/>
    <n v="1950000000"/>
    <x v="0"/>
    <x v="12"/>
    <x v="0"/>
    <m/>
    <s v="9.1"/>
    <m/>
    <x v="37"/>
    <x v="0"/>
    <x v="0"/>
    <x v="0"/>
    <x v="0"/>
    <x v="19"/>
    <x v="0"/>
    <m/>
    <m/>
    <m/>
    <m/>
    <m/>
    <m/>
    <m/>
    <x v="0"/>
    <x v="269"/>
    <m/>
    <m/>
    <m/>
    <m/>
    <x v="0"/>
    <x v="0"/>
    <x v="0"/>
    <e v="#DIV/0!"/>
    <x v="0"/>
    <m/>
    <n v="0"/>
    <n v="0"/>
    <n v="0"/>
    <n v="0"/>
    <n v="0"/>
    <x v="0"/>
    <x v="0"/>
    <x v="40"/>
    <m/>
    <m/>
    <n v="0"/>
    <n v="0"/>
  </r>
  <r>
    <m/>
    <m/>
    <m/>
    <m/>
    <m/>
    <s v="Travaux d'urgence de remise en état de la chaussée sur la RNT 23A du PK 0+000 au PK 50+000"/>
    <s v="Travaux d'Urgence"/>
    <x v="0"/>
    <x v="0"/>
    <n v="850000000"/>
    <x v="0"/>
    <x v="12"/>
    <x v="0"/>
    <m/>
    <s v="9.1"/>
    <m/>
    <x v="37"/>
    <x v="0"/>
    <x v="0"/>
    <x v="0"/>
    <x v="0"/>
    <x v="19"/>
    <x v="0"/>
    <m/>
    <m/>
    <m/>
    <m/>
    <m/>
    <m/>
    <m/>
    <x v="0"/>
    <x v="270"/>
    <m/>
    <m/>
    <m/>
    <m/>
    <x v="0"/>
    <x v="0"/>
    <x v="0"/>
    <e v="#DIV/0!"/>
    <x v="0"/>
    <m/>
    <n v="0"/>
    <n v="0"/>
    <n v="0"/>
    <n v="0"/>
    <n v="0"/>
    <x v="0"/>
    <x v="0"/>
    <x v="40"/>
    <m/>
    <m/>
    <n v="0"/>
    <n v="0"/>
  </r>
  <r>
    <m/>
    <m/>
    <m/>
    <m/>
    <m/>
    <s v="Travaux d'urgence de remise en état de la chaussée sur la RNT 11 du PK0 au PK23"/>
    <s v="Travaux d'Urgence"/>
    <x v="0"/>
    <x v="0"/>
    <n v="500000000"/>
    <x v="0"/>
    <x v="12"/>
    <x v="0"/>
    <m/>
    <s v="9.1"/>
    <m/>
    <x v="3"/>
    <x v="0"/>
    <x v="0"/>
    <x v="0"/>
    <x v="0"/>
    <x v="38"/>
    <x v="0"/>
    <m/>
    <m/>
    <m/>
    <m/>
    <m/>
    <m/>
    <m/>
    <x v="0"/>
    <x v="271"/>
    <m/>
    <m/>
    <m/>
    <m/>
    <x v="0"/>
    <x v="0"/>
    <x v="0"/>
    <e v="#DIV/0!"/>
    <x v="0"/>
    <m/>
    <n v="0"/>
    <n v="0"/>
    <n v="0"/>
    <n v="0"/>
    <n v="0"/>
    <x v="0"/>
    <x v="0"/>
    <x v="40"/>
    <m/>
    <m/>
    <n v="0"/>
    <n v="0"/>
  </r>
  <r>
    <m/>
    <m/>
    <m/>
    <m/>
    <m/>
    <s v="Travaux d'urgence sur la RN7 au PK 509+950"/>
    <s v="Travaux d'Urgence"/>
    <x v="0"/>
    <x v="0"/>
    <n v="500000000"/>
    <x v="0"/>
    <x v="12"/>
    <x v="0"/>
    <m/>
    <s v="9.1"/>
    <m/>
    <x v="13"/>
    <x v="0"/>
    <x v="0"/>
    <x v="0"/>
    <x v="0"/>
    <x v="31"/>
    <x v="0"/>
    <m/>
    <m/>
    <m/>
    <m/>
    <m/>
    <m/>
    <m/>
    <x v="0"/>
    <x v="272"/>
    <m/>
    <m/>
    <m/>
    <m/>
    <x v="0"/>
    <x v="0"/>
    <x v="0"/>
    <e v="#DIV/0!"/>
    <x v="0"/>
    <m/>
    <n v="0"/>
    <n v="0"/>
    <n v="0"/>
    <n v="0"/>
    <n v="0"/>
    <x v="0"/>
    <x v="0"/>
    <x v="40"/>
    <m/>
    <m/>
    <n v="0"/>
    <n v="0"/>
  </r>
  <r>
    <m/>
    <m/>
    <m/>
    <m/>
    <m/>
    <s v="Travaux d'urgence de remise en état de la chaussée sur la RNS25 au PK 25+500"/>
    <s v="Travaux d'Urgence"/>
    <x v="0"/>
    <x v="0"/>
    <n v="1300000000"/>
    <x v="0"/>
    <x v="12"/>
    <x v="0"/>
    <m/>
    <s v="9.1"/>
    <m/>
    <x v="73"/>
    <x v="0"/>
    <x v="0"/>
    <x v="0"/>
    <x v="0"/>
    <x v="38"/>
    <x v="0"/>
    <m/>
    <m/>
    <m/>
    <m/>
    <m/>
    <m/>
    <m/>
    <x v="0"/>
    <x v="273"/>
    <m/>
    <m/>
    <m/>
    <m/>
    <x v="0"/>
    <x v="0"/>
    <x v="0"/>
    <e v="#DIV/0!"/>
    <x v="0"/>
    <m/>
    <n v="0"/>
    <n v="0"/>
    <n v="0"/>
    <n v="0"/>
    <n v="0"/>
    <x v="0"/>
    <x v="0"/>
    <x v="40"/>
    <m/>
    <m/>
    <n v="0"/>
    <n v="0"/>
  </r>
  <r>
    <m/>
    <m/>
    <m/>
    <m/>
    <m/>
    <s v="Travaux d'entretien de la route nationale RNS 30 reliant Ambalavelona Carrefour RNP 6 à Ankify"/>
    <s v="Travaux d'Entretien"/>
    <x v="1"/>
    <x v="0"/>
    <n v="3000000000"/>
    <x v="0"/>
    <x v="12"/>
    <x v="0"/>
    <m/>
    <s v="9.1"/>
    <m/>
    <x v="80"/>
    <x v="0"/>
    <x v="0"/>
    <x v="0"/>
    <x v="0"/>
    <x v="10"/>
    <x v="54"/>
    <m/>
    <m/>
    <m/>
    <m/>
    <m/>
    <m/>
    <m/>
    <x v="0"/>
    <x v="274"/>
    <m/>
    <m/>
    <m/>
    <m/>
    <x v="0"/>
    <x v="0"/>
    <x v="0"/>
    <e v="#DIV/0!"/>
    <x v="0"/>
    <m/>
    <n v="0"/>
    <n v="0"/>
    <n v="0"/>
    <n v="0"/>
    <n v="0"/>
    <x v="0"/>
    <x v="0"/>
    <x v="40"/>
    <m/>
    <m/>
    <n v="0"/>
    <n v="0"/>
  </r>
  <r>
    <m/>
    <m/>
    <m/>
    <m/>
    <m/>
    <s v="Travaux d'Entretien renforcé de la route reliant Manjakandriana (Carrefour RNP2) - Mantasoa - Ambatolaona (carrefour RNP2), 27 Km"/>
    <s v="Travaux d'Entretien"/>
    <x v="3"/>
    <x v="0"/>
    <n v="5000000000"/>
    <x v="0"/>
    <x v="12"/>
    <x v="0"/>
    <m/>
    <s v="9.1"/>
    <m/>
    <x v="93"/>
    <x v="0"/>
    <x v="0"/>
    <x v="0"/>
    <x v="0"/>
    <x v="6"/>
    <x v="85"/>
    <m/>
    <m/>
    <m/>
    <m/>
    <m/>
    <m/>
    <m/>
    <x v="0"/>
    <x v="275"/>
    <m/>
    <m/>
    <m/>
    <m/>
    <x v="0"/>
    <x v="0"/>
    <x v="0"/>
    <e v="#DIV/0!"/>
    <x v="0"/>
    <m/>
    <n v="0"/>
    <n v="0"/>
    <n v="0"/>
    <n v="0"/>
    <n v="0"/>
    <x v="0"/>
    <x v="0"/>
    <x v="40"/>
    <m/>
    <m/>
    <n v="0"/>
    <n v="0"/>
  </r>
  <r>
    <m/>
    <m/>
    <m/>
    <m/>
    <m/>
    <s v="Travaux de traitements de points noirs sur la route reliant Pont Ambatofotsy et Andramasina"/>
    <s v="Travaux d'Entretien"/>
    <x v="1"/>
    <x v="0"/>
    <n v="3000000000"/>
    <x v="0"/>
    <x v="12"/>
    <x v="0"/>
    <m/>
    <s v="9.1"/>
    <m/>
    <x v="94"/>
    <x v="0"/>
    <x v="0"/>
    <x v="0"/>
    <x v="0"/>
    <x v="6"/>
    <x v="0"/>
    <m/>
    <m/>
    <m/>
    <m/>
    <m/>
    <m/>
    <m/>
    <x v="0"/>
    <x v="276"/>
    <m/>
    <m/>
    <m/>
    <m/>
    <x v="0"/>
    <x v="0"/>
    <x v="0"/>
    <e v="#DIV/0!"/>
    <x v="0"/>
    <m/>
    <n v="0"/>
    <n v="0"/>
    <n v="0"/>
    <n v="0"/>
    <n v="0"/>
    <x v="0"/>
    <x v="0"/>
    <x v="40"/>
    <m/>
    <m/>
    <n v="0"/>
    <n v="0"/>
  </r>
  <r>
    <m/>
    <m/>
    <m/>
    <m/>
    <m/>
    <s v="Travaux de construction d'un pont en béton armé au PK 5+900 (Fagnolafana) , longueur 43,60 ml"/>
    <s v="Travaux de Construction"/>
    <x v="1"/>
    <x v="0"/>
    <n v="1510000000"/>
    <x v="0"/>
    <x v="12"/>
    <x v="0"/>
    <m/>
    <s v="9.1"/>
    <m/>
    <x v="27"/>
    <x v="0"/>
    <x v="0"/>
    <x v="0"/>
    <x v="0"/>
    <x v="37"/>
    <x v="0"/>
    <m/>
    <m/>
    <m/>
    <m/>
    <m/>
    <m/>
    <m/>
    <x v="0"/>
    <x v="277"/>
    <m/>
    <m/>
    <m/>
    <m/>
    <x v="0"/>
    <x v="0"/>
    <x v="0"/>
    <e v="#DIV/0!"/>
    <x v="0"/>
    <m/>
    <n v="0"/>
    <n v="0"/>
    <n v="0"/>
    <n v="0"/>
    <n v="0"/>
    <x v="0"/>
    <x v="0"/>
    <x v="40"/>
    <m/>
    <m/>
    <n v="0"/>
    <n v="0"/>
  </r>
  <r>
    <m/>
    <m/>
    <m/>
    <m/>
    <m/>
    <s v="Travaux d'aménagement des routes, rues et boulevards dans les Chefs-Lieux de Région de Madagascar, Lot Nord (Diana, Sava, Sofia, Boeny, Betsiboka) - (Contrat cadre)"/>
    <s v="Travaux de Réhabilitation"/>
    <x v="1"/>
    <x v="0"/>
    <n v="25000000000"/>
    <x v="0"/>
    <x v="12"/>
    <x v="0"/>
    <m/>
    <s v="9.1"/>
    <m/>
    <x v="95"/>
    <x v="0"/>
    <x v="0"/>
    <x v="0"/>
    <x v="0"/>
    <x v="44"/>
    <x v="0"/>
    <m/>
    <m/>
    <m/>
    <m/>
    <m/>
    <m/>
    <m/>
    <x v="0"/>
    <x v="278"/>
    <m/>
    <m/>
    <m/>
    <m/>
    <x v="0"/>
    <x v="0"/>
    <x v="0"/>
    <e v="#DIV/0!"/>
    <x v="0"/>
    <m/>
    <n v="0"/>
    <n v="0"/>
    <n v="0"/>
    <n v="0"/>
    <n v="0"/>
    <x v="0"/>
    <x v="0"/>
    <x v="40"/>
    <m/>
    <m/>
    <n v="0"/>
    <n v="0"/>
  </r>
  <r>
    <m/>
    <m/>
    <m/>
    <m/>
    <m/>
    <s v="Travaux d'aménagement des routes, rues et boulevards dans les Chefs-Lieux de Région de Madagascar, Lot Ouest (Melaky, Menabe, Atsimo-Andrefana) - (Contrat cadre)"/>
    <s v="Travaux de Réhabilitation"/>
    <x v="1"/>
    <x v="0"/>
    <n v="15000000000"/>
    <x v="0"/>
    <x v="12"/>
    <x v="0"/>
    <m/>
    <s v="9.1"/>
    <m/>
    <x v="95"/>
    <x v="0"/>
    <x v="0"/>
    <x v="0"/>
    <x v="0"/>
    <x v="45"/>
    <x v="0"/>
    <m/>
    <m/>
    <m/>
    <m/>
    <m/>
    <m/>
    <m/>
    <x v="0"/>
    <x v="279"/>
    <m/>
    <m/>
    <m/>
    <m/>
    <x v="0"/>
    <x v="0"/>
    <x v="0"/>
    <e v="#DIV/0!"/>
    <x v="0"/>
    <m/>
    <n v="0"/>
    <n v="0"/>
    <n v="0"/>
    <n v="0"/>
    <n v="0"/>
    <x v="0"/>
    <x v="0"/>
    <x v="40"/>
    <m/>
    <m/>
    <n v="0"/>
    <n v="0"/>
  </r>
  <r>
    <m/>
    <m/>
    <m/>
    <m/>
    <m/>
    <s v="Travaux d'aménagement des routes, rues et boulevards dans les Chefs-Lieux de Région de Madagascar, Lot Sud-Est (Vatovavy, Fitovinany, Atsimo-Atsinanana) - (Contrat cadre)"/>
    <s v="Travaux de Réhabilitation"/>
    <x v="1"/>
    <x v="0"/>
    <n v="15000000000"/>
    <x v="0"/>
    <x v="12"/>
    <x v="0"/>
    <m/>
    <s v="9.1"/>
    <m/>
    <x v="95"/>
    <x v="0"/>
    <x v="0"/>
    <x v="0"/>
    <x v="0"/>
    <x v="46"/>
    <x v="0"/>
    <m/>
    <m/>
    <m/>
    <m/>
    <m/>
    <m/>
    <m/>
    <x v="0"/>
    <x v="280"/>
    <m/>
    <m/>
    <m/>
    <m/>
    <x v="0"/>
    <x v="0"/>
    <x v="0"/>
    <e v="#DIV/0!"/>
    <x v="0"/>
    <m/>
    <n v="0"/>
    <n v="0"/>
    <n v="0"/>
    <n v="0"/>
    <n v="0"/>
    <x v="0"/>
    <x v="0"/>
    <x v="40"/>
    <m/>
    <m/>
    <n v="0"/>
    <n v="0"/>
  </r>
  <r>
    <m/>
    <m/>
    <m/>
    <m/>
    <m/>
    <s v="Travaux d'aménagement des routes, rues et boulevards dans les Chefs-Lieux de Région de Madagascar, Lot Sud (Anosy, Androy, Ihorombe) - (Contrat cadre)"/>
    <s v="Travaux de Réhabilitation"/>
    <x v="1"/>
    <x v="0"/>
    <n v="15000000000"/>
    <x v="0"/>
    <x v="12"/>
    <x v="0"/>
    <m/>
    <s v="9.1"/>
    <m/>
    <x v="95"/>
    <x v="0"/>
    <x v="0"/>
    <x v="0"/>
    <x v="0"/>
    <x v="47"/>
    <x v="0"/>
    <m/>
    <m/>
    <m/>
    <m/>
    <m/>
    <m/>
    <m/>
    <x v="0"/>
    <x v="281"/>
    <m/>
    <m/>
    <m/>
    <m/>
    <x v="0"/>
    <x v="0"/>
    <x v="0"/>
    <e v="#DIV/0!"/>
    <x v="0"/>
    <m/>
    <n v="0"/>
    <n v="0"/>
    <n v="0"/>
    <n v="0"/>
    <n v="0"/>
    <x v="0"/>
    <x v="0"/>
    <x v="40"/>
    <m/>
    <m/>
    <n v="0"/>
    <n v="0"/>
  </r>
  <r>
    <m/>
    <m/>
    <m/>
    <m/>
    <m/>
    <s v="Travaux de réparation du pont d'Antsevabe sur la RNP 4 au pk 43+200"/>
    <s v="Travaux d'Entretien"/>
    <x v="1"/>
    <x v="0"/>
    <n v="125000000"/>
    <x v="0"/>
    <x v="12"/>
    <x v="0"/>
    <m/>
    <s v="9.1"/>
    <m/>
    <x v="35"/>
    <x v="0"/>
    <x v="0"/>
    <x v="0"/>
    <x v="0"/>
    <x v="6"/>
    <x v="0"/>
    <m/>
    <m/>
    <m/>
    <m/>
    <m/>
    <m/>
    <m/>
    <x v="0"/>
    <x v="282"/>
    <m/>
    <m/>
    <m/>
    <m/>
    <x v="0"/>
    <x v="0"/>
    <x v="0"/>
    <e v="#DIV/0!"/>
    <x v="0"/>
    <m/>
    <n v="0"/>
    <n v="0"/>
    <n v="0"/>
    <n v="0"/>
    <n v="0"/>
    <x v="0"/>
    <x v="0"/>
    <x v="40"/>
    <m/>
    <m/>
    <n v="0"/>
    <n v="0"/>
  </r>
  <r>
    <m/>
    <m/>
    <m/>
    <m/>
    <m/>
    <s v="Travaux d'entretien de bâtiment du MTP Anosy"/>
    <s v="Travaux d'Entretien"/>
    <x v="0"/>
    <x v="0"/>
    <n v="50000000"/>
    <x v="0"/>
    <x v="12"/>
    <x v="0"/>
    <m/>
    <s v="9.1"/>
    <m/>
    <x v="0"/>
    <x v="0"/>
    <x v="0"/>
    <x v="0"/>
    <x v="0"/>
    <x v="0"/>
    <x v="0"/>
    <m/>
    <m/>
    <m/>
    <m/>
    <m/>
    <m/>
    <m/>
    <x v="0"/>
    <x v="283"/>
    <m/>
    <m/>
    <m/>
    <m/>
    <x v="0"/>
    <x v="0"/>
    <x v="0"/>
    <e v="#DIV/0!"/>
    <x v="0"/>
    <m/>
    <n v="0"/>
    <n v="0"/>
    <n v="0"/>
    <n v="0"/>
    <n v="0"/>
    <x v="0"/>
    <x v="0"/>
    <x v="40"/>
    <m/>
    <m/>
    <n v="0"/>
    <n v="0"/>
  </r>
  <r>
    <m/>
    <m/>
    <m/>
    <m/>
    <m/>
    <s v="Travaux de bitumage de la RNT 20 Ilaka Est et Antanambao Manampontsy, (Contrat cadre)"/>
    <s v="Travaux de Réhabilitation"/>
    <x v="1"/>
    <x v="0"/>
    <n v="17060000000"/>
    <x v="0"/>
    <x v="12"/>
    <x v="0"/>
    <m/>
    <s v="9.1"/>
    <m/>
    <x v="88"/>
    <x v="0"/>
    <x v="0"/>
    <x v="0"/>
    <x v="0"/>
    <x v="37"/>
    <x v="0"/>
    <m/>
    <m/>
    <m/>
    <m/>
    <m/>
    <m/>
    <m/>
    <x v="0"/>
    <x v="284"/>
    <m/>
    <m/>
    <m/>
    <m/>
    <x v="0"/>
    <x v="0"/>
    <x v="0"/>
    <e v="#DIV/0!"/>
    <x v="0"/>
    <m/>
    <n v="0"/>
    <n v="0"/>
    <n v="0"/>
    <n v="0"/>
    <n v="0"/>
    <x v="0"/>
    <x v="0"/>
    <x v="40"/>
    <m/>
    <m/>
    <n v="0"/>
    <n v="0"/>
  </r>
  <r>
    <m/>
    <m/>
    <m/>
    <m/>
    <m/>
    <s v="Travaux d'aménagement et de bitumage de la RN 10, liaison Toliara à Ambovombe (Contrat cadre)"/>
    <s v="Travaux de Réhabilitation"/>
    <x v="1"/>
    <x v="0"/>
    <n v="6840000000"/>
    <x v="0"/>
    <x v="12"/>
    <x v="0"/>
    <m/>
    <s v="9.1"/>
    <m/>
    <x v="38"/>
    <x v="0"/>
    <x v="0"/>
    <x v="0"/>
    <x v="0"/>
    <x v="5"/>
    <x v="0"/>
    <m/>
    <m/>
    <m/>
    <m/>
    <m/>
    <m/>
    <m/>
    <x v="0"/>
    <x v="285"/>
    <m/>
    <m/>
    <m/>
    <m/>
    <x v="0"/>
    <x v="0"/>
    <x v="0"/>
    <e v="#DIV/0!"/>
    <x v="0"/>
    <m/>
    <n v="0"/>
    <n v="0"/>
    <n v="0"/>
    <n v="0"/>
    <n v="0"/>
    <x v="0"/>
    <x v="0"/>
    <x v="40"/>
    <m/>
    <m/>
    <n v="0"/>
    <n v="0"/>
  </r>
  <r>
    <s v="km"/>
    <m/>
    <m/>
    <m/>
    <m/>
    <s v="Travaux de pavage de la route reliant Ambohimanjaka et Anosiala RNP4, 7km"/>
    <s v="Travaux d'Entretien"/>
    <x v="1"/>
    <x v="0"/>
    <n v="3706697500"/>
    <x v="0"/>
    <x v="12"/>
    <x v="0"/>
    <m/>
    <s v="9.1"/>
    <m/>
    <x v="35"/>
    <x v="0"/>
    <x v="0"/>
    <x v="0"/>
    <x v="0"/>
    <x v="6"/>
    <x v="0"/>
    <m/>
    <m/>
    <m/>
    <m/>
    <m/>
    <m/>
    <m/>
    <x v="0"/>
    <x v="286"/>
    <m/>
    <m/>
    <m/>
    <m/>
    <x v="0"/>
    <x v="0"/>
    <x v="0"/>
    <e v="#DIV/0!"/>
    <x v="0"/>
    <m/>
    <n v="0"/>
    <n v="0"/>
    <n v="0"/>
    <n v="0"/>
    <n v="0"/>
    <x v="0"/>
    <x v="0"/>
    <x v="40"/>
    <m/>
    <m/>
    <n v="0"/>
    <n v="0"/>
  </r>
  <r>
    <m/>
    <m/>
    <m/>
    <m/>
    <m/>
    <s v="Travaux d'entretien renforcé de la RNP4 (Contrat Cadre)"/>
    <s v="Travaux d'Entretien"/>
    <x v="1"/>
    <x v="0"/>
    <n v="17000000000"/>
    <x v="0"/>
    <x v="12"/>
    <x v="0"/>
    <m/>
    <s v="9.1"/>
    <m/>
    <x v="35"/>
    <x v="0"/>
    <x v="0"/>
    <x v="0"/>
    <x v="0"/>
    <x v="48"/>
    <x v="0"/>
    <m/>
    <m/>
    <m/>
    <m/>
    <m/>
    <m/>
    <m/>
    <x v="0"/>
    <x v="287"/>
    <m/>
    <m/>
    <m/>
    <m/>
    <x v="0"/>
    <x v="0"/>
    <x v="0"/>
    <e v="#DIV/0!"/>
    <x v="0"/>
    <m/>
    <n v="0"/>
    <n v="0"/>
    <n v="0"/>
    <n v="0"/>
    <n v="0"/>
    <x v="0"/>
    <x v="0"/>
    <x v="40"/>
    <m/>
    <m/>
    <n v="0"/>
    <n v="0"/>
  </r>
  <r>
    <m/>
    <m/>
    <m/>
    <m/>
    <m/>
    <s v="Travaux d'entretien renforcé de la RNP7 (Contrat Cadre)"/>
    <s v="Travaux d'Entretien"/>
    <x v="1"/>
    <x v="0"/>
    <n v="16300000000"/>
    <x v="0"/>
    <x v="12"/>
    <x v="0"/>
    <m/>
    <s v="9.1"/>
    <m/>
    <x v="13"/>
    <x v="0"/>
    <x v="0"/>
    <x v="0"/>
    <x v="0"/>
    <x v="49"/>
    <x v="0"/>
    <m/>
    <m/>
    <m/>
    <m/>
    <m/>
    <m/>
    <m/>
    <x v="0"/>
    <x v="288"/>
    <m/>
    <m/>
    <m/>
    <m/>
    <x v="0"/>
    <x v="0"/>
    <x v="0"/>
    <e v="#DIV/0!"/>
    <x v="0"/>
    <m/>
    <n v="0"/>
    <n v="0"/>
    <n v="0"/>
    <n v="0"/>
    <n v="0"/>
    <x v="0"/>
    <x v="0"/>
    <x v="40"/>
    <m/>
    <m/>
    <n v="0"/>
    <n v="0"/>
  </r>
  <r>
    <m/>
    <m/>
    <m/>
    <m/>
    <m/>
    <s v="Travaux de réhabilitation de la route nationale RNS 13 reliant Betroka - Ambovombe (Contrat Cadre)"/>
    <s v="Travaux de Réhabilitation"/>
    <x v="0"/>
    <x v="0"/>
    <n v="447100000000"/>
    <x v="0"/>
    <x v="12"/>
    <x v="0"/>
    <m/>
    <s v="9.1"/>
    <m/>
    <x v="4"/>
    <x v="0"/>
    <x v="0"/>
    <x v="0"/>
    <x v="0"/>
    <x v="4"/>
    <x v="0"/>
    <m/>
    <m/>
    <m/>
    <m/>
    <m/>
    <m/>
    <m/>
    <x v="0"/>
    <x v="289"/>
    <m/>
    <m/>
    <m/>
    <m/>
    <x v="0"/>
    <x v="0"/>
    <x v="0"/>
    <e v="#DIV/0!"/>
    <x v="0"/>
    <m/>
    <n v="0"/>
    <n v="0"/>
    <n v="0"/>
    <n v="0"/>
    <n v="0"/>
    <x v="0"/>
    <x v="0"/>
    <x v="40"/>
    <m/>
    <m/>
    <n v="0"/>
    <n v="0"/>
  </r>
  <r>
    <m/>
    <m/>
    <m/>
    <m/>
    <m/>
    <s v="Travaux de réhabilitation de la route nationale RNS 5 reliant Vahibe - Mananara Nord - Maroantsetra (Contrat Cadre)"/>
    <s v="Travaux de Réhabilitation"/>
    <x v="0"/>
    <x v="0"/>
    <n v="283900000000"/>
    <x v="0"/>
    <x v="12"/>
    <x v="0"/>
    <m/>
    <s v="9.1"/>
    <m/>
    <x v="20"/>
    <x v="0"/>
    <x v="0"/>
    <x v="0"/>
    <x v="0"/>
    <x v="15"/>
    <x v="0"/>
    <m/>
    <m/>
    <m/>
    <m/>
    <m/>
    <m/>
    <m/>
    <x v="0"/>
    <x v="290"/>
    <m/>
    <m/>
    <m/>
    <m/>
    <x v="0"/>
    <x v="0"/>
    <x v="0"/>
    <e v="#DIV/0!"/>
    <x v="0"/>
    <m/>
    <n v="0"/>
    <n v="0"/>
    <n v="0"/>
    <n v="0"/>
    <n v="0"/>
    <x v="0"/>
    <x v="0"/>
    <x v="40"/>
    <m/>
    <m/>
    <n v="0"/>
    <n v="0"/>
  </r>
  <r>
    <m/>
    <m/>
    <m/>
    <m/>
    <m/>
    <s v="Travaux de réhabilitation de la route reliant Bealanana et Andapa (Contrat Cadre)"/>
    <s v="Travaux de Réhabilitation"/>
    <x v="0"/>
    <x v="0"/>
    <n v="323000000000"/>
    <x v="0"/>
    <x v="12"/>
    <x v="0"/>
    <m/>
    <s v="9.1"/>
    <m/>
    <x v="27"/>
    <x v="0"/>
    <x v="0"/>
    <x v="0"/>
    <x v="0"/>
    <x v="50"/>
    <x v="0"/>
    <m/>
    <m/>
    <m/>
    <m/>
    <m/>
    <m/>
    <m/>
    <x v="0"/>
    <x v="291"/>
    <m/>
    <m/>
    <m/>
    <m/>
    <x v="0"/>
    <x v="0"/>
    <x v="0"/>
    <e v="#DIV/0!"/>
    <x v="0"/>
    <m/>
    <n v="0"/>
    <n v="0"/>
    <n v="0"/>
    <n v="0"/>
    <n v="0"/>
    <x v="0"/>
    <x v="0"/>
    <x v="40"/>
    <m/>
    <m/>
    <n v="0"/>
    <n v="0"/>
  </r>
  <r>
    <m/>
    <m/>
    <m/>
    <m/>
    <m/>
    <s v="Travaux de construction de l'Autoroute reliant Antananarivo - Toamasina"/>
    <s v="Travaux de Construction"/>
    <x v="0"/>
    <x v="0"/>
    <n v="3160888000000"/>
    <x v="0"/>
    <x v="12"/>
    <x v="0"/>
    <m/>
    <s v="9.1"/>
    <m/>
    <x v="96"/>
    <x v="0"/>
    <x v="0"/>
    <x v="0"/>
    <x v="0"/>
    <x v="51"/>
    <x v="0"/>
    <m/>
    <m/>
    <m/>
    <m/>
    <m/>
    <m/>
    <m/>
    <x v="0"/>
    <x v="292"/>
    <m/>
    <m/>
    <m/>
    <m/>
    <x v="0"/>
    <x v="0"/>
    <x v="0"/>
    <e v="#DIV/0!"/>
    <x v="0"/>
    <m/>
    <n v="0"/>
    <n v="0"/>
    <n v="0"/>
    <n v="0"/>
    <n v="0"/>
    <x v="0"/>
    <x v="0"/>
    <x v="40"/>
    <m/>
    <m/>
    <n v="0"/>
    <n v="0"/>
  </r>
  <r>
    <m/>
    <m/>
    <m/>
    <m/>
    <m/>
    <s v="Travaux d'urgence sur la RNS13 entre les pk408+000 et 409+000, descente d'Andranovato"/>
    <s v="Travaux d'Urgence"/>
    <x v="1"/>
    <x v="0"/>
    <n v="250000000"/>
    <x v="0"/>
    <x v="12"/>
    <x v="0"/>
    <m/>
    <s v="9.1"/>
    <m/>
    <x v="4"/>
    <x v="0"/>
    <x v="0"/>
    <x v="0"/>
    <x v="0"/>
    <x v="11"/>
    <x v="0"/>
    <m/>
    <m/>
    <m/>
    <m/>
    <m/>
    <m/>
    <m/>
    <x v="0"/>
    <x v="293"/>
    <m/>
    <m/>
    <m/>
    <m/>
    <x v="0"/>
    <x v="0"/>
    <x v="0"/>
    <e v="#DIV/0!"/>
    <x v="0"/>
    <m/>
    <n v="0"/>
    <n v="0"/>
    <n v="0"/>
    <n v="0"/>
    <n v="0"/>
    <x v="0"/>
    <x v="0"/>
    <x v="40"/>
    <m/>
    <m/>
    <n v="0"/>
    <n v="0"/>
  </r>
  <r>
    <m/>
    <m/>
    <m/>
    <m/>
    <m/>
    <s v="Travaux de construction de la voie rapide ouest Tana reliant Stade Maki Andohatapenaka et la nouvelle Ville Tanamasoandro Imeritsiatosika répartis en 02 lots : Lot 01 Maki Andohatapenaka - Croisement RN1; Lot 2 : Croisement RN1 - Imeritsiatosika Tsimahabeomby"/>
    <s v="Travaux de Construction"/>
    <x v="0"/>
    <x v="0"/>
    <n v="720000000000"/>
    <x v="0"/>
    <x v="12"/>
    <x v="0"/>
    <m/>
    <s v="9.1"/>
    <m/>
    <x v="68"/>
    <x v="0"/>
    <x v="0"/>
    <x v="0"/>
    <x v="0"/>
    <x v="6"/>
    <x v="0"/>
    <m/>
    <m/>
    <m/>
    <m/>
    <m/>
    <m/>
    <m/>
    <x v="0"/>
    <x v="294"/>
    <m/>
    <m/>
    <m/>
    <m/>
    <x v="0"/>
    <x v="0"/>
    <x v="0"/>
    <e v="#DIV/0!"/>
    <x v="0"/>
    <m/>
    <n v="0"/>
    <n v="0"/>
    <n v="0"/>
    <n v="0"/>
    <n v="0"/>
    <x v="0"/>
    <x v="0"/>
    <x v="40"/>
    <m/>
    <m/>
    <n v="0"/>
    <n v="0"/>
  </r>
  <r>
    <m/>
    <m/>
    <m/>
    <m/>
    <m/>
    <s v="Travaux de construction d'un pont à deux voies au PK 459+950 de la RNP7 à Ambalavao"/>
    <s v="Travaux de Construction"/>
    <x v="0"/>
    <x v="0"/>
    <n v="4800000000"/>
    <x v="0"/>
    <x v="12"/>
    <x v="0"/>
    <m/>
    <s v="9.1"/>
    <m/>
    <x v="13"/>
    <x v="0"/>
    <x v="0"/>
    <x v="0"/>
    <x v="0"/>
    <x v="31"/>
    <x v="0"/>
    <m/>
    <m/>
    <m/>
    <m/>
    <m/>
    <m/>
    <m/>
    <x v="0"/>
    <x v="295"/>
    <m/>
    <m/>
    <m/>
    <m/>
    <x v="0"/>
    <x v="0"/>
    <x v="0"/>
    <e v="#DIV/0!"/>
    <x v="0"/>
    <m/>
    <n v="0"/>
    <n v="0"/>
    <n v="0"/>
    <n v="0"/>
    <n v="0"/>
    <x v="0"/>
    <x v="0"/>
    <x v="40"/>
    <m/>
    <m/>
    <n v="0"/>
    <n v="0"/>
  </r>
  <r>
    <m/>
    <m/>
    <m/>
    <m/>
    <m/>
    <s v="Gestion, Contrôle et Suivi des travaux de réhabilitation de la RN 11 Mananjary - Nosy Varika - Mahanoro"/>
    <s v="Prestation intellectuelle"/>
    <x v="0"/>
    <x v="0"/>
    <n v="24000000000"/>
    <x v="0"/>
    <x v="12"/>
    <x v="0"/>
    <m/>
    <s v="9.1"/>
    <m/>
    <x v="3"/>
    <x v="0"/>
    <x v="0"/>
    <x v="0"/>
    <x v="0"/>
    <x v="3"/>
    <x v="3"/>
    <m/>
    <m/>
    <m/>
    <m/>
    <m/>
    <m/>
    <m/>
    <x v="0"/>
    <x v="296"/>
    <m/>
    <m/>
    <m/>
    <m/>
    <x v="0"/>
    <x v="0"/>
    <x v="0"/>
    <e v="#DIV/0!"/>
    <x v="0"/>
    <m/>
    <n v="0"/>
    <n v="0"/>
    <n v="0"/>
    <n v="0"/>
    <n v="0"/>
    <x v="0"/>
    <x v="0"/>
    <x v="40"/>
    <m/>
    <m/>
    <n v="0"/>
    <n v="0"/>
  </r>
  <r>
    <m/>
    <m/>
    <m/>
    <m/>
    <m/>
    <s v="Gestion, Contrôle et Suivi des travaux de réhabilitation de la route reliant Sahofika et Marolambo"/>
    <s v="Prestation intellectuelle"/>
    <x v="0"/>
    <x v="0"/>
    <n v="7821012280"/>
    <x v="0"/>
    <x v="12"/>
    <x v="0"/>
    <m/>
    <s v="9.1"/>
    <m/>
    <x v="2"/>
    <x v="0"/>
    <x v="0"/>
    <x v="0"/>
    <x v="0"/>
    <x v="2"/>
    <x v="2"/>
    <m/>
    <m/>
    <m/>
    <m/>
    <m/>
    <m/>
    <m/>
    <x v="0"/>
    <x v="297"/>
    <m/>
    <m/>
    <m/>
    <m/>
    <x v="0"/>
    <x v="0"/>
    <x v="0"/>
    <e v="#DIV/0!"/>
    <x v="0"/>
    <m/>
    <n v="0"/>
    <n v="0"/>
    <n v="0"/>
    <n v="0"/>
    <n v="0"/>
    <x v="0"/>
    <x v="0"/>
    <x v="40"/>
    <m/>
    <m/>
    <n v="0"/>
    <n v="0"/>
  </r>
  <r>
    <m/>
    <m/>
    <m/>
    <m/>
    <m/>
    <s v="Gestion, Contrôle et Suivi des travaux de réhabilitation de la route reliant Maroantsetra - Marofinaritra - Antalaha"/>
    <s v="Prestation intellectuelle"/>
    <x v="0"/>
    <x v="0"/>
    <n v="16945528000"/>
    <x v="0"/>
    <x v="12"/>
    <x v="0"/>
    <m/>
    <s v="9.1"/>
    <m/>
    <x v="1"/>
    <x v="0"/>
    <x v="0"/>
    <x v="0"/>
    <x v="0"/>
    <x v="1"/>
    <x v="1"/>
    <s v="Toutes les communes entre Maroantsetra et Antalaha"/>
    <m/>
    <m/>
    <m/>
    <m/>
    <m/>
    <m/>
    <x v="0"/>
    <x v="298"/>
    <m/>
    <m/>
    <m/>
    <m/>
    <x v="0"/>
    <x v="0"/>
    <x v="0"/>
    <e v="#DIV/0!"/>
    <x v="0"/>
    <m/>
    <n v="0"/>
    <n v="0"/>
    <n v="0"/>
    <n v="0"/>
    <n v="0"/>
    <x v="0"/>
    <x v="0"/>
    <x v="40"/>
    <m/>
    <m/>
    <n v="0"/>
    <n v="0"/>
  </r>
  <r>
    <m/>
    <m/>
    <m/>
    <m/>
    <m/>
    <s v="Gestion, Contrôle et Suivi des travaux de réhabilitation de la route nationale RNS 13 reliant Ikalamainty Carrefour RNP 7 et Betroka"/>
    <s v="Prestation intellectuelle"/>
    <x v="0"/>
    <x v="0"/>
    <n v="14000000000"/>
    <x v="0"/>
    <x v="12"/>
    <x v="0"/>
    <m/>
    <s v="9.1"/>
    <m/>
    <x v="4"/>
    <x v="0"/>
    <x v="0"/>
    <x v="0"/>
    <x v="0"/>
    <x v="4"/>
    <x v="0"/>
    <m/>
    <m/>
    <m/>
    <m/>
    <m/>
    <m/>
    <m/>
    <x v="0"/>
    <x v="299"/>
    <m/>
    <m/>
    <m/>
    <m/>
    <x v="0"/>
    <x v="0"/>
    <x v="0"/>
    <e v="#DIV/0!"/>
    <x v="0"/>
    <m/>
    <n v="0"/>
    <n v="0"/>
    <n v="0"/>
    <n v="0"/>
    <n v="0"/>
    <x v="0"/>
    <x v="0"/>
    <x v="40"/>
    <m/>
    <m/>
    <n v="0"/>
    <n v="0"/>
  </r>
  <r>
    <m/>
    <m/>
    <m/>
    <m/>
    <m/>
    <s v="Gestion, Contrôle et Suivi des travaux de réhabilitation de l'Aéroport d'Ampanihy (Piste d'atterrissage 1000 ml et route d'accès environ 2 km)"/>
    <s v="Prestation intellectuelle"/>
    <x v="0"/>
    <x v="0"/>
    <n v="930000000"/>
    <x v="0"/>
    <x v="12"/>
    <x v="0"/>
    <m/>
    <s v="9.1"/>
    <m/>
    <x v="5"/>
    <x v="0"/>
    <x v="0"/>
    <x v="0"/>
    <x v="0"/>
    <x v="5"/>
    <x v="5"/>
    <m/>
    <m/>
    <m/>
    <m/>
    <m/>
    <m/>
    <m/>
    <x v="0"/>
    <x v="300"/>
    <m/>
    <m/>
    <m/>
    <m/>
    <x v="0"/>
    <x v="0"/>
    <x v="0"/>
    <e v="#DIV/0!"/>
    <x v="0"/>
    <m/>
    <n v="0"/>
    <n v="0"/>
    <n v="0"/>
    <n v="0"/>
    <n v="0"/>
    <x v="0"/>
    <x v="0"/>
    <x v="40"/>
    <m/>
    <m/>
    <n v="0"/>
    <n v="0"/>
  </r>
  <r>
    <m/>
    <m/>
    <m/>
    <m/>
    <m/>
    <s v="Gestion, contrôle et surveillance des travaux de construction de la Voie Rapide Ouest Tana reliant Stade Maki Andohatapenaka et la Nouvelle Ville TanaMasoandro Imeritsiatosika, lot 01 et lot 2"/>
    <s v="Prestation intellectuelle"/>
    <x v="3"/>
    <x v="0"/>
    <n v="6000000000"/>
    <x v="0"/>
    <x v="12"/>
    <x v="0"/>
    <m/>
    <s v="9.1"/>
    <m/>
    <x v="68"/>
    <x v="0"/>
    <x v="0"/>
    <x v="0"/>
    <x v="0"/>
    <x v="6"/>
    <x v="0"/>
    <m/>
    <m/>
    <m/>
    <m/>
    <m/>
    <m/>
    <m/>
    <x v="0"/>
    <x v="301"/>
    <m/>
    <m/>
    <m/>
    <m/>
    <x v="0"/>
    <x v="0"/>
    <x v="0"/>
    <e v="#DIV/0!"/>
    <x v="0"/>
    <m/>
    <n v="0"/>
    <n v="0"/>
    <n v="0"/>
    <n v="0"/>
    <n v="0"/>
    <x v="0"/>
    <x v="0"/>
    <x v="40"/>
    <m/>
    <m/>
    <n v="0"/>
    <n v="0"/>
  </r>
  <r>
    <m/>
    <m/>
    <m/>
    <m/>
    <m/>
    <s v="Etudes APS+APD, Gestion et Contrôle des Travaux d'aménagement et de bitumage de la RNT 20 reliant Ilaka Est et Antanambao Manampotsy"/>
    <s v="Prestation intellectuelle"/>
    <x v="1"/>
    <x v="0"/>
    <n v="2050000000"/>
    <x v="0"/>
    <x v="12"/>
    <x v="0"/>
    <m/>
    <s v="9.1"/>
    <m/>
    <x v="88"/>
    <x v="0"/>
    <x v="0"/>
    <x v="0"/>
    <x v="0"/>
    <x v="37"/>
    <x v="0"/>
    <m/>
    <m/>
    <m/>
    <m/>
    <m/>
    <m/>
    <m/>
    <x v="0"/>
    <x v="302"/>
    <m/>
    <m/>
    <m/>
    <m/>
    <x v="0"/>
    <x v="0"/>
    <x v="0"/>
    <e v="#DIV/0!"/>
    <x v="0"/>
    <m/>
    <n v="0"/>
    <n v="0"/>
    <n v="0"/>
    <n v="0"/>
    <n v="0"/>
    <x v="0"/>
    <x v="0"/>
    <x v="40"/>
    <m/>
    <m/>
    <n v="0"/>
    <n v="0"/>
  </r>
  <r>
    <m/>
    <s v="206"/>
    <s v="456"/>
    <s v="FLY OVER ANOSIZATO"/>
    <s v="DIRECTION GENERALE DES TRAVAUX PUBLICS"/>
    <s v="Gestion , contrôle et surveillance des travaux de construction de Fly Over Maki"/>
    <s v="Prestation intellectuelle"/>
    <x v="3"/>
    <x v="0"/>
    <n v="4000000000"/>
    <x v="0"/>
    <x v="12"/>
    <x v="0"/>
    <m/>
    <s v="9.1"/>
    <m/>
    <x v="69"/>
    <x v="0"/>
    <x v="0"/>
    <x v="0"/>
    <x v="0"/>
    <x v="6"/>
    <x v="0"/>
    <m/>
    <m/>
    <m/>
    <m/>
    <m/>
    <m/>
    <m/>
    <x v="0"/>
    <x v="303"/>
    <m/>
    <m/>
    <m/>
    <m/>
    <x v="0"/>
    <x v="0"/>
    <x v="0"/>
    <e v="#DIV/0!"/>
    <x v="0"/>
    <m/>
    <n v="0"/>
    <n v="0"/>
    <n v="0"/>
    <n v="0"/>
    <n v="0"/>
    <x v="0"/>
    <x v="0"/>
    <x v="40"/>
    <m/>
    <m/>
    <n v="0"/>
    <n v="0"/>
  </r>
  <r>
    <m/>
    <m/>
    <m/>
    <m/>
    <m/>
    <s v="Maitrise d'œuvre Institutionnelle et Sociale relatif à la Construction de la Voie Rapide Ouest Tana, reliant Stade Maki Andohatapenaka et la Nouvelle Ville TanaMasoandro Imeritsiatosika"/>
    <s v="Prestation intellectuelle"/>
    <x v="3"/>
    <x v="0"/>
    <n v="600000000"/>
    <x v="0"/>
    <x v="12"/>
    <x v="0"/>
    <m/>
    <s v="9.1"/>
    <m/>
    <x v="68"/>
    <x v="0"/>
    <x v="0"/>
    <x v="0"/>
    <x v="0"/>
    <x v="6"/>
    <x v="0"/>
    <m/>
    <m/>
    <m/>
    <m/>
    <m/>
    <m/>
    <m/>
    <x v="0"/>
    <x v="304"/>
    <m/>
    <m/>
    <m/>
    <m/>
    <x v="0"/>
    <x v="0"/>
    <x v="0"/>
    <e v="#DIV/0!"/>
    <x v="0"/>
    <m/>
    <n v="0"/>
    <n v="0"/>
    <n v="0"/>
    <n v="0"/>
    <n v="0"/>
    <x v="0"/>
    <x v="0"/>
    <x v="40"/>
    <m/>
    <m/>
    <n v="0"/>
    <n v="0"/>
  </r>
  <r>
    <m/>
    <m/>
    <m/>
    <m/>
    <m/>
    <s v="Gestion, Contrôle et Surveillance des travaux de reconstruction du pont Mandikanamana au PK 107+150 de la RNP 7"/>
    <s v="Prestation intellectuelle"/>
    <x v="3"/>
    <x v="0"/>
    <n v="120000000"/>
    <x v="0"/>
    <x v="12"/>
    <x v="0"/>
    <m/>
    <s v="9.1"/>
    <m/>
    <x v="13"/>
    <x v="0"/>
    <x v="0"/>
    <x v="0"/>
    <x v="0"/>
    <x v="13"/>
    <x v="0"/>
    <m/>
    <m/>
    <m/>
    <m/>
    <m/>
    <m/>
    <m/>
    <x v="0"/>
    <x v="305"/>
    <m/>
    <m/>
    <m/>
    <m/>
    <x v="0"/>
    <x v="0"/>
    <x v="0"/>
    <e v="#DIV/0!"/>
    <x v="0"/>
    <m/>
    <n v="0"/>
    <n v="0"/>
    <n v="0"/>
    <n v="0"/>
    <n v="0"/>
    <x v="0"/>
    <x v="0"/>
    <x v="40"/>
    <m/>
    <m/>
    <n v="0"/>
    <n v="0"/>
  </r>
  <r>
    <m/>
    <m/>
    <m/>
    <m/>
    <m/>
    <s v="Travaux de reconstruction du pont Mandikanamana au PK 107+150 de la RNP 7"/>
    <s v="Travaux de Construction"/>
    <x v="1"/>
    <x v="0"/>
    <n v="1000000000"/>
    <x v="0"/>
    <x v="12"/>
    <x v="0"/>
    <m/>
    <s v="9.1"/>
    <m/>
    <x v="13"/>
    <x v="0"/>
    <x v="0"/>
    <x v="0"/>
    <x v="0"/>
    <x v="13"/>
    <x v="0"/>
    <m/>
    <m/>
    <m/>
    <m/>
    <m/>
    <m/>
    <m/>
    <x v="0"/>
    <x v="306"/>
    <m/>
    <m/>
    <m/>
    <m/>
    <x v="0"/>
    <x v="0"/>
    <x v="0"/>
    <e v="#DIV/0!"/>
    <x v="0"/>
    <m/>
    <n v="0"/>
    <n v="0"/>
    <n v="0"/>
    <n v="0"/>
    <n v="0"/>
    <x v="0"/>
    <x v="0"/>
    <x v="40"/>
    <m/>
    <m/>
    <n v="0"/>
    <n v="0"/>
  </r>
  <r>
    <m/>
    <m/>
    <m/>
    <m/>
    <m/>
    <s v="Actualisation des Etudes détaillées, Gestion et Contrôle des Travaux d'aménagement et de bitumage de la RN 10, liaison Toliara à Ambovombe Section 3 du PK 226 au PK 316 (Ampanihy/Beloha)"/>
    <s v="Prestation intellectuelle"/>
    <x v="1"/>
    <x v="0"/>
    <n v="548000000"/>
    <x v="0"/>
    <x v="12"/>
    <x v="0"/>
    <m/>
    <s v="9.1"/>
    <m/>
    <x v="38"/>
    <x v="0"/>
    <x v="0"/>
    <x v="0"/>
    <x v="0"/>
    <x v="5"/>
    <x v="0"/>
    <m/>
    <m/>
    <m/>
    <m/>
    <m/>
    <m/>
    <m/>
    <x v="0"/>
    <x v="307"/>
    <m/>
    <m/>
    <m/>
    <m/>
    <x v="0"/>
    <x v="0"/>
    <x v="0"/>
    <e v="#DIV/0!"/>
    <x v="0"/>
    <m/>
    <n v="0"/>
    <n v="0"/>
    <n v="0"/>
    <n v="0"/>
    <n v="0"/>
    <x v="0"/>
    <x v="0"/>
    <x v="40"/>
    <m/>
    <m/>
    <n v="0"/>
    <n v="0"/>
  </r>
  <r>
    <m/>
    <m/>
    <m/>
    <m/>
    <m/>
    <s v="Actualisation des Etudes détaillées, Gestion et Contrôle des Travaux d'aménagement et de bitumage de la RN 10, liaison Toliara à Ambovombe Section 4 du PK 316 au PK 434 (Beloha/Ambovombe)"/>
    <s v="Prestation intellectuelle"/>
    <x v="1"/>
    <x v="0"/>
    <n v="718000000"/>
    <x v="0"/>
    <x v="12"/>
    <x v="0"/>
    <m/>
    <s v="9.1"/>
    <m/>
    <x v="38"/>
    <x v="0"/>
    <x v="0"/>
    <x v="0"/>
    <x v="0"/>
    <x v="5"/>
    <x v="0"/>
    <m/>
    <m/>
    <m/>
    <m/>
    <m/>
    <m/>
    <m/>
    <x v="0"/>
    <x v="308"/>
    <m/>
    <m/>
    <m/>
    <m/>
    <x v="0"/>
    <x v="0"/>
    <x v="0"/>
    <e v="#DIV/0!"/>
    <x v="0"/>
    <m/>
    <n v="0"/>
    <n v="0"/>
    <n v="0"/>
    <n v="0"/>
    <n v="0"/>
    <x v="0"/>
    <x v="0"/>
    <x v="40"/>
    <m/>
    <m/>
    <n v="0"/>
    <n v="0"/>
  </r>
  <r>
    <m/>
    <m/>
    <m/>
    <m/>
    <m/>
    <s v="Etudes, contrôle et surveillance de la Construction de nouveau pont de 80 ml à 2 voies sur la RNP 7 au PK 84+900 Ambohimandroso"/>
    <s v="Travaux de Construction"/>
    <x v="3"/>
    <x v="0"/>
    <n v="4650000000"/>
    <x v="0"/>
    <x v="12"/>
    <x v="0"/>
    <m/>
    <s v="9.1"/>
    <m/>
    <x v="13"/>
    <x v="0"/>
    <x v="0"/>
    <x v="0"/>
    <x v="0"/>
    <x v="13"/>
    <x v="0"/>
    <m/>
    <m/>
    <m/>
    <m/>
    <m/>
    <m/>
    <m/>
    <x v="0"/>
    <x v="309"/>
    <m/>
    <m/>
    <m/>
    <m/>
    <x v="0"/>
    <x v="0"/>
    <x v="0"/>
    <e v="#DIV/0!"/>
    <x v="0"/>
    <m/>
    <n v="0"/>
    <n v="0"/>
    <n v="0"/>
    <n v="0"/>
    <n v="0"/>
    <x v="0"/>
    <x v="0"/>
    <x v="40"/>
    <m/>
    <m/>
    <n v="0"/>
    <n v="0"/>
  </r>
  <r>
    <m/>
    <m/>
    <m/>
    <m/>
    <m/>
    <s v="Travaux de construction de nouveau pont de 80 ml à 2 voies sur la RNP 7 au PK 84+900 Ambohimandroso"/>
    <s v="Prestation intellectuelle"/>
    <x v="3"/>
    <x v="0"/>
    <n v="350000000"/>
    <x v="0"/>
    <x v="12"/>
    <x v="0"/>
    <m/>
    <s v="9.1"/>
    <m/>
    <x v="13"/>
    <x v="0"/>
    <x v="0"/>
    <x v="0"/>
    <x v="0"/>
    <x v="13"/>
    <x v="0"/>
    <m/>
    <m/>
    <m/>
    <m/>
    <m/>
    <m/>
    <m/>
    <x v="0"/>
    <x v="310"/>
    <m/>
    <m/>
    <m/>
    <m/>
    <x v="0"/>
    <x v="0"/>
    <x v="0"/>
    <e v="#DIV/0!"/>
    <x v="0"/>
    <m/>
    <n v="0"/>
    <n v="0"/>
    <n v="0"/>
    <n v="0"/>
    <n v="0"/>
    <x v="0"/>
    <x v="0"/>
    <x v="40"/>
    <m/>
    <m/>
    <n v="0"/>
    <n v="0"/>
  </r>
  <r>
    <m/>
    <m/>
    <m/>
    <m/>
    <m/>
    <s v="Etude APD de la RNT 8A carrefour RNP 4 - Marovoay - Ambolomoty et son prolongement vers Mitsinjo"/>
    <s v="Prestation intellectuelle"/>
    <x v="3"/>
    <x v="0"/>
    <n v="3000000000"/>
    <x v="0"/>
    <x v="12"/>
    <x v="0"/>
    <m/>
    <s v="9.1"/>
    <m/>
    <x v="35"/>
    <x v="0"/>
    <x v="0"/>
    <x v="0"/>
    <x v="0"/>
    <x v="25"/>
    <x v="0"/>
    <m/>
    <m/>
    <m/>
    <m/>
    <m/>
    <m/>
    <m/>
    <x v="0"/>
    <x v="311"/>
    <m/>
    <m/>
    <m/>
    <m/>
    <x v="0"/>
    <x v="0"/>
    <x v="0"/>
    <e v="#DIV/0!"/>
    <x v="0"/>
    <m/>
    <n v="0"/>
    <n v="0"/>
    <n v="0"/>
    <n v="0"/>
    <n v="0"/>
    <x v="0"/>
    <x v="0"/>
    <x v="40"/>
    <m/>
    <m/>
    <n v="0"/>
    <n v="0"/>
  </r>
  <r>
    <m/>
    <m/>
    <m/>
    <m/>
    <m/>
    <s v="Etude APD de la RNT 36 Ampanotokana - Fenoarivobe et son prolongement vers la RNS 1"/>
    <s v="Prestation intellectuelle"/>
    <x v="3"/>
    <x v="0"/>
    <n v="5000000000"/>
    <x v="0"/>
    <x v="12"/>
    <x v="0"/>
    <m/>
    <s v="9.1"/>
    <m/>
    <x v="14"/>
    <x v="0"/>
    <x v="0"/>
    <x v="0"/>
    <x v="0"/>
    <x v="7"/>
    <x v="0"/>
    <m/>
    <m/>
    <m/>
    <m/>
    <m/>
    <m/>
    <m/>
    <x v="0"/>
    <x v="312"/>
    <m/>
    <m/>
    <m/>
    <m/>
    <x v="0"/>
    <x v="0"/>
    <x v="0"/>
    <e v="#DIV/0!"/>
    <x v="0"/>
    <m/>
    <n v="0"/>
    <n v="0"/>
    <n v="0"/>
    <n v="0"/>
    <n v="0"/>
    <x v="0"/>
    <x v="0"/>
    <x v="40"/>
    <m/>
    <m/>
    <n v="0"/>
    <n v="0"/>
  </r>
  <r>
    <m/>
    <m/>
    <m/>
    <m/>
    <m/>
    <s v="Etude APD de la route reliant Vohitraivo - Andilamena - Mandritsara"/>
    <s v="Prestation intellectuelle"/>
    <x v="3"/>
    <x v="0"/>
    <n v="5000000000"/>
    <x v="0"/>
    <x v="12"/>
    <x v="0"/>
    <m/>
    <s v="9.1"/>
    <m/>
    <x v="27"/>
    <x v="0"/>
    <x v="0"/>
    <x v="0"/>
    <x v="0"/>
    <x v="37"/>
    <x v="0"/>
    <m/>
    <m/>
    <m/>
    <m/>
    <m/>
    <m/>
    <m/>
    <x v="0"/>
    <x v="313"/>
    <m/>
    <m/>
    <m/>
    <m/>
    <x v="0"/>
    <x v="0"/>
    <x v="0"/>
    <e v="#DIV/0!"/>
    <x v="0"/>
    <m/>
    <n v="0"/>
    <n v="0"/>
    <n v="0"/>
    <n v="0"/>
    <n v="0"/>
    <x v="0"/>
    <x v="0"/>
    <x v="40"/>
    <m/>
    <m/>
    <n v="0"/>
    <n v="0"/>
  </r>
  <r>
    <m/>
    <m/>
    <m/>
    <m/>
    <m/>
    <s v="Etude APD de la RNS 27 Ihosy - Ivohibe - Vondrozo - Farafangana"/>
    <s v="Prestation intellectuelle"/>
    <x v="3"/>
    <x v="0"/>
    <n v="5000000000"/>
    <x v="0"/>
    <x v="12"/>
    <x v="0"/>
    <m/>
    <s v="9.1"/>
    <m/>
    <x v="41"/>
    <x v="0"/>
    <x v="0"/>
    <x v="0"/>
    <x v="0"/>
    <x v="52"/>
    <x v="0"/>
    <m/>
    <m/>
    <m/>
    <m/>
    <m/>
    <m/>
    <m/>
    <x v="0"/>
    <x v="314"/>
    <m/>
    <m/>
    <m/>
    <m/>
    <x v="0"/>
    <x v="0"/>
    <x v="0"/>
    <e v="#DIV/0!"/>
    <x v="0"/>
    <m/>
    <n v="0"/>
    <n v="0"/>
    <n v="0"/>
    <n v="0"/>
    <n v="0"/>
    <x v="0"/>
    <x v="0"/>
    <x v="3"/>
    <m/>
    <m/>
    <n v="0"/>
    <n v="0"/>
  </r>
  <r>
    <m/>
    <m/>
    <m/>
    <m/>
    <m/>
    <s v="Travaux d'urgence de rétablissement de circulation, reconstruction du pont semi-définitif en Béton Armé AXE :RNS 27 pk 145+000; reliant Ivohibe - Vondrozo - Farafangana"/>
    <s v="Travaux d'Urgence"/>
    <x v="0"/>
    <x v="0"/>
    <n v="455000000"/>
    <x v="0"/>
    <x v="12"/>
    <x v="0"/>
    <m/>
    <s v="9.1"/>
    <m/>
    <x v="41"/>
    <x v="0"/>
    <x v="0"/>
    <x v="0"/>
    <x v="0"/>
    <x v="52"/>
    <x v="0"/>
    <m/>
    <m/>
    <m/>
    <m/>
    <m/>
    <m/>
    <m/>
    <x v="135"/>
    <x v="315"/>
    <n v="454877740"/>
    <m/>
    <m/>
    <m/>
    <x v="0"/>
    <x v="47"/>
    <x v="162"/>
    <n v="2237.25"/>
    <x v="0"/>
    <m/>
    <n v="0"/>
    <n v="0"/>
    <n v="0"/>
    <n v="0"/>
    <n v="0"/>
    <x v="0"/>
    <x v="0"/>
    <x v="122"/>
    <m/>
    <m/>
    <n v="0"/>
    <n v="0"/>
  </r>
  <r>
    <m/>
    <m/>
    <m/>
    <m/>
    <m/>
    <s v="Etude APS+APD, Gestion et Contrôle des Travaux d'Aménagement et de bitumage de la RNT 23 reliant Tsangambato et Marolambo"/>
    <s v="Prestation intellectuelle"/>
    <x v="1"/>
    <x v="0"/>
    <n v="2500000000"/>
    <x v="0"/>
    <x v="12"/>
    <x v="0"/>
    <m/>
    <s v="9.1"/>
    <m/>
    <x v="67"/>
    <x v="0"/>
    <x v="0"/>
    <x v="0"/>
    <x v="0"/>
    <x v="3"/>
    <x v="84"/>
    <m/>
    <m/>
    <m/>
    <m/>
    <m/>
    <m/>
    <m/>
    <x v="0"/>
    <x v="316"/>
    <m/>
    <m/>
    <m/>
    <m/>
    <x v="0"/>
    <x v="0"/>
    <x v="0"/>
    <e v="#DIV/0!"/>
    <x v="0"/>
    <m/>
    <n v="0"/>
    <n v="0"/>
    <n v="0"/>
    <n v="0"/>
    <n v="0"/>
    <x v="0"/>
    <x v="0"/>
    <x v="40"/>
    <m/>
    <m/>
    <n v="0"/>
    <n v="0"/>
  </r>
  <r>
    <m/>
    <m/>
    <m/>
    <m/>
    <m/>
    <s v="Gestion, Contrôle et Suivi des travaux de réhabilitation de la route nationale RNS 13 reliant Betroka - Ambovombe (263 km)"/>
    <s v="Prestation intellectuelle"/>
    <x v="3"/>
    <x v="0"/>
    <n v="40239000000"/>
    <x v="0"/>
    <x v="12"/>
    <x v="0"/>
    <m/>
    <s v="9.1"/>
    <m/>
    <x v="4"/>
    <x v="0"/>
    <x v="0"/>
    <x v="0"/>
    <x v="0"/>
    <x v="4"/>
    <x v="0"/>
    <m/>
    <m/>
    <m/>
    <m/>
    <m/>
    <m/>
    <m/>
    <x v="0"/>
    <x v="317"/>
    <m/>
    <m/>
    <m/>
    <m/>
    <x v="0"/>
    <x v="0"/>
    <x v="0"/>
    <e v="#DIV/0!"/>
    <x v="0"/>
    <m/>
    <n v="0"/>
    <n v="0"/>
    <n v="0"/>
    <n v="0"/>
    <n v="0"/>
    <x v="0"/>
    <x v="0"/>
    <x v="40"/>
    <m/>
    <m/>
    <n v="0"/>
    <n v="0"/>
  </r>
  <r>
    <m/>
    <m/>
    <m/>
    <m/>
    <m/>
    <s v="Gestion, Contrôle et Suivi des travaux de réhabilitation de la route nationale RNS 5 reliant Vahibe - Mananara Nord - Maroantsetra (167 km)"/>
    <s v="Prestation intellectuelle"/>
    <x v="3"/>
    <x v="0"/>
    <n v="25500000000"/>
    <x v="0"/>
    <x v="12"/>
    <x v="0"/>
    <m/>
    <s v="9.1"/>
    <m/>
    <x v="20"/>
    <x v="0"/>
    <x v="0"/>
    <x v="0"/>
    <x v="0"/>
    <x v="15"/>
    <x v="0"/>
    <m/>
    <m/>
    <m/>
    <m/>
    <m/>
    <m/>
    <m/>
    <x v="0"/>
    <x v="318"/>
    <m/>
    <m/>
    <m/>
    <m/>
    <x v="0"/>
    <x v="0"/>
    <x v="0"/>
    <e v="#DIV/0!"/>
    <x v="0"/>
    <m/>
    <n v="0"/>
    <n v="0"/>
    <n v="0"/>
    <n v="0"/>
    <n v="0"/>
    <x v="0"/>
    <x v="0"/>
    <x v="40"/>
    <m/>
    <m/>
    <n v="0"/>
    <n v="0"/>
  </r>
  <r>
    <m/>
    <m/>
    <m/>
    <m/>
    <m/>
    <s v="Gestion, Contrôle et Suivi des travaux de réhabilitation de la route reliant Bealanana et Andapa (190 km)"/>
    <s v="Prestation intellectuelle"/>
    <x v="3"/>
    <x v="0"/>
    <n v="29000000000"/>
    <x v="0"/>
    <x v="12"/>
    <x v="0"/>
    <m/>
    <s v="9.1"/>
    <m/>
    <x v="27"/>
    <x v="0"/>
    <x v="0"/>
    <x v="0"/>
    <x v="0"/>
    <x v="50"/>
    <x v="0"/>
    <m/>
    <m/>
    <m/>
    <m/>
    <m/>
    <m/>
    <m/>
    <x v="0"/>
    <x v="319"/>
    <m/>
    <m/>
    <m/>
    <m/>
    <x v="0"/>
    <x v="0"/>
    <x v="0"/>
    <e v="#DIV/0!"/>
    <x v="0"/>
    <m/>
    <n v="0"/>
    <n v="0"/>
    <n v="0"/>
    <n v="0"/>
    <n v="0"/>
    <x v="0"/>
    <x v="0"/>
    <x v="40"/>
    <m/>
    <m/>
    <n v="0"/>
    <n v="0"/>
  </r>
  <r>
    <m/>
    <m/>
    <m/>
    <m/>
    <m/>
    <s v="Etude APD de la route reliant Ranohira - Beroroha"/>
    <s v="Prestation intellectuelle"/>
    <x v="3"/>
    <x v="0"/>
    <n v="3000000000"/>
    <x v="0"/>
    <x v="12"/>
    <x v="0"/>
    <m/>
    <s v="9.1"/>
    <m/>
    <x v="27"/>
    <x v="0"/>
    <x v="0"/>
    <x v="0"/>
    <x v="0"/>
    <x v="37"/>
    <x v="0"/>
    <m/>
    <m/>
    <m/>
    <m/>
    <m/>
    <m/>
    <m/>
    <x v="0"/>
    <x v="320"/>
    <m/>
    <m/>
    <m/>
    <m/>
    <x v="0"/>
    <x v="0"/>
    <x v="0"/>
    <e v="#DIV/0!"/>
    <x v="0"/>
    <m/>
    <n v="0"/>
    <n v="0"/>
    <n v="0"/>
    <n v="0"/>
    <n v="0"/>
    <x v="0"/>
    <x v="0"/>
    <x v="40"/>
    <m/>
    <m/>
    <n v="0"/>
    <n v="0"/>
  </r>
  <r>
    <m/>
    <m/>
    <m/>
    <m/>
    <m/>
    <s v="Service de transport aérien (déplacement intérieur) Contrat Cadre"/>
    <s v="Prestation de Service"/>
    <x v="6"/>
    <x v="0"/>
    <n v="500000000"/>
    <x v="0"/>
    <x v="12"/>
    <x v="0"/>
    <m/>
    <s v="9.1"/>
    <m/>
    <x v="97"/>
    <x v="0"/>
    <x v="0"/>
    <x v="0"/>
    <x v="0"/>
    <x v="0"/>
    <x v="0"/>
    <m/>
    <m/>
    <m/>
    <m/>
    <m/>
    <m/>
    <m/>
    <x v="0"/>
    <x v="321"/>
    <m/>
    <m/>
    <m/>
    <m/>
    <x v="0"/>
    <x v="0"/>
    <x v="0"/>
    <e v="#DIV/0!"/>
    <x v="0"/>
    <m/>
    <n v="0"/>
    <n v="0"/>
    <n v="0"/>
    <n v="0"/>
    <n v="0"/>
    <x v="0"/>
    <x v="0"/>
    <x v="40"/>
    <m/>
    <m/>
    <n v="0"/>
    <n v="0"/>
  </r>
  <r>
    <m/>
    <m/>
    <m/>
    <m/>
    <m/>
    <s v="Service location de matériel de transport par véhicule"/>
    <s v="Prestation de Service"/>
    <x v="6"/>
    <x v="0"/>
    <n v="70000000"/>
    <x v="0"/>
    <x v="12"/>
    <x v="0"/>
    <m/>
    <s v="9.1"/>
    <m/>
    <x v="97"/>
    <x v="0"/>
    <x v="0"/>
    <x v="0"/>
    <x v="0"/>
    <x v="0"/>
    <x v="0"/>
    <m/>
    <m/>
    <m/>
    <m/>
    <m/>
    <m/>
    <m/>
    <x v="0"/>
    <x v="322"/>
    <m/>
    <m/>
    <m/>
    <m/>
    <x v="0"/>
    <x v="0"/>
    <x v="0"/>
    <e v="#DIV/0!"/>
    <x v="0"/>
    <m/>
    <n v="0"/>
    <n v="0"/>
    <n v="0"/>
    <n v="0"/>
    <n v="0"/>
    <x v="0"/>
    <x v="0"/>
    <x v="40"/>
    <m/>
    <m/>
    <n v="0"/>
    <n v="0"/>
  </r>
  <r>
    <m/>
    <m/>
    <m/>
    <m/>
    <m/>
    <s v="Service Location de matériel de transport par avion (à commande)"/>
    <s v="Prestation de Service"/>
    <x v="6"/>
    <x v="0"/>
    <n v="130000000"/>
    <x v="0"/>
    <x v="12"/>
    <x v="0"/>
    <m/>
    <s v="9.1"/>
    <m/>
    <x v="97"/>
    <x v="0"/>
    <x v="0"/>
    <x v="0"/>
    <x v="0"/>
    <x v="0"/>
    <x v="0"/>
    <m/>
    <m/>
    <m/>
    <m/>
    <m/>
    <m/>
    <m/>
    <x v="0"/>
    <x v="323"/>
    <m/>
    <m/>
    <m/>
    <m/>
    <x v="0"/>
    <x v="0"/>
    <x v="0"/>
    <e v="#DIV/0!"/>
    <x v="0"/>
    <m/>
    <n v="0"/>
    <n v="0"/>
    <n v="0"/>
    <n v="0"/>
    <n v="0"/>
    <x v="0"/>
    <x v="0"/>
    <x v="40"/>
    <m/>
    <m/>
    <n v="0"/>
    <n v="0"/>
  </r>
  <r>
    <m/>
    <m/>
    <m/>
    <m/>
    <m/>
    <s v="Service de transport aérien (Titre de transport - déplacement extérieur)(contrat cadre)"/>
    <s v="Prestation de Service"/>
    <x v="6"/>
    <x v="0"/>
    <n v="100000000"/>
    <x v="0"/>
    <x v="12"/>
    <x v="0"/>
    <m/>
    <s v="9.1"/>
    <m/>
    <x v="97"/>
    <x v="0"/>
    <x v="0"/>
    <x v="0"/>
    <x v="0"/>
    <x v="0"/>
    <x v="0"/>
    <m/>
    <m/>
    <m/>
    <m/>
    <m/>
    <m/>
    <m/>
    <x v="0"/>
    <x v="324"/>
    <m/>
    <m/>
    <m/>
    <m/>
    <x v="0"/>
    <x v="0"/>
    <x v="0"/>
    <e v="#DIV/0!"/>
    <x v="0"/>
    <m/>
    <n v="0"/>
    <n v="0"/>
    <n v="0"/>
    <n v="0"/>
    <n v="0"/>
    <x v="0"/>
    <x v="0"/>
    <x v="40"/>
    <m/>
    <m/>
    <n v="0"/>
    <n v="0"/>
  </r>
  <r>
    <m/>
    <m/>
    <m/>
    <m/>
    <m/>
    <s v="Service d'entretien de matériels de transports du MTP (à commande)"/>
    <s v="Prestation de Service"/>
    <x v="0"/>
    <x v="0"/>
    <n v="350000000"/>
    <x v="0"/>
    <x v="12"/>
    <x v="0"/>
    <m/>
    <s v="9.1"/>
    <m/>
    <x v="97"/>
    <x v="0"/>
    <x v="0"/>
    <x v="0"/>
    <x v="0"/>
    <x v="0"/>
    <x v="0"/>
    <m/>
    <m/>
    <m/>
    <m/>
    <m/>
    <m/>
    <m/>
    <x v="0"/>
    <x v="325"/>
    <m/>
    <m/>
    <m/>
    <m/>
    <x v="0"/>
    <x v="0"/>
    <x v="0"/>
    <e v="#DIV/0!"/>
    <x v="0"/>
    <m/>
    <n v="0"/>
    <n v="0"/>
    <n v="0"/>
    <n v="0"/>
    <n v="0"/>
    <x v="0"/>
    <x v="0"/>
    <x v="40"/>
    <m/>
    <m/>
    <n v="0"/>
    <n v="0"/>
  </r>
  <r>
    <m/>
    <m/>
    <m/>
    <m/>
    <m/>
    <s v="Organisation du remboursement du MTP"/>
    <s v="Prestation de Service"/>
    <x v="1"/>
    <x v="0"/>
    <n v="20000000"/>
    <x v="0"/>
    <x v="12"/>
    <x v="0"/>
    <m/>
    <s v="9.1"/>
    <m/>
    <x v="97"/>
    <x v="0"/>
    <x v="0"/>
    <x v="0"/>
    <x v="0"/>
    <x v="0"/>
    <x v="0"/>
    <m/>
    <m/>
    <m/>
    <m/>
    <m/>
    <m/>
    <m/>
    <x v="0"/>
    <x v="326"/>
    <m/>
    <m/>
    <m/>
    <m/>
    <x v="0"/>
    <x v="0"/>
    <x v="0"/>
    <e v="#DIV/0!"/>
    <x v="0"/>
    <m/>
    <n v="0"/>
    <n v="0"/>
    <n v="0"/>
    <n v="0"/>
    <n v="0"/>
    <x v="0"/>
    <x v="0"/>
    <x v="40"/>
    <m/>
    <m/>
    <n v="0"/>
    <n v="0"/>
  </r>
  <r>
    <m/>
    <m/>
    <m/>
    <m/>
    <m/>
    <s v="Organisation d'évènements pour le MTP (à commande)"/>
    <s v="Prestation de Service"/>
    <x v="0"/>
    <x v="0"/>
    <s v="90 000 000.00"/>
    <x v="0"/>
    <x v="12"/>
    <x v="0"/>
    <m/>
    <s v="9.1"/>
    <m/>
    <x v="97"/>
    <x v="0"/>
    <x v="0"/>
    <x v="0"/>
    <x v="0"/>
    <x v="0"/>
    <x v="0"/>
    <m/>
    <m/>
    <m/>
    <m/>
    <m/>
    <m/>
    <m/>
    <x v="0"/>
    <x v="327"/>
    <m/>
    <m/>
    <m/>
    <m/>
    <x v="0"/>
    <x v="0"/>
    <x v="0"/>
    <e v="#DIV/0!"/>
    <x v="0"/>
    <m/>
    <n v="0"/>
    <n v="0"/>
    <n v="0"/>
    <n v="0"/>
    <n v="0"/>
    <x v="0"/>
    <x v="0"/>
    <x v="40"/>
    <m/>
    <m/>
    <n v="0"/>
    <n v="0"/>
  </r>
  <r>
    <m/>
    <m/>
    <m/>
    <m/>
    <m/>
    <s v="Service de location pour le MTP répartis en deux lots: lot1 : véhicules, lot2: engins (à commande)"/>
    <s v="Prestation de Service"/>
    <x v="6"/>
    <x v="0"/>
    <n v="180000000"/>
    <x v="0"/>
    <x v="12"/>
    <x v="0"/>
    <m/>
    <m/>
    <m/>
    <x v="97"/>
    <x v="0"/>
    <x v="0"/>
    <x v="0"/>
    <x v="0"/>
    <x v="0"/>
    <x v="0"/>
    <m/>
    <m/>
    <m/>
    <m/>
    <m/>
    <m/>
    <m/>
    <x v="0"/>
    <x v="328"/>
    <m/>
    <m/>
    <m/>
    <m/>
    <x v="0"/>
    <x v="0"/>
    <x v="0"/>
    <e v="#DIV/0!"/>
    <x v="0"/>
    <m/>
    <n v="0"/>
    <n v="0"/>
    <n v="0"/>
    <n v="0"/>
    <n v="0"/>
    <x v="0"/>
    <x v="0"/>
    <x v="40"/>
    <m/>
    <m/>
    <n v="0"/>
    <n v="0"/>
  </r>
  <r>
    <m/>
    <m/>
    <m/>
    <m/>
    <m/>
    <s v="Service de Location des engins du DGTP (à commande)"/>
    <s v="Prestation de Service"/>
    <x v="1"/>
    <x v="0"/>
    <n v="10000000"/>
    <x v="0"/>
    <x v="12"/>
    <x v="0"/>
    <m/>
    <s v="9.1"/>
    <m/>
    <x v="97"/>
    <x v="0"/>
    <x v="0"/>
    <x v="0"/>
    <x v="0"/>
    <x v="0"/>
    <x v="0"/>
    <m/>
    <m/>
    <m/>
    <m/>
    <m/>
    <m/>
    <m/>
    <x v="0"/>
    <x v="329"/>
    <m/>
    <m/>
    <m/>
    <m/>
    <x v="0"/>
    <x v="0"/>
    <x v="0"/>
    <e v="#DIV/0!"/>
    <x v="0"/>
    <m/>
    <n v="0"/>
    <n v="0"/>
    <n v="0"/>
    <n v="0"/>
    <n v="0"/>
    <x v="0"/>
    <x v="0"/>
    <x v="40"/>
    <m/>
    <m/>
    <n v="0"/>
    <n v="0"/>
  </r>
  <r>
    <m/>
    <m/>
    <m/>
    <m/>
    <m/>
    <s v="Service de réparation et entretien des engins des TP (niveleuse, chargeuse, compacteur) du DGTP (à commande)"/>
    <s v="Prestation de Service"/>
    <x v="1"/>
    <x v="0"/>
    <n v="180000000"/>
    <x v="0"/>
    <x v="12"/>
    <x v="0"/>
    <m/>
    <s v="9.1"/>
    <m/>
    <x v="97"/>
    <x v="0"/>
    <x v="0"/>
    <x v="0"/>
    <x v="0"/>
    <x v="0"/>
    <x v="0"/>
    <m/>
    <m/>
    <m/>
    <m/>
    <m/>
    <m/>
    <m/>
    <x v="0"/>
    <x v="330"/>
    <m/>
    <m/>
    <m/>
    <m/>
    <x v="0"/>
    <x v="0"/>
    <x v="0"/>
    <e v="#DIV/0!"/>
    <x v="0"/>
    <m/>
    <n v="0"/>
    <n v="0"/>
    <n v="0"/>
    <n v="0"/>
    <n v="0"/>
    <x v="0"/>
    <x v="0"/>
    <x v="40"/>
    <m/>
    <m/>
    <n v="0"/>
    <n v="0"/>
  </r>
  <r>
    <m/>
    <m/>
    <m/>
    <m/>
    <m/>
    <s v="Service de réparation et entretien des camions (Camions benne, Camion porte-engin) du DGTP (à commande)"/>
    <s v="Prestation de Service"/>
    <x v="1"/>
    <x v="0"/>
    <n v="186000000"/>
    <x v="0"/>
    <x v="12"/>
    <x v="0"/>
    <m/>
    <s v="9.1"/>
    <m/>
    <x v="97"/>
    <x v="0"/>
    <x v="0"/>
    <x v="0"/>
    <x v="0"/>
    <x v="0"/>
    <x v="0"/>
    <m/>
    <m/>
    <m/>
    <m/>
    <m/>
    <m/>
    <m/>
    <x v="0"/>
    <x v="331"/>
    <m/>
    <m/>
    <m/>
    <m/>
    <x v="0"/>
    <x v="0"/>
    <x v="0"/>
    <e v="#DIV/0!"/>
    <x v="0"/>
    <m/>
    <n v="0"/>
    <n v="0"/>
    <n v="0"/>
    <n v="0"/>
    <n v="0"/>
    <x v="0"/>
    <x v="0"/>
    <x v="40"/>
    <m/>
    <m/>
    <n v="0"/>
    <n v="0"/>
  </r>
  <r>
    <m/>
    <m/>
    <m/>
    <m/>
    <m/>
    <s v="Service de réparation des véhicules administratifs de mission du DGTP (à commande)"/>
    <s v="Prestation de Service"/>
    <x v="1"/>
    <x v="0"/>
    <n v="180000000"/>
    <x v="0"/>
    <x v="12"/>
    <x v="0"/>
    <m/>
    <s v="9.1"/>
    <m/>
    <x v="97"/>
    <x v="0"/>
    <x v="0"/>
    <x v="0"/>
    <x v="0"/>
    <x v="0"/>
    <x v="0"/>
    <m/>
    <m/>
    <m/>
    <m/>
    <m/>
    <m/>
    <m/>
    <x v="0"/>
    <x v="332"/>
    <m/>
    <m/>
    <m/>
    <m/>
    <x v="0"/>
    <x v="0"/>
    <x v="0"/>
    <e v="#DIV/0!"/>
    <x v="0"/>
    <m/>
    <n v="0"/>
    <n v="0"/>
    <n v="0"/>
    <n v="0"/>
    <n v="0"/>
    <x v="0"/>
    <x v="0"/>
    <x v="40"/>
    <m/>
    <m/>
    <n v="0"/>
    <n v="0"/>
  </r>
  <r>
    <m/>
    <m/>
    <m/>
    <m/>
    <m/>
    <s v="Service d'entretien des matériels informatiques du MTP (à commande)"/>
    <s v="Prestation de Service"/>
    <x v="6"/>
    <x v="0"/>
    <n v="20000000"/>
    <x v="0"/>
    <x v="12"/>
    <x v="0"/>
    <m/>
    <s v="9.1"/>
    <m/>
    <x v="97"/>
    <x v="0"/>
    <x v="0"/>
    <x v="0"/>
    <x v="0"/>
    <x v="0"/>
    <x v="0"/>
    <m/>
    <m/>
    <m/>
    <m/>
    <m/>
    <m/>
    <m/>
    <x v="0"/>
    <x v="333"/>
    <m/>
    <m/>
    <m/>
    <m/>
    <x v="0"/>
    <x v="0"/>
    <x v="0"/>
    <e v="#DIV/0!"/>
    <x v="0"/>
    <m/>
    <n v="0"/>
    <n v="0"/>
    <n v="0"/>
    <n v="0"/>
    <n v="0"/>
    <x v="0"/>
    <x v="0"/>
    <x v="40"/>
    <m/>
    <m/>
    <n v="0"/>
    <n v="0"/>
  </r>
  <r>
    <m/>
    <m/>
    <m/>
    <m/>
    <m/>
    <s v="Service d'impression, reliures, insertions, publicité et promotion"/>
    <s v="Prestation de Service"/>
    <x v="1"/>
    <x v="0"/>
    <n v="50000000"/>
    <x v="0"/>
    <x v="12"/>
    <x v="0"/>
    <m/>
    <s v="9.1"/>
    <m/>
    <x v="97"/>
    <x v="0"/>
    <x v="0"/>
    <x v="0"/>
    <x v="0"/>
    <x v="0"/>
    <x v="0"/>
    <m/>
    <m/>
    <m/>
    <m/>
    <m/>
    <m/>
    <m/>
    <x v="0"/>
    <x v="334"/>
    <m/>
    <m/>
    <m/>
    <m/>
    <x v="0"/>
    <x v="0"/>
    <x v="0"/>
    <e v="#DIV/0!"/>
    <x v="0"/>
    <m/>
    <n v="0"/>
    <n v="0"/>
    <n v="0"/>
    <n v="0"/>
    <n v="0"/>
    <x v="0"/>
    <x v="0"/>
    <x v="40"/>
    <m/>
    <m/>
    <n v="0"/>
    <n v="0"/>
  </r>
  <r>
    <m/>
    <m/>
    <m/>
    <m/>
    <m/>
    <s v="Travaux de construction des appontements sur les deux rives du fleuve Onilahy à Benenitra, région Atsimo Andrefana"/>
    <s v="Travaux de Construction"/>
    <x v="0"/>
    <x v="0"/>
    <n v="1500000000"/>
    <x v="0"/>
    <x v="12"/>
    <x v="0"/>
    <m/>
    <s v="9.1"/>
    <m/>
    <x v="98"/>
    <x v="0"/>
    <x v="0"/>
    <x v="0"/>
    <x v="0"/>
    <x v="0"/>
    <x v="0"/>
    <m/>
    <m/>
    <m/>
    <m/>
    <m/>
    <m/>
    <m/>
    <x v="0"/>
    <x v="335"/>
    <m/>
    <m/>
    <m/>
    <m/>
    <x v="0"/>
    <x v="0"/>
    <x v="0"/>
    <e v="#DIV/0!"/>
    <x v="0"/>
    <m/>
    <n v="0"/>
    <n v="0"/>
    <n v="0"/>
    <n v="0"/>
    <n v="0"/>
    <x v="0"/>
    <x v="0"/>
    <x v="40"/>
    <m/>
    <m/>
    <n v="0"/>
    <n v="0"/>
  </r>
  <r>
    <m/>
    <m/>
    <m/>
    <m/>
    <m/>
    <s v="Travaux d'aménagement et de bitumage de la RN 10, liaison Toliara à Beloha/Ambovombe (Contrat cadre)"/>
    <s v="Travaux de Réhabilitation"/>
    <x v="1"/>
    <x v="0"/>
    <n v="8968000000"/>
    <x v="0"/>
    <x v="12"/>
    <x v="0"/>
    <m/>
    <s v="9.1"/>
    <m/>
    <x v="38"/>
    <x v="0"/>
    <x v="0"/>
    <x v="0"/>
    <x v="0"/>
    <x v="5"/>
    <x v="0"/>
    <m/>
    <m/>
    <m/>
    <m/>
    <m/>
    <m/>
    <m/>
    <x v="0"/>
    <x v="336"/>
    <m/>
    <m/>
    <m/>
    <m/>
    <x v="0"/>
    <x v="0"/>
    <x v="0"/>
    <e v="#DIV/0!"/>
    <x v="0"/>
    <m/>
    <n v="0"/>
    <n v="0"/>
    <n v="0"/>
    <n v="0"/>
    <n v="0"/>
    <x v="0"/>
    <x v="0"/>
    <x v="40"/>
    <m/>
    <m/>
    <n v="0"/>
    <n v="0"/>
  </r>
  <r>
    <m/>
    <m/>
    <m/>
    <m/>
    <m/>
    <s v="Travaux de démolition et d'enlèvement des trois ponts et construction de deux ponts sur la Pangalane (Pont Ladoany et Pont Antanakidy) à Manakara (Canal de Pangalane)"/>
    <s v="Travaux de Construction"/>
    <x v="0"/>
    <x v="0"/>
    <n v="5000000000"/>
    <x v="0"/>
    <x v="12"/>
    <x v="0"/>
    <m/>
    <s v="9.1"/>
    <m/>
    <x v="99"/>
    <x v="0"/>
    <x v="0"/>
    <x v="0"/>
    <x v="0"/>
    <x v="42"/>
    <x v="83"/>
    <m/>
    <m/>
    <m/>
    <m/>
    <m/>
    <m/>
    <m/>
    <x v="0"/>
    <x v="337"/>
    <m/>
    <m/>
    <m/>
    <m/>
    <x v="0"/>
    <x v="0"/>
    <x v="0"/>
    <e v="#DIV/0!"/>
    <x v="0"/>
    <m/>
    <n v="0"/>
    <n v="0"/>
    <n v="0"/>
    <n v="0"/>
    <n v="0"/>
    <x v="0"/>
    <x v="0"/>
    <x v="40"/>
    <m/>
    <m/>
    <n v="0"/>
    <n v="0"/>
  </r>
  <r>
    <m/>
    <m/>
    <m/>
    <m/>
    <m/>
    <s v="Travaux de construction du Pont Manandona au PK 185 de la RNP 7"/>
    <s v="Travaux de Construction"/>
    <x v="0"/>
    <x v="0"/>
    <n v="3800000000"/>
    <x v="0"/>
    <x v="12"/>
    <x v="0"/>
    <m/>
    <s v="9.1"/>
    <m/>
    <x v="13"/>
    <x v="0"/>
    <x v="0"/>
    <x v="0"/>
    <x v="0"/>
    <x v="13"/>
    <x v="0"/>
    <m/>
    <m/>
    <m/>
    <m/>
    <m/>
    <m/>
    <m/>
    <x v="0"/>
    <x v="338"/>
    <m/>
    <m/>
    <m/>
    <m/>
    <x v="0"/>
    <x v="0"/>
    <x v="0"/>
    <e v="#DIV/0!"/>
    <x v="0"/>
    <m/>
    <n v="0"/>
    <n v="0"/>
    <n v="0"/>
    <n v="0"/>
    <n v="0"/>
    <x v="0"/>
    <x v="0"/>
    <x v="40"/>
    <m/>
    <m/>
    <n v="0"/>
    <n v="0"/>
  </r>
  <r>
    <m/>
    <m/>
    <m/>
    <m/>
    <m/>
    <s v="Travaux de construction d'un pont en BA Saharamy, Commune Rurale d'Antanambaobe, District de Mananara Nord"/>
    <s v="Travaux de Construction"/>
    <x v="3"/>
    <x v="0"/>
    <n v="2400000000"/>
    <x v="0"/>
    <x v="12"/>
    <x v="0"/>
    <m/>
    <s v="9.1"/>
    <m/>
    <x v="27"/>
    <x v="0"/>
    <x v="0"/>
    <x v="0"/>
    <x v="0"/>
    <x v="37"/>
    <x v="0"/>
    <m/>
    <m/>
    <m/>
    <m/>
    <m/>
    <m/>
    <m/>
    <x v="0"/>
    <x v="339"/>
    <m/>
    <m/>
    <m/>
    <m/>
    <x v="0"/>
    <x v="0"/>
    <x v="0"/>
    <e v="#DIV/0!"/>
    <x v="0"/>
    <m/>
    <n v="0"/>
    <n v="0"/>
    <n v="0"/>
    <n v="0"/>
    <n v="0"/>
    <x v="0"/>
    <x v="0"/>
    <x v="40"/>
    <m/>
    <m/>
    <n v="0"/>
    <n v="0"/>
  </r>
  <r>
    <m/>
    <m/>
    <m/>
    <m/>
    <m/>
    <s v="Travaux d'entretien renforcé de la route nationale RN 22  (Contrat cadre)"/>
    <s v="Travaux d'Entretien"/>
    <x v="0"/>
    <x v="0"/>
    <n v="30000000000"/>
    <x v="0"/>
    <x v="12"/>
    <x v="0"/>
    <m/>
    <s v="9.1"/>
    <m/>
    <x v="92"/>
    <x v="0"/>
    <x v="0"/>
    <x v="0"/>
    <x v="0"/>
    <x v="37"/>
    <x v="0"/>
    <m/>
    <m/>
    <m/>
    <m/>
    <m/>
    <m/>
    <m/>
    <x v="0"/>
    <x v="340"/>
    <m/>
    <m/>
    <m/>
    <m/>
    <x v="0"/>
    <x v="0"/>
    <x v="0"/>
    <e v="#DIV/0!"/>
    <x v="0"/>
    <m/>
    <n v="0"/>
    <n v="0"/>
    <n v="0"/>
    <n v="0"/>
    <n v="0"/>
    <x v="0"/>
    <x v="0"/>
    <x v="40"/>
    <m/>
    <m/>
    <n v="0"/>
    <n v="0"/>
  </r>
  <r>
    <m/>
    <m/>
    <m/>
    <m/>
    <m/>
    <s v="Travaux de traitement des points noirs sur la route Talata Ampano - Alakamisy Itenina"/>
    <s v="Travaux d'Entretien"/>
    <x v="3"/>
    <x v="0"/>
    <n v="5000000000"/>
    <x v="0"/>
    <x v="12"/>
    <x v="0"/>
    <m/>
    <s v="9.1"/>
    <m/>
    <x v="27"/>
    <x v="0"/>
    <x v="0"/>
    <x v="0"/>
    <x v="0"/>
    <x v="37"/>
    <x v="0"/>
    <m/>
    <m/>
    <m/>
    <m/>
    <m/>
    <m/>
    <m/>
    <x v="0"/>
    <x v="341"/>
    <m/>
    <m/>
    <m/>
    <m/>
    <x v="0"/>
    <x v="0"/>
    <x v="0"/>
    <e v="#DIV/0!"/>
    <x v="0"/>
    <m/>
    <n v="0"/>
    <n v="0"/>
    <n v="0"/>
    <n v="0"/>
    <n v="0"/>
    <x v="0"/>
    <x v="0"/>
    <x v="40"/>
    <m/>
    <m/>
    <n v="0"/>
    <n v="0"/>
  </r>
  <r>
    <m/>
    <m/>
    <m/>
    <m/>
    <m/>
    <s v="Travaux de traitement des points noirs sur la RNT 31A Tsinjorano - Analalava"/>
    <s v="Travaux d'Entretien"/>
    <x v="3"/>
    <x v="0"/>
    <n v="3000000000"/>
    <x v="0"/>
    <x v="12"/>
    <x v="0"/>
    <m/>
    <s v="9.1"/>
    <m/>
    <x v="100"/>
    <x v="0"/>
    <x v="0"/>
    <x v="0"/>
    <x v="0"/>
    <x v="8"/>
    <x v="28"/>
    <m/>
    <m/>
    <m/>
    <m/>
    <m/>
    <m/>
    <m/>
    <x v="0"/>
    <x v="342"/>
    <m/>
    <m/>
    <m/>
    <m/>
    <x v="0"/>
    <x v="0"/>
    <x v="0"/>
    <e v="#DIV/0!"/>
    <x v="0"/>
    <m/>
    <n v="0"/>
    <n v="0"/>
    <n v="0"/>
    <n v="0"/>
    <n v="0"/>
    <x v="0"/>
    <x v="0"/>
    <x v="40"/>
    <m/>
    <m/>
    <n v="0"/>
    <n v="0"/>
  </r>
  <r>
    <m/>
    <m/>
    <m/>
    <m/>
    <m/>
    <s v="Travaux d'urgence rétablissement des circulations, construction d'un pont en BA au PK 82+000 sur la RNT 16"/>
    <s v="Travaux d'Urgence"/>
    <x v="3"/>
    <x v="0"/>
    <n v="200000000"/>
    <x v="0"/>
    <x v="12"/>
    <x v="0"/>
    <m/>
    <s v="9.1"/>
    <m/>
    <x v="79"/>
    <x v="0"/>
    <x v="0"/>
    <x v="0"/>
    <x v="0"/>
    <x v="39"/>
    <x v="0"/>
    <m/>
    <m/>
    <m/>
    <m/>
    <m/>
    <m/>
    <m/>
    <x v="0"/>
    <x v="343"/>
    <m/>
    <m/>
    <m/>
    <m/>
    <x v="0"/>
    <x v="0"/>
    <x v="0"/>
    <e v="#DIV/0!"/>
    <x v="0"/>
    <m/>
    <n v="0"/>
    <n v="0"/>
    <n v="0"/>
    <n v="0"/>
    <n v="0"/>
    <x v="0"/>
    <x v="0"/>
    <x v="40"/>
    <m/>
    <m/>
    <n v="0"/>
    <n v="0"/>
  </r>
  <r>
    <m/>
    <m/>
    <m/>
    <m/>
    <m/>
    <s v="Travaux de conception et de réalisation d'un nouveau pont au PK 108+600 à la RN 2"/>
    <s v="Travaux de Construction"/>
    <x v="0"/>
    <x v="0"/>
    <n v="6000000000"/>
    <x v="0"/>
    <x v="12"/>
    <x v="0"/>
    <m/>
    <s v="9.1"/>
    <m/>
    <x v="17"/>
    <x v="0"/>
    <x v="0"/>
    <x v="0"/>
    <x v="0"/>
    <x v="6"/>
    <x v="0"/>
    <m/>
    <m/>
    <m/>
    <m/>
    <m/>
    <m/>
    <m/>
    <x v="0"/>
    <x v="344"/>
    <m/>
    <m/>
    <m/>
    <m/>
    <x v="0"/>
    <x v="0"/>
    <x v="0"/>
    <e v="#DIV/0!"/>
    <x v="0"/>
    <m/>
    <n v="0"/>
    <n v="0"/>
    <n v="0"/>
    <n v="0"/>
    <n v="0"/>
    <x v="0"/>
    <x v="0"/>
    <x v="40"/>
    <m/>
    <m/>
    <n v="0"/>
    <n v="0"/>
  </r>
  <r>
    <m/>
    <m/>
    <m/>
    <m/>
    <m/>
    <s v="Travaux d'urgence d'enlèvement d'éboulement meuble sur la RNP 2 du pk 14+100 au pk 72+000 (Marozevo)"/>
    <s v="Travaux d'Urgence"/>
    <x v="0"/>
    <x v="0"/>
    <n v="60000000"/>
    <x v="0"/>
    <x v="12"/>
    <x v="0"/>
    <m/>
    <s v="9.1"/>
    <m/>
    <x v="17"/>
    <x v="0"/>
    <x v="0"/>
    <x v="0"/>
    <x v="0"/>
    <x v="6"/>
    <x v="0"/>
    <m/>
    <m/>
    <m/>
    <m/>
    <m/>
    <m/>
    <m/>
    <x v="0"/>
    <x v="345"/>
    <m/>
    <m/>
    <m/>
    <m/>
    <x v="0"/>
    <x v="0"/>
    <x v="0"/>
    <e v="#DIV/0!"/>
    <x v="0"/>
    <m/>
    <n v="0"/>
    <n v="0"/>
    <n v="0"/>
    <n v="0"/>
    <n v="0"/>
    <x v="0"/>
    <x v="0"/>
    <x v="40"/>
    <m/>
    <m/>
    <n v="0"/>
    <n v="0"/>
  </r>
  <r>
    <m/>
    <m/>
    <m/>
    <m/>
    <m/>
    <s v="Travaux de réfection de chaussée sur RN2 entre PK 179+500 et 180+200"/>
    <s v="Travaux d'Entretien"/>
    <x v="0"/>
    <x v="0"/>
    <n v="800000000"/>
    <x v="0"/>
    <x v="12"/>
    <x v="0"/>
    <m/>
    <s v="9.1"/>
    <m/>
    <x v="17"/>
    <x v="0"/>
    <x v="0"/>
    <x v="0"/>
    <x v="0"/>
    <x v="19"/>
    <x v="0"/>
    <m/>
    <m/>
    <m/>
    <m/>
    <m/>
    <m/>
    <m/>
    <x v="0"/>
    <x v="346"/>
    <m/>
    <m/>
    <m/>
    <m/>
    <x v="0"/>
    <x v="0"/>
    <x v="0"/>
    <e v="#DIV/0!"/>
    <x v="0"/>
    <m/>
    <n v="0"/>
    <n v="0"/>
    <n v="0"/>
    <n v="0"/>
    <n v="0"/>
    <x v="0"/>
    <x v="0"/>
    <x v="40"/>
    <m/>
    <m/>
    <n v="0"/>
    <n v="0"/>
  </r>
  <r>
    <m/>
    <m/>
    <m/>
    <m/>
    <m/>
    <s v="Travaux de traitement des points noirs sur la route Ambatry - Fotadrevo - Bekily"/>
    <s v="Travaux d'Entretien"/>
    <x v="3"/>
    <x v="0"/>
    <n v="7000000000"/>
    <x v="0"/>
    <x v="12"/>
    <x v="0"/>
    <m/>
    <s v="9.1"/>
    <m/>
    <x v="27"/>
    <x v="0"/>
    <x v="0"/>
    <x v="0"/>
    <x v="0"/>
    <x v="37"/>
    <x v="0"/>
    <m/>
    <m/>
    <m/>
    <m/>
    <m/>
    <m/>
    <m/>
    <x v="0"/>
    <x v="347"/>
    <m/>
    <m/>
    <m/>
    <m/>
    <x v="0"/>
    <x v="0"/>
    <x v="0"/>
    <e v="#DIV/0!"/>
    <x v="0"/>
    <m/>
    <n v="0"/>
    <n v="0"/>
    <n v="0"/>
    <n v="0"/>
    <n v="0"/>
    <x v="0"/>
    <x v="0"/>
    <x v="123"/>
    <m/>
    <m/>
    <n v="0"/>
    <n v="0"/>
  </r>
  <r>
    <m/>
    <m/>
    <m/>
    <m/>
    <m/>
    <s v="Travaux de traitement des points noirs sur la route Bekitro - Andalatanosy"/>
    <s v="Travaux d'Entretien"/>
    <x v="3"/>
    <x v="0"/>
    <n v="4000000000"/>
    <x v="0"/>
    <x v="12"/>
    <x v="0"/>
    <m/>
    <s v="9.1"/>
    <m/>
    <x v="27"/>
    <x v="0"/>
    <x v="0"/>
    <x v="0"/>
    <x v="0"/>
    <x v="37"/>
    <x v="0"/>
    <m/>
    <m/>
    <m/>
    <m/>
    <m/>
    <m/>
    <m/>
    <x v="0"/>
    <x v="348"/>
    <m/>
    <m/>
    <m/>
    <m/>
    <x v="0"/>
    <x v="0"/>
    <x v="0"/>
    <e v="#DIV/0!"/>
    <x v="0"/>
    <m/>
    <n v="0"/>
    <n v="0"/>
    <n v="0"/>
    <n v="0"/>
    <n v="0"/>
    <x v="0"/>
    <x v="0"/>
    <x v="40"/>
    <m/>
    <m/>
    <n v="0"/>
    <n v="0"/>
  </r>
  <r>
    <m/>
    <m/>
    <m/>
    <m/>
    <m/>
    <s v="Travaux de traitement des points noirs sur la route reliant Tranoroa - Bekitro - Bekily"/>
    <s v="Travaux d'Entretien"/>
    <x v="3"/>
    <x v="0"/>
    <n v="7000000000"/>
    <x v="0"/>
    <x v="12"/>
    <x v="0"/>
    <m/>
    <s v="9.1"/>
    <m/>
    <x v="27"/>
    <x v="0"/>
    <x v="0"/>
    <x v="0"/>
    <x v="0"/>
    <x v="37"/>
    <x v="0"/>
    <m/>
    <m/>
    <m/>
    <m/>
    <m/>
    <m/>
    <m/>
    <x v="0"/>
    <x v="349"/>
    <m/>
    <m/>
    <m/>
    <m/>
    <x v="0"/>
    <x v="0"/>
    <x v="0"/>
    <e v="#DIV/0!"/>
    <x v="0"/>
    <m/>
    <n v="0"/>
    <n v="0"/>
    <n v="0"/>
    <n v="0"/>
    <n v="0"/>
    <x v="0"/>
    <x v="0"/>
    <x v="40"/>
    <m/>
    <m/>
    <n v="0"/>
    <n v="0"/>
  </r>
  <r>
    <m/>
    <m/>
    <m/>
    <m/>
    <m/>
    <s v="Travaux de traitement des points noirs sur la route reliant Bekily - Benenitra"/>
    <s v="Travaux d'Entretien"/>
    <x v="3"/>
    <x v="0"/>
    <n v="5000000000"/>
    <x v="0"/>
    <x v="12"/>
    <x v="0"/>
    <m/>
    <s v="9.1"/>
    <m/>
    <x v="27"/>
    <x v="0"/>
    <x v="0"/>
    <x v="0"/>
    <x v="0"/>
    <x v="37"/>
    <x v="0"/>
    <m/>
    <m/>
    <m/>
    <m/>
    <m/>
    <m/>
    <m/>
    <x v="0"/>
    <x v="350"/>
    <m/>
    <m/>
    <m/>
    <m/>
    <x v="0"/>
    <x v="0"/>
    <x v="0"/>
    <e v="#DIV/0!"/>
    <x v="0"/>
    <m/>
    <n v="0"/>
    <n v="0"/>
    <n v="0"/>
    <n v="0"/>
    <n v="0"/>
    <x v="0"/>
    <x v="0"/>
    <x v="40"/>
    <m/>
    <m/>
    <n v="0"/>
    <n v="0"/>
  </r>
  <r>
    <m/>
    <m/>
    <m/>
    <m/>
    <m/>
    <s v="Travaux de traitement des points noirs sur la RNT 17 Manankoliva - Bekily"/>
    <s v="Travaux d'Entretien"/>
    <x v="3"/>
    <x v="0"/>
    <n v="3500000000"/>
    <x v="0"/>
    <x v="12"/>
    <x v="0"/>
    <m/>
    <s v="9.1"/>
    <m/>
    <x v="101"/>
    <x v="0"/>
    <x v="0"/>
    <x v="0"/>
    <x v="0"/>
    <x v="37"/>
    <x v="0"/>
    <m/>
    <m/>
    <m/>
    <m/>
    <m/>
    <m/>
    <m/>
    <x v="0"/>
    <x v="351"/>
    <m/>
    <m/>
    <m/>
    <m/>
    <x v="0"/>
    <x v="0"/>
    <x v="0"/>
    <e v="#DIV/0!"/>
    <x v="0"/>
    <m/>
    <n v="0"/>
    <n v="0"/>
    <n v="0"/>
    <n v="0"/>
    <n v="0"/>
    <x v="0"/>
    <x v="0"/>
    <x v="40"/>
    <m/>
    <m/>
    <n v="0"/>
    <n v="0"/>
  </r>
  <r>
    <m/>
    <m/>
    <m/>
    <m/>
    <m/>
    <s v="Travaux de réparation d'urgence du pont Antsahamaina au PK 0+500 de la RNT 26, District Antanifotsy Région Vakinankaratra"/>
    <s v="Travaux d'Urgence"/>
    <x v="1"/>
    <x v="0"/>
    <n v="150000000"/>
    <x v="0"/>
    <x v="12"/>
    <x v="0"/>
    <m/>
    <s v="9.1"/>
    <m/>
    <x v="102"/>
    <x v="0"/>
    <x v="0"/>
    <x v="0"/>
    <x v="0"/>
    <x v="13"/>
    <x v="0"/>
    <m/>
    <m/>
    <m/>
    <m/>
    <m/>
    <m/>
    <m/>
    <x v="0"/>
    <x v="352"/>
    <m/>
    <m/>
    <m/>
    <m/>
    <x v="0"/>
    <x v="0"/>
    <x v="0"/>
    <e v="#DIV/0!"/>
    <x v="0"/>
    <m/>
    <n v="0"/>
    <n v="0"/>
    <n v="0"/>
    <n v="0"/>
    <n v="0"/>
    <x v="0"/>
    <x v="0"/>
    <x v="40"/>
    <m/>
    <m/>
    <n v="0"/>
    <n v="0"/>
  </r>
  <r>
    <m/>
    <m/>
    <m/>
    <m/>
    <m/>
    <s v="Travaux de traitement des points noirs sur la RNS 27 entre Ihosy - Ivohibe - Farafangana, Phase I (Contrat Cadre)"/>
    <s v="Travaux d'Entretien"/>
    <x v="3"/>
    <x v="0"/>
    <n v="50000000000"/>
    <x v="0"/>
    <x v="12"/>
    <x v="0"/>
    <m/>
    <s v="9.1"/>
    <m/>
    <x v="41"/>
    <x v="0"/>
    <x v="0"/>
    <x v="0"/>
    <x v="0"/>
    <x v="52"/>
    <x v="0"/>
    <m/>
    <m/>
    <m/>
    <m/>
    <m/>
    <m/>
    <m/>
    <x v="0"/>
    <x v="353"/>
    <m/>
    <m/>
    <m/>
    <m/>
    <x v="0"/>
    <x v="0"/>
    <x v="0"/>
    <e v="#DIV/0!"/>
    <x v="0"/>
    <m/>
    <n v="0"/>
    <n v="0"/>
    <n v="0"/>
    <n v="0"/>
    <n v="0"/>
    <x v="0"/>
    <x v="0"/>
    <x v="40"/>
    <m/>
    <m/>
    <n v="0"/>
    <n v="0"/>
  </r>
  <r>
    <m/>
    <m/>
    <m/>
    <m/>
    <m/>
    <s v="Travaux de traitement des points noirs sur la RNT 15 carrefour Ankazoabo-Beroroha Section Carrefour Ankazoabo - Beroroha"/>
    <s v="Travaux d'Entretien"/>
    <x v="1"/>
    <x v="0"/>
    <n v="5000000000"/>
    <x v="0"/>
    <x v="12"/>
    <x v="0"/>
    <m/>
    <s v="9.1"/>
    <m/>
    <x v="61"/>
    <x v="0"/>
    <x v="0"/>
    <x v="0"/>
    <x v="0"/>
    <x v="5"/>
    <x v="0"/>
    <m/>
    <m/>
    <m/>
    <m/>
    <m/>
    <m/>
    <m/>
    <x v="0"/>
    <x v="354"/>
    <m/>
    <m/>
    <m/>
    <m/>
    <x v="0"/>
    <x v="0"/>
    <x v="0"/>
    <e v="#DIV/0!"/>
    <x v="0"/>
    <m/>
    <n v="0"/>
    <n v="0"/>
    <n v="0"/>
    <n v="0"/>
    <n v="0"/>
    <x v="0"/>
    <x v="0"/>
    <x v="40"/>
    <m/>
    <m/>
    <n v="0"/>
    <n v="0"/>
  </r>
  <r>
    <m/>
    <m/>
    <m/>
    <m/>
    <m/>
    <s v="Travaux de réhabilitation de la RNS 1bis (Contrat cadre)"/>
    <s v="Travaux de Réhabilitation"/>
    <x v="0"/>
    <x v="0"/>
    <n v="50000000000"/>
    <x v="0"/>
    <x v="12"/>
    <x v="0"/>
    <m/>
    <m/>
    <m/>
    <x v="40"/>
    <x v="0"/>
    <x v="0"/>
    <x v="0"/>
    <x v="0"/>
    <x v="35"/>
    <x v="0"/>
    <m/>
    <m/>
    <m/>
    <m/>
    <m/>
    <m/>
    <m/>
    <x v="0"/>
    <x v="355"/>
    <m/>
    <m/>
    <m/>
    <m/>
    <x v="0"/>
    <x v="0"/>
    <x v="0"/>
    <e v="#DIV/0!"/>
    <x v="0"/>
    <m/>
    <n v="0"/>
    <n v="0"/>
    <n v="0"/>
    <n v="0"/>
    <n v="0"/>
    <x v="0"/>
    <x v="0"/>
    <x v="40"/>
    <m/>
    <m/>
    <n v="0"/>
    <n v="0"/>
  </r>
  <r>
    <m/>
    <m/>
    <m/>
    <m/>
    <m/>
    <s v="Travaux de traitement d'entretien renforcé de la RNS 5 entre Toamasina et Foulpointe"/>
    <s v="Travaux d'Entretien"/>
    <x v="1"/>
    <x v="0"/>
    <n v="3000000000"/>
    <x v="0"/>
    <x v="12"/>
    <x v="0"/>
    <m/>
    <s v="9.1"/>
    <m/>
    <x v="20"/>
    <x v="0"/>
    <x v="0"/>
    <x v="0"/>
    <x v="0"/>
    <x v="3"/>
    <x v="0"/>
    <m/>
    <m/>
    <m/>
    <m/>
    <m/>
    <m/>
    <m/>
    <x v="0"/>
    <x v="356"/>
    <m/>
    <m/>
    <m/>
    <m/>
    <x v="0"/>
    <x v="0"/>
    <x v="0"/>
    <e v="#DIV/0!"/>
    <x v="0"/>
    <m/>
    <n v="0"/>
    <n v="0"/>
    <n v="0"/>
    <n v="0"/>
    <n v="0"/>
    <x v="0"/>
    <x v="0"/>
    <x v="40"/>
    <m/>
    <m/>
    <n v="0"/>
    <n v="0"/>
  </r>
  <r>
    <m/>
    <m/>
    <m/>
    <m/>
    <m/>
    <s v="Travaux d'urgence de construction d'un dalot au PK 16+600 sur la RNS 32; District d'Antsohihy région SOFIA"/>
    <s v="Travaux d'Urgence"/>
    <x v="1"/>
    <x v="0"/>
    <n v="160000000"/>
    <x v="0"/>
    <x v="12"/>
    <x v="0"/>
    <m/>
    <s v="9.1"/>
    <m/>
    <x v="65"/>
    <x v="0"/>
    <x v="0"/>
    <x v="0"/>
    <x v="0"/>
    <x v="8"/>
    <x v="86"/>
    <m/>
    <m/>
    <m/>
    <m/>
    <m/>
    <m/>
    <m/>
    <x v="0"/>
    <x v="357"/>
    <m/>
    <m/>
    <m/>
    <m/>
    <x v="0"/>
    <x v="0"/>
    <x v="0"/>
    <e v="#DIV/0!"/>
    <x v="0"/>
    <m/>
    <n v="0"/>
    <n v="0"/>
    <n v="0"/>
    <n v="0"/>
    <n v="0"/>
    <x v="0"/>
    <x v="0"/>
    <x v="40"/>
    <m/>
    <m/>
    <n v="0"/>
    <n v="0"/>
  </r>
  <r>
    <m/>
    <m/>
    <m/>
    <m/>
    <m/>
    <s v="Travaux d'urgence de traitement de point noir sur la RNT 8c entre PK 10+000 et PK 12+500, Région Betsiboka"/>
    <s v="Travaux d'Urgence"/>
    <x v="1"/>
    <x v="0"/>
    <n v="197500000"/>
    <x v="0"/>
    <x v="12"/>
    <x v="0"/>
    <m/>
    <s v="9.1"/>
    <m/>
    <x v="103"/>
    <x v="0"/>
    <x v="0"/>
    <x v="0"/>
    <x v="0"/>
    <x v="12"/>
    <x v="0"/>
    <m/>
    <m/>
    <m/>
    <m/>
    <m/>
    <m/>
    <m/>
    <x v="0"/>
    <x v="358"/>
    <m/>
    <m/>
    <m/>
    <m/>
    <x v="0"/>
    <x v="0"/>
    <x v="0"/>
    <e v="#DIV/0!"/>
    <x v="0"/>
    <m/>
    <n v="0"/>
    <n v="0"/>
    <n v="0"/>
    <n v="0"/>
    <n v="0"/>
    <x v="0"/>
    <x v="0"/>
    <x v="40"/>
    <m/>
    <m/>
    <n v="0"/>
    <n v="0"/>
  </r>
  <r>
    <m/>
    <m/>
    <m/>
    <m/>
    <m/>
    <s v="Travaux d'urgence de traitement de point noir sur la RNT 8c entre PK 1+500 et PK 5+000, Région Betsiboka"/>
    <s v="Travaux d'Urgence"/>
    <x v="1"/>
    <x v="0"/>
    <n v="190000000"/>
    <x v="0"/>
    <x v="12"/>
    <x v="0"/>
    <m/>
    <s v="9.1"/>
    <m/>
    <x v="103"/>
    <x v="0"/>
    <x v="0"/>
    <x v="0"/>
    <x v="0"/>
    <x v="12"/>
    <x v="0"/>
    <m/>
    <m/>
    <m/>
    <m/>
    <m/>
    <m/>
    <m/>
    <x v="0"/>
    <x v="359"/>
    <m/>
    <m/>
    <m/>
    <m/>
    <x v="0"/>
    <x v="0"/>
    <x v="0"/>
    <e v="#DIV/0!"/>
    <x v="0"/>
    <m/>
    <n v="0"/>
    <n v="0"/>
    <n v="0"/>
    <n v="0"/>
    <n v="0"/>
    <x v="0"/>
    <x v="0"/>
    <x v="40"/>
    <m/>
    <m/>
    <n v="0"/>
    <n v="0"/>
  </r>
  <r>
    <m/>
    <m/>
    <m/>
    <m/>
    <m/>
    <s v="Travaux d'urgence de traitement de point noir entre PK 79+000 et PK 81+000 de la RNT 33A District de Tsaratanana, Région Betsiboka "/>
    <s v="Travaux d'Urgence"/>
    <x v="1"/>
    <x v="0"/>
    <n v="196000000"/>
    <x v="0"/>
    <x v="12"/>
    <x v="0"/>
    <m/>
    <s v="9.1"/>
    <m/>
    <x v="104"/>
    <x v="0"/>
    <x v="0"/>
    <x v="0"/>
    <x v="0"/>
    <x v="12"/>
    <x v="87"/>
    <m/>
    <m/>
    <m/>
    <m/>
    <m/>
    <m/>
    <m/>
    <x v="0"/>
    <x v="360"/>
    <m/>
    <m/>
    <m/>
    <m/>
    <x v="0"/>
    <x v="0"/>
    <x v="0"/>
    <e v="#DIV/0!"/>
    <x v="0"/>
    <m/>
    <n v="0"/>
    <n v="0"/>
    <n v="0"/>
    <n v="0"/>
    <n v="0"/>
    <x v="0"/>
    <x v="0"/>
    <x v="40"/>
    <m/>
    <m/>
    <n v="0"/>
    <n v="0"/>
  </r>
  <r>
    <m/>
    <m/>
    <m/>
    <m/>
    <m/>
    <s v="Travaux d'urgence de traitement de point noir entre PK 30+000 et PK 50+000 de la RNT 33A District de Tsaratanana, Région Betsiboka "/>
    <s v="Travaux d'Urgence"/>
    <x v="1"/>
    <x v="0"/>
    <n v="185000000"/>
    <x v="0"/>
    <x v="12"/>
    <x v="0"/>
    <m/>
    <s v="9.1"/>
    <m/>
    <x v="104"/>
    <x v="0"/>
    <x v="0"/>
    <x v="0"/>
    <x v="0"/>
    <x v="12"/>
    <x v="87"/>
    <m/>
    <m/>
    <m/>
    <m/>
    <m/>
    <m/>
    <m/>
    <x v="0"/>
    <x v="361"/>
    <m/>
    <m/>
    <m/>
    <m/>
    <x v="0"/>
    <x v="0"/>
    <x v="0"/>
    <e v="#DIV/0!"/>
    <x v="0"/>
    <m/>
    <n v="0"/>
    <n v="0"/>
    <n v="0"/>
    <n v="0"/>
    <n v="0"/>
    <x v="0"/>
    <x v="0"/>
    <x v="40"/>
    <m/>
    <m/>
    <n v="0"/>
    <n v="0"/>
  </r>
  <r>
    <m/>
    <m/>
    <m/>
    <m/>
    <m/>
    <s v="Travaux d'urgence de comblement de brèche et réfection de chaussée sur la RNP 7 au PK 283+200"/>
    <s v="Travaux d'Urgence"/>
    <x v="1"/>
    <x v="0"/>
    <n v="45000000"/>
    <x v="0"/>
    <x v="12"/>
    <x v="0"/>
    <m/>
    <s v="9.1"/>
    <m/>
    <x v="13"/>
    <x v="0"/>
    <x v="0"/>
    <x v="0"/>
    <x v="0"/>
    <x v="13"/>
    <x v="0"/>
    <m/>
    <m/>
    <m/>
    <m/>
    <m/>
    <m/>
    <m/>
    <x v="0"/>
    <x v="362"/>
    <m/>
    <m/>
    <m/>
    <m/>
    <x v="0"/>
    <x v="0"/>
    <x v="0"/>
    <e v="#DIV/0!"/>
    <x v="0"/>
    <m/>
    <n v="0"/>
    <n v="0"/>
    <n v="0"/>
    <n v="0"/>
    <n v="0"/>
    <x v="0"/>
    <x v="0"/>
    <x v="40"/>
    <m/>
    <m/>
    <n v="0"/>
    <n v="0"/>
  </r>
  <r>
    <m/>
    <m/>
    <m/>
    <m/>
    <m/>
    <s v="Travaux d'urgence sur la RNS 34 protection de talus et réparation sortie d'ouvrages du PK 143 à 146"/>
    <s v="Travaux d'Urgence"/>
    <x v="3"/>
    <x v="0"/>
    <n v="195000000"/>
    <x v="0"/>
    <x v="12"/>
    <x v="0"/>
    <m/>
    <s v="9.1"/>
    <m/>
    <x v="19"/>
    <x v="0"/>
    <x v="0"/>
    <x v="0"/>
    <x v="0"/>
    <x v="13"/>
    <x v="0"/>
    <m/>
    <m/>
    <m/>
    <m/>
    <m/>
    <m/>
    <m/>
    <x v="0"/>
    <x v="363"/>
    <m/>
    <m/>
    <m/>
    <m/>
    <x v="0"/>
    <x v="0"/>
    <x v="0"/>
    <e v="#DIV/0!"/>
    <x v="0"/>
    <m/>
    <n v="0"/>
    <n v="0"/>
    <n v="0"/>
    <n v="0"/>
    <n v="0"/>
    <x v="0"/>
    <x v="0"/>
    <x v="40"/>
    <m/>
    <m/>
    <n v="0"/>
    <n v="0"/>
  </r>
  <r>
    <m/>
    <m/>
    <m/>
    <m/>
    <m/>
    <s v="Travaux d'urgence de réparation du point critique et de remise en état de la chaussée sur la RNS34 au pk 217+300"/>
    <s v="Travaux d'Urgence"/>
    <x v="0"/>
    <x v="0"/>
    <n v="135000000"/>
    <x v="0"/>
    <x v="12"/>
    <x v="0"/>
    <m/>
    <s v="9.1"/>
    <m/>
    <x v="19"/>
    <x v="0"/>
    <x v="0"/>
    <x v="0"/>
    <x v="0"/>
    <x v="13"/>
    <x v="0"/>
    <m/>
    <m/>
    <m/>
    <m/>
    <m/>
    <m/>
    <m/>
    <x v="136"/>
    <x v="364"/>
    <n v="130518000"/>
    <m/>
    <m/>
    <m/>
    <x v="0"/>
    <x v="47"/>
    <x v="163"/>
    <n v="2237.25"/>
    <x v="0"/>
    <m/>
    <n v="0"/>
    <n v="0"/>
    <n v="0"/>
    <n v="0"/>
    <n v="0"/>
    <x v="0"/>
    <x v="0"/>
    <x v="124"/>
    <m/>
    <m/>
    <n v="0"/>
    <n v="0"/>
  </r>
  <r>
    <m/>
    <m/>
    <m/>
    <m/>
    <m/>
    <s v="Travaux d'urgence de traitement de brèche et réparation de la chaussée sur la RNS34 au pk 25+300, CR Andranomafana"/>
    <s v="Travaux d'Urgence"/>
    <x v="0"/>
    <x v="0"/>
    <n v="45000000"/>
    <x v="0"/>
    <x v="12"/>
    <x v="0"/>
    <m/>
    <s v="9.1"/>
    <m/>
    <x v="19"/>
    <x v="0"/>
    <x v="0"/>
    <x v="0"/>
    <x v="0"/>
    <x v="13"/>
    <x v="0"/>
    <m/>
    <m/>
    <m/>
    <m/>
    <m/>
    <m/>
    <m/>
    <x v="137"/>
    <x v="365"/>
    <m/>
    <m/>
    <m/>
    <m/>
    <x v="0"/>
    <x v="47"/>
    <x v="0"/>
    <n v="2237.25"/>
    <x v="0"/>
    <m/>
    <n v="0"/>
    <n v="0"/>
    <n v="0"/>
    <n v="0"/>
    <n v="0"/>
    <x v="0"/>
    <x v="0"/>
    <x v="125"/>
    <m/>
    <m/>
    <n v="0"/>
    <n v="0"/>
  </r>
  <r>
    <m/>
    <m/>
    <m/>
    <m/>
    <m/>
    <s v="Travaux d'urgence de traitement de brèche et construction mur de soutènement au pk 41+900 de la RNS34, CR Antohibe"/>
    <s v="Travaux d'Urgence"/>
    <x v="0"/>
    <x v="0"/>
    <n v="175000000"/>
    <x v="0"/>
    <x v="12"/>
    <x v="0"/>
    <m/>
    <s v="9.1"/>
    <m/>
    <x v="19"/>
    <x v="0"/>
    <x v="0"/>
    <x v="0"/>
    <x v="0"/>
    <x v="13"/>
    <x v="0"/>
    <m/>
    <m/>
    <m/>
    <m/>
    <m/>
    <m/>
    <m/>
    <x v="138"/>
    <x v="366"/>
    <n v="170954000"/>
    <m/>
    <m/>
    <m/>
    <x v="0"/>
    <x v="47"/>
    <x v="164"/>
    <n v="2237.25"/>
    <x v="0"/>
    <m/>
    <n v="0"/>
    <n v="0"/>
    <n v="0"/>
    <n v="0"/>
    <n v="0"/>
    <x v="0"/>
    <x v="0"/>
    <x v="126"/>
    <m/>
    <m/>
    <n v="0"/>
    <n v="0"/>
  </r>
  <r>
    <m/>
    <m/>
    <m/>
    <m/>
    <m/>
    <s v="Travaux d'urgence de réparation de la chaussée et traitement de brèche sur la RNS34 au pk 44+750, CR Antohibe"/>
    <s v="Travaux d'Urgence"/>
    <x v="0"/>
    <x v="0"/>
    <n v="105000000"/>
    <x v="0"/>
    <x v="12"/>
    <x v="0"/>
    <m/>
    <s v="9.1"/>
    <m/>
    <x v="19"/>
    <x v="0"/>
    <x v="0"/>
    <x v="0"/>
    <x v="0"/>
    <x v="13"/>
    <x v="0"/>
    <m/>
    <m/>
    <m/>
    <m/>
    <m/>
    <m/>
    <m/>
    <x v="0"/>
    <x v="367"/>
    <m/>
    <m/>
    <m/>
    <m/>
    <x v="0"/>
    <x v="47"/>
    <x v="0"/>
    <n v="2237.25"/>
    <x v="0"/>
    <m/>
    <n v="0"/>
    <n v="0"/>
    <n v="0"/>
    <n v="0"/>
    <n v="0"/>
    <x v="0"/>
    <x v="0"/>
    <x v="40"/>
    <m/>
    <m/>
    <n v="0"/>
    <n v="0"/>
  </r>
  <r>
    <m/>
    <m/>
    <m/>
    <m/>
    <m/>
    <s v="Travaux d'urgence de construction de dalot et réparation de chaussée sur la RNS34 au pk 45+000 et pk 54+000, CR Antohibe"/>
    <s v="Travaux d'Urgence"/>
    <x v="0"/>
    <x v="0"/>
    <n v="130000000"/>
    <x v="0"/>
    <x v="12"/>
    <x v="0"/>
    <m/>
    <s v="9.1"/>
    <m/>
    <x v="19"/>
    <x v="0"/>
    <x v="0"/>
    <x v="0"/>
    <x v="0"/>
    <x v="13"/>
    <x v="0"/>
    <m/>
    <m/>
    <m/>
    <m/>
    <m/>
    <m/>
    <m/>
    <x v="139"/>
    <x v="368"/>
    <n v="125789600"/>
    <m/>
    <m/>
    <m/>
    <x v="0"/>
    <x v="47"/>
    <x v="102"/>
    <n v="2237.25"/>
    <x v="0"/>
    <m/>
    <n v="0"/>
    <n v="0"/>
    <n v="0"/>
    <n v="0"/>
    <n v="0"/>
    <x v="0"/>
    <x v="0"/>
    <x v="127"/>
    <m/>
    <m/>
    <n v="0"/>
    <n v="0"/>
  </r>
  <r>
    <m/>
    <m/>
    <m/>
    <m/>
    <m/>
    <s v="Travaux d'urgence de comblement de brèche et réparation de chaussée au pk 64+800 de la RNS34, CR Ankazomiriotra"/>
    <s v="Travaux d'Urgence"/>
    <x v="0"/>
    <x v="0"/>
    <n v="90000000"/>
    <x v="0"/>
    <x v="12"/>
    <x v="0"/>
    <m/>
    <s v="9.1"/>
    <m/>
    <x v="19"/>
    <x v="0"/>
    <x v="0"/>
    <x v="0"/>
    <x v="0"/>
    <x v="13"/>
    <x v="0"/>
    <m/>
    <m/>
    <m/>
    <m/>
    <m/>
    <m/>
    <m/>
    <x v="140"/>
    <x v="369"/>
    <n v="88593400"/>
    <m/>
    <m/>
    <m/>
    <x v="0"/>
    <x v="47"/>
    <x v="165"/>
    <n v="2237.25"/>
    <x v="0"/>
    <m/>
    <n v="0"/>
    <n v="0"/>
    <n v="0"/>
    <n v="0"/>
    <n v="0"/>
    <x v="0"/>
    <x v="0"/>
    <x v="126"/>
    <m/>
    <m/>
    <n v="0"/>
    <n v="0"/>
  </r>
  <r>
    <m/>
    <m/>
    <m/>
    <m/>
    <m/>
    <s v="Travaux d'urgence de traitement de brèche et réparation de chaussée sur la RNS34 au pk 133+400, CR Anjoma-Ramartina"/>
    <s v="Travaux d'Urgence"/>
    <x v="0"/>
    <x v="0"/>
    <n v="150000000"/>
    <x v="0"/>
    <x v="12"/>
    <x v="0"/>
    <m/>
    <s v="9.1"/>
    <m/>
    <x v="19"/>
    <x v="0"/>
    <x v="0"/>
    <x v="0"/>
    <x v="0"/>
    <x v="13"/>
    <x v="0"/>
    <m/>
    <m/>
    <m/>
    <m/>
    <m/>
    <m/>
    <m/>
    <x v="0"/>
    <x v="370"/>
    <m/>
    <m/>
    <m/>
    <m/>
    <x v="0"/>
    <x v="47"/>
    <x v="0"/>
    <n v="2237.25"/>
    <x v="0"/>
    <m/>
    <n v="0"/>
    <n v="0"/>
    <n v="0"/>
    <n v="0"/>
    <n v="0"/>
    <x v="0"/>
    <x v="0"/>
    <x v="127"/>
    <m/>
    <m/>
    <n v="0"/>
    <n v="0"/>
  </r>
  <r>
    <m/>
    <m/>
    <m/>
    <m/>
    <m/>
    <s v="Travaux d'urgence de comblement de brèche au pk 144+800 de la RNS 34, CR Anjoma Ramaritina"/>
    <s v="Travaux d'Urgence"/>
    <x v="0"/>
    <x v="0"/>
    <n v="77000000"/>
    <x v="0"/>
    <x v="12"/>
    <x v="0"/>
    <m/>
    <s v="9.1"/>
    <m/>
    <x v="19"/>
    <x v="0"/>
    <x v="0"/>
    <x v="0"/>
    <x v="0"/>
    <x v="13"/>
    <x v="0"/>
    <m/>
    <m/>
    <m/>
    <m/>
    <m/>
    <m/>
    <m/>
    <x v="141"/>
    <x v="371"/>
    <n v="76734500"/>
    <m/>
    <m/>
    <m/>
    <x v="0"/>
    <x v="47"/>
    <x v="163"/>
    <n v="2237.25"/>
    <x v="0"/>
    <m/>
    <n v="0"/>
    <n v="0"/>
    <n v="0"/>
    <n v="0"/>
    <n v="0"/>
    <x v="0"/>
    <x v="0"/>
    <x v="128"/>
    <m/>
    <m/>
    <n v="0"/>
    <n v="0"/>
  </r>
  <r>
    <m/>
    <m/>
    <m/>
    <m/>
    <m/>
    <s v="Travaux d'urgence sur la RNS 34: traitement du brèche au PK 27+900"/>
    <s v="Travaux d'Urgence"/>
    <x v="1"/>
    <x v="0"/>
    <n v="200000000"/>
    <x v="0"/>
    <x v="12"/>
    <x v="0"/>
    <m/>
    <s v="9.1"/>
    <m/>
    <x v="19"/>
    <x v="0"/>
    <x v="0"/>
    <x v="0"/>
    <x v="0"/>
    <x v="13"/>
    <x v="0"/>
    <m/>
    <m/>
    <m/>
    <m/>
    <m/>
    <m/>
    <m/>
    <x v="0"/>
    <x v="372"/>
    <m/>
    <m/>
    <m/>
    <m/>
    <x v="0"/>
    <x v="0"/>
    <x v="0"/>
    <e v="#DIV/0!"/>
    <x v="0"/>
    <m/>
    <n v="0"/>
    <n v="0"/>
    <n v="0"/>
    <n v="0"/>
    <n v="0"/>
    <x v="0"/>
    <x v="0"/>
    <x v="40"/>
    <m/>
    <m/>
    <n v="0"/>
    <n v="0"/>
  </r>
  <r>
    <m/>
    <m/>
    <m/>
    <m/>
    <m/>
    <s v="Travaux d'urgence de traitement de brèche et protection par gabion au PK 235+400 de la RNP 6"/>
    <s v="Travaux d'Urgence"/>
    <x v="3"/>
    <x v="0"/>
    <n v="175000000"/>
    <x v="0"/>
    <x v="12"/>
    <x v="0"/>
    <m/>
    <s v="9.1"/>
    <m/>
    <x v="10"/>
    <x v="0"/>
    <x v="0"/>
    <x v="0"/>
    <x v="0"/>
    <x v="8"/>
    <x v="0"/>
    <m/>
    <m/>
    <m/>
    <m/>
    <m/>
    <m/>
    <m/>
    <x v="0"/>
    <x v="373"/>
    <m/>
    <m/>
    <m/>
    <m/>
    <x v="0"/>
    <x v="0"/>
    <x v="0"/>
    <e v="#DIV/0!"/>
    <x v="0"/>
    <m/>
    <n v="0"/>
    <n v="0"/>
    <n v="0"/>
    <n v="0"/>
    <n v="0"/>
    <x v="0"/>
    <x v="0"/>
    <x v="40"/>
    <m/>
    <m/>
    <n v="0"/>
    <n v="0"/>
  </r>
  <r>
    <m/>
    <m/>
    <m/>
    <m/>
    <m/>
    <s v="Travaux d'urgence pour comblement de brèche du PK 71+800 de la RN4"/>
    <s v="Travaux d'Urgence"/>
    <x v="3"/>
    <x v="0"/>
    <n v="190000000"/>
    <x v="0"/>
    <x v="12"/>
    <x v="0"/>
    <m/>
    <s v="9.1"/>
    <m/>
    <x v="35"/>
    <x v="0"/>
    <x v="0"/>
    <x v="0"/>
    <x v="0"/>
    <x v="6"/>
    <x v="0"/>
    <m/>
    <m/>
    <m/>
    <m/>
    <m/>
    <m/>
    <m/>
    <x v="0"/>
    <x v="374"/>
    <m/>
    <m/>
    <m/>
    <m/>
    <x v="0"/>
    <x v="0"/>
    <x v="0"/>
    <e v="#DIV/0!"/>
    <x v="0"/>
    <m/>
    <n v="0"/>
    <n v="0"/>
    <n v="0"/>
    <n v="0"/>
    <n v="0"/>
    <x v="0"/>
    <x v="0"/>
    <x v="40"/>
    <m/>
    <m/>
    <n v="0"/>
    <n v="0"/>
  </r>
  <r>
    <m/>
    <m/>
    <m/>
    <m/>
    <m/>
    <s v="Travaux d'entretien de la route reliant Talata Volonondry et Sadabe, 20Km"/>
    <s v="Travaux d'Entretien"/>
    <x v="1"/>
    <x v="0"/>
    <n v="2000000000"/>
    <x v="0"/>
    <x v="12"/>
    <x v="0"/>
    <m/>
    <s v="9.1"/>
    <m/>
    <x v="27"/>
    <x v="0"/>
    <x v="0"/>
    <x v="0"/>
    <x v="0"/>
    <x v="37"/>
    <x v="0"/>
    <m/>
    <m/>
    <m/>
    <m/>
    <m/>
    <m/>
    <m/>
    <x v="0"/>
    <x v="375"/>
    <m/>
    <m/>
    <m/>
    <m/>
    <x v="0"/>
    <x v="0"/>
    <x v="0"/>
    <e v="#DIV/0!"/>
    <x v="0"/>
    <m/>
    <n v="0"/>
    <n v="0"/>
    <n v="0"/>
    <n v="0"/>
    <n v="0"/>
    <x v="0"/>
    <x v="0"/>
    <x v="40"/>
    <m/>
    <m/>
    <n v="0"/>
    <n v="0"/>
  </r>
  <r>
    <m/>
    <m/>
    <m/>
    <m/>
    <m/>
    <s v="Travaux de réparation et d'entretien du pont d'Andranovorivato sur la RNP 7"/>
    <s v="Travaux d'Entretien"/>
    <x v="1"/>
    <x v="0"/>
    <n v="220000000"/>
    <x v="0"/>
    <x v="12"/>
    <x v="0"/>
    <m/>
    <s v="9.1"/>
    <m/>
    <x v="13"/>
    <x v="0"/>
    <x v="0"/>
    <x v="0"/>
    <x v="0"/>
    <x v="37"/>
    <x v="0"/>
    <m/>
    <m/>
    <m/>
    <m/>
    <m/>
    <m/>
    <m/>
    <x v="0"/>
    <x v="376"/>
    <m/>
    <m/>
    <m/>
    <m/>
    <x v="0"/>
    <x v="0"/>
    <x v="0"/>
    <e v="#DIV/0!"/>
    <x v="0"/>
    <m/>
    <n v="0"/>
    <n v="0"/>
    <n v="0"/>
    <n v="0"/>
    <n v="0"/>
    <x v="0"/>
    <x v="0"/>
    <x v="40"/>
    <m/>
    <m/>
    <n v="0"/>
    <n v="0"/>
  </r>
  <r>
    <m/>
    <m/>
    <m/>
    <m/>
    <m/>
    <s v="Fourniture des matériels spécifiques (Groupe électrogène, Poste de soudure, Projecteur, Meule, Boite d'outillage) du DGTP"/>
    <s v="Fournitures"/>
    <x v="1"/>
    <x v="0"/>
    <n v="140000000"/>
    <x v="0"/>
    <x v="12"/>
    <x v="0"/>
    <m/>
    <s v="9.1"/>
    <m/>
    <x v="97"/>
    <x v="0"/>
    <x v="0"/>
    <x v="0"/>
    <x v="0"/>
    <x v="0"/>
    <x v="0"/>
    <m/>
    <m/>
    <m/>
    <m/>
    <m/>
    <m/>
    <m/>
    <x v="0"/>
    <x v="377"/>
    <m/>
    <m/>
    <m/>
    <m/>
    <x v="0"/>
    <x v="0"/>
    <x v="0"/>
    <e v="#DIV/0!"/>
    <x v="0"/>
    <m/>
    <n v="0"/>
    <n v="0"/>
    <n v="0"/>
    <n v="0"/>
    <n v="0"/>
    <x v="0"/>
    <x v="0"/>
    <x v="40"/>
    <m/>
    <m/>
    <n v="0"/>
    <n v="0"/>
  </r>
  <r>
    <m/>
    <m/>
    <m/>
    <m/>
    <m/>
    <s v="Fourniture et livraison d'appareils spécifiques pour le MTP (appareils photos, caméras et drones)"/>
    <s v="Fournitures"/>
    <x v="6"/>
    <x v="0"/>
    <n v="100000000"/>
    <x v="0"/>
    <x v="12"/>
    <x v="0"/>
    <m/>
    <s v="9.1"/>
    <m/>
    <x v="97"/>
    <x v="0"/>
    <x v="0"/>
    <x v="0"/>
    <x v="0"/>
    <x v="0"/>
    <x v="0"/>
    <m/>
    <m/>
    <m/>
    <m/>
    <m/>
    <m/>
    <m/>
    <x v="0"/>
    <x v="378"/>
    <m/>
    <m/>
    <m/>
    <m/>
    <x v="0"/>
    <x v="0"/>
    <x v="0"/>
    <e v="#DIV/0!"/>
    <x v="0"/>
    <m/>
    <n v="0"/>
    <n v="0"/>
    <n v="0"/>
    <n v="0"/>
    <n v="0"/>
    <x v="0"/>
    <x v="0"/>
    <x v="40"/>
    <m/>
    <m/>
    <n v="0"/>
    <n v="0"/>
  </r>
  <r>
    <m/>
    <m/>
    <m/>
    <m/>
    <m/>
    <s v="Fourniture de pièces détachées de tous les véhicules administratifs du MTP (à commande)"/>
    <s v="Fournitures"/>
    <x v="0"/>
    <x v="0"/>
    <n v="97000000"/>
    <x v="0"/>
    <x v="12"/>
    <x v="0"/>
    <m/>
    <s v="9.1"/>
    <m/>
    <x v="97"/>
    <x v="0"/>
    <x v="0"/>
    <x v="0"/>
    <x v="0"/>
    <x v="0"/>
    <x v="0"/>
    <m/>
    <m/>
    <m/>
    <m/>
    <m/>
    <m/>
    <m/>
    <x v="0"/>
    <x v="379"/>
    <m/>
    <m/>
    <m/>
    <m/>
    <x v="0"/>
    <x v="0"/>
    <x v="0"/>
    <e v="#DIV/0!"/>
    <x v="0"/>
    <m/>
    <n v="0"/>
    <n v="0"/>
    <n v="0"/>
    <n v="0"/>
    <n v="0"/>
    <x v="0"/>
    <x v="0"/>
    <x v="40"/>
    <m/>
    <m/>
    <n v="0"/>
    <n v="0"/>
  </r>
  <r>
    <m/>
    <m/>
    <m/>
    <m/>
    <m/>
    <s v="Fourniture de nouveau bac pour Benenitra, dans la Région Atsimo Andrefana"/>
    <s v="Fournitures"/>
    <x v="0"/>
    <x v="0"/>
    <n v="1500000000"/>
    <x v="0"/>
    <x v="12"/>
    <x v="0"/>
    <m/>
    <s v="9.1"/>
    <m/>
    <x v="97"/>
    <x v="0"/>
    <x v="0"/>
    <x v="0"/>
    <x v="0"/>
    <x v="0"/>
    <x v="0"/>
    <m/>
    <m/>
    <m/>
    <m/>
    <m/>
    <m/>
    <m/>
    <x v="0"/>
    <x v="380"/>
    <m/>
    <m/>
    <m/>
    <m/>
    <x v="0"/>
    <x v="0"/>
    <x v="0"/>
    <e v="#DIV/0!"/>
    <x v="0"/>
    <m/>
    <n v="0"/>
    <n v="0"/>
    <n v="0"/>
    <n v="0"/>
    <n v="0"/>
    <x v="0"/>
    <x v="0"/>
    <x v="40"/>
    <m/>
    <m/>
    <n v="0"/>
    <n v="0"/>
  </r>
  <r>
    <m/>
    <m/>
    <m/>
    <m/>
    <m/>
    <s v="Fourniture et livraison de matériels informatiques et téléphoniques des agents du MTP répartis en trois (03) lots: lot 1: ordinateurs; lot 2: imprimantes; lot 3: téléphones portables."/>
    <s v="Fournitures"/>
    <x v="0"/>
    <x v="0"/>
    <n v="500000000"/>
    <x v="0"/>
    <x v="12"/>
    <x v="0"/>
    <m/>
    <s v="9.1"/>
    <m/>
    <x v="97"/>
    <x v="0"/>
    <x v="0"/>
    <x v="0"/>
    <x v="0"/>
    <x v="0"/>
    <x v="0"/>
    <m/>
    <m/>
    <m/>
    <m/>
    <m/>
    <m/>
    <m/>
    <x v="0"/>
    <x v="381"/>
    <m/>
    <m/>
    <m/>
    <m/>
    <x v="0"/>
    <x v="0"/>
    <x v="0"/>
    <e v="#DIV/0!"/>
    <x v="0"/>
    <m/>
    <n v="0"/>
    <n v="0"/>
    <n v="0"/>
    <n v="0"/>
    <n v="0"/>
    <x v="0"/>
    <x v="0"/>
    <x v="40"/>
    <m/>
    <m/>
    <n v="0"/>
    <n v="0"/>
  </r>
  <r>
    <m/>
    <m/>
    <m/>
    <m/>
    <m/>
    <s v="Fourniture et livraison des matériels et mobiliers de bureau pour les agents du MTP."/>
    <s v="Fournitures"/>
    <x v="0"/>
    <x v="0"/>
    <n v="400000000"/>
    <x v="0"/>
    <x v="12"/>
    <x v="0"/>
    <m/>
    <s v="9.1"/>
    <m/>
    <x v="97"/>
    <x v="0"/>
    <x v="0"/>
    <x v="0"/>
    <x v="0"/>
    <x v="0"/>
    <x v="0"/>
    <m/>
    <m/>
    <m/>
    <m/>
    <m/>
    <m/>
    <m/>
    <x v="0"/>
    <x v="382"/>
    <m/>
    <m/>
    <m/>
    <m/>
    <x v="0"/>
    <x v="0"/>
    <x v="0"/>
    <e v="#DIV/0!"/>
    <x v="0"/>
    <m/>
    <n v="0"/>
    <n v="0"/>
    <n v="0"/>
    <n v="0"/>
    <n v="0"/>
    <x v="0"/>
    <x v="0"/>
    <x v="40"/>
    <m/>
    <m/>
    <n v="0"/>
    <n v="0"/>
  </r>
  <r>
    <m/>
    <m/>
    <m/>
    <m/>
    <m/>
    <s v="Fourniture de ponts modulaires pour le MTP"/>
    <s v="Fournitures"/>
    <x v="6"/>
    <x v="0"/>
    <n v="2360000000"/>
    <x v="0"/>
    <x v="12"/>
    <x v="0"/>
    <m/>
    <s v="9.1"/>
    <m/>
    <x v="97"/>
    <x v="0"/>
    <x v="0"/>
    <x v="0"/>
    <x v="0"/>
    <x v="0"/>
    <x v="0"/>
    <m/>
    <m/>
    <m/>
    <m/>
    <m/>
    <m/>
    <m/>
    <x v="0"/>
    <x v="383"/>
    <m/>
    <m/>
    <m/>
    <m/>
    <x v="0"/>
    <x v="0"/>
    <x v="0"/>
    <e v="#DIV/0!"/>
    <x v="0"/>
    <m/>
    <n v="0"/>
    <n v="0"/>
    <n v="0"/>
    <n v="0"/>
    <n v="0"/>
    <x v="0"/>
    <x v="0"/>
    <x v="40"/>
    <m/>
    <m/>
    <n v="0"/>
    <n v="0"/>
  </r>
  <r>
    <m/>
    <m/>
    <m/>
    <m/>
    <m/>
    <s v="Fourniture de consomptibles informatiques du DGTP (à commande)"/>
    <s v="Fournitures"/>
    <x v="1"/>
    <x v="0"/>
    <n v="100000000"/>
    <x v="0"/>
    <x v="12"/>
    <x v="0"/>
    <m/>
    <s v="9.1"/>
    <m/>
    <x v="97"/>
    <x v="0"/>
    <x v="0"/>
    <x v="0"/>
    <x v="0"/>
    <x v="0"/>
    <x v="0"/>
    <m/>
    <m/>
    <m/>
    <m/>
    <m/>
    <m/>
    <m/>
    <x v="0"/>
    <x v="384"/>
    <m/>
    <m/>
    <m/>
    <m/>
    <x v="0"/>
    <x v="0"/>
    <x v="0"/>
    <e v="#DIV/0!"/>
    <x v="0"/>
    <m/>
    <n v="0"/>
    <n v="0"/>
    <n v="0"/>
    <n v="0"/>
    <n v="0"/>
    <x v="0"/>
    <x v="0"/>
    <x v="40"/>
    <m/>
    <m/>
    <n v="0"/>
    <n v="0"/>
  </r>
  <r>
    <m/>
    <m/>
    <m/>
    <m/>
    <m/>
    <s v="Fourniture de matériels informatiques du DGTP (à commande)"/>
    <s v="Fournitures"/>
    <x v="1"/>
    <x v="0"/>
    <n v="60000000"/>
    <x v="0"/>
    <x v="12"/>
    <x v="0"/>
    <m/>
    <s v="9.1"/>
    <m/>
    <x v="97"/>
    <x v="0"/>
    <x v="0"/>
    <x v="0"/>
    <x v="0"/>
    <x v="0"/>
    <x v="0"/>
    <m/>
    <m/>
    <m/>
    <m/>
    <m/>
    <m/>
    <m/>
    <x v="0"/>
    <x v="385"/>
    <m/>
    <m/>
    <m/>
    <m/>
    <x v="0"/>
    <x v="0"/>
    <x v="0"/>
    <e v="#DIV/0!"/>
    <x v="0"/>
    <m/>
    <n v="0"/>
    <n v="0"/>
    <n v="0"/>
    <n v="0"/>
    <n v="0"/>
    <x v="0"/>
    <x v="0"/>
    <x v="40"/>
    <m/>
    <m/>
    <n v="0"/>
    <n v="0"/>
  </r>
  <r>
    <m/>
    <m/>
    <m/>
    <m/>
    <m/>
    <s v="Fourniture de matériels techniques (Appareil photo + Vidéo numérique, Décamètre (50m), Cyclométrie avec compteur, GPS etrex 10 récepteur, Mètre 5m,Télemètre) du DGTP (à commande)"/>
    <s v="Fournitures"/>
    <x v="1"/>
    <x v="0"/>
    <n v="40000000"/>
    <x v="0"/>
    <x v="12"/>
    <x v="0"/>
    <m/>
    <s v="9.1"/>
    <m/>
    <x v="97"/>
    <x v="0"/>
    <x v="0"/>
    <x v="0"/>
    <x v="0"/>
    <x v="0"/>
    <x v="0"/>
    <m/>
    <m/>
    <m/>
    <m/>
    <m/>
    <m/>
    <m/>
    <x v="0"/>
    <x v="386"/>
    <m/>
    <m/>
    <m/>
    <m/>
    <x v="0"/>
    <x v="0"/>
    <x v="0"/>
    <e v="#DIV/0!"/>
    <x v="0"/>
    <m/>
    <n v="0"/>
    <n v="0"/>
    <n v="0"/>
    <n v="0"/>
    <n v="0"/>
    <x v="0"/>
    <x v="0"/>
    <x v="40"/>
    <m/>
    <m/>
    <n v="0"/>
    <n v="0"/>
  </r>
  <r>
    <m/>
    <m/>
    <m/>
    <m/>
    <m/>
    <s v="Fourniture des divers matériaux de construction du DGTP (à commande)"/>
    <s v="Fournitures"/>
    <x v="1"/>
    <x v="0"/>
    <n v="180000000"/>
    <x v="0"/>
    <x v="12"/>
    <x v="0"/>
    <m/>
    <s v="9.1"/>
    <m/>
    <x v="97"/>
    <x v="0"/>
    <x v="0"/>
    <x v="0"/>
    <x v="0"/>
    <x v="0"/>
    <x v="0"/>
    <m/>
    <m/>
    <m/>
    <m/>
    <m/>
    <m/>
    <m/>
    <x v="0"/>
    <x v="387"/>
    <m/>
    <m/>
    <m/>
    <m/>
    <x v="0"/>
    <x v="0"/>
    <x v="0"/>
    <e v="#DIV/0!"/>
    <x v="0"/>
    <m/>
    <n v="0"/>
    <n v="0"/>
    <n v="0"/>
    <n v="0"/>
    <n v="0"/>
    <x v="0"/>
    <x v="0"/>
    <x v="40"/>
    <m/>
    <m/>
    <n v="0"/>
    <n v="0"/>
  </r>
  <r>
    <m/>
    <m/>
    <m/>
    <m/>
    <m/>
    <s v="Fourniture de pont modulaire du DGTP"/>
    <s v="Fournitures"/>
    <x v="3"/>
    <x v="0"/>
    <n v="6000000000"/>
    <x v="0"/>
    <x v="12"/>
    <x v="0"/>
    <m/>
    <s v="9.1"/>
    <m/>
    <x v="97"/>
    <x v="0"/>
    <x v="0"/>
    <x v="0"/>
    <x v="0"/>
    <x v="0"/>
    <x v="0"/>
    <m/>
    <m/>
    <m/>
    <m/>
    <m/>
    <m/>
    <m/>
    <x v="0"/>
    <x v="388"/>
    <m/>
    <m/>
    <m/>
    <m/>
    <x v="0"/>
    <x v="0"/>
    <x v="0"/>
    <e v="#DIV/0!"/>
    <x v="0"/>
    <m/>
    <n v="0"/>
    <n v="0"/>
    <n v="0"/>
    <n v="0"/>
    <n v="0"/>
    <x v="0"/>
    <x v="0"/>
    <x v="40"/>
    <m/>
    <m/>
    <n v="0"/>
    <n v="0"/>
  </r>
  <r>
    <m/>
    <m/>
    <m/>
    <m/>
    <m/>
    <s v="Fourniture et livraison de pièces répartis en deux (02) lots: lot1: pièces d'engins des TP (pièce d'engins : niveleuse, chargeuse, compacteur); lot2: pièces pour camions (camions bennes, camions porte-engin) (à commande)"/>
    <s v="Fournitures"/>
    <x v="1"/>
    <x v="0"/>
    <n v="340000000"/>
    <x v="0"/>
    <x v="12"/>
    <x v="0"/>
    <m/>
    <s v="9.1"/>
    <m/>
    <x v="97"/>
    <x v="0"/>
    <x v="0"/>
    <x v="0"/>
    <x v="0"/>
    <x v="0"/>
    <x v="0"/>
    <m/>
    <m/>
    <m/>
    <m/>
    <m/>
    <m/>
    <m/>
    <x v="0"/>
    <x v="389"/>
    <m/>
    <m/>
    <m/>
    <m/>
    <x v="0"/>
    <x v="0"/>
    <x v="0"/>
    <e v="#DIV/0!"/>
    <x v="0"/>
    <m/>
    <n v="0"/>
    <n v="0"/>
    <n v="0"/>
    <n v="0"/>
    <n v="0"/>
    <x v="0"/>
    <x v="0"/>
    <x v="40"/>
    <m/>
    <m/>
    <n v="0"/>
    <n v="0"/>
  </r>
  <r>
    <m/>
    <m/>
    <m/>
    <m/>
    <m/>
    <s v="Fourniture et livraison de petits outillages et matériels d'atelier (à commande)"/>
    <s v="Fournitures"/>
    <x v="6"/>
    <x v="0"/>
    <n v="70000000"/>
    <x v="0"/>
    <x v="12"/>
    <x v="0"/>
    <m/>
    <s v="9.1"/>
    <m/>
    <x v="97"/>
    <x v="0"/>
    <x v="0"/>
    <x v="0"/>
    <x v="0"/>
    <x v="0"/>
    <x v="0"/>
    <m/>
    <m/>
    <m/>
    <m/>
    <m/>
    <m/>
    <m/>
    <x v="0"/>
    <x v="390"/>
    <m/>
    <m/>
    <m/>
    <m/>
    <x v="0"/>
    <x v="0"/>
    <x v="0"/>
    <e v="#DIV/0!"/>
    <x v="0"/>
    <m/>
    <n v="0"/>
    <n v="0"/>
    <n v="0"/>
    <n v="0"/>
    <n v="0"/>
    <x v="0"/>
    <x v="0"/>
    <x v="129"/>
    <m/>
    <m/>
    <n v="0"/>
    <n v="0"/>
  </r>
  <r>
    <m/>
    <m/>
    <m/>
    <m/>
    <m/>
    <s v="Fourniture et livraison d articles ménagers (à commande)"/>
    <s v="Fournitures"/>
    <x v="6"/>
    <x v="0"/>
    <n v="30000000"/>
    <x v="0"/>
    <x v="12"/>
    <x v="0"/>
    <m/>
    <s v="9.1"/>
    <m/>
    <x v="97"/>
    <x v="0"/>
    <x v="0"/>
    <x v="0"/>
    <x v="0"/>
    <x v="0"/>
    <x v="0"/>
    <m/>
    <m/>
    <m/>
    <m/>
    <m/>
    <m/>
    <m/>
    <x v="0"/>
    <x v="391"/>
    <m/>
    <m/>
    <m/>
    <m/>
    <x v="0"/>
    <x v="0"/>
    <x v="0"/>
    <e v="#DIV/0!"/>
    <x v="0"/>
    <m/>
    <n v="0"/>
    <n v="0"/>
    <n v="0"/>
    <n v="0"/>
    <n v="0"/>
    <x v="0"/>
    <x v="0"/>
    <x v="40"/>
    <m/>
    <m/>
    <n v="0"/>
    <n v="0"/>
  </r>
  <r>
    <m/>
    <m/>
    <m/>
    <m/>
    <m/>
    <s v="Fourniture et livraison de produits et petits matériels d'entretien (à commande)"/>
    <s v="Fournitures"/>
    <x v="0"/>
    <x v="0"/>
    <n v="30000000"/>
    <x v="0"/>
    <x v="12"/>
    <x v="0"/>
    <m/>
    <s v="9.1"/>
    <m/>
    <x v="97"/>
    <x v="0"/>
    <x v="0"/>
    <x v="0"/>
    <x v="0"/>
    <x v="0"/>
    <x v="0"/>
    <m/>
    <m/>
    <m/>
    <m/>
    <m/>
    <m/>
    <m/>
    <x v="0"/>
    <x v="392"/>
    <m/>
    <m/>
    <m/>
    <m/>
    <x v="0"/>
    <x v="0"/>
    <x v="0"/>
    <e v="#DIV/0!"/>
    <x v="0"/>
    <m/>
    <n v="0"/>
    <n v="0"/>
    <n v="0"/>
    <n v="0"/>
    <n v="0"/>
    <x v="0"/>
    <x v="0"/>
    <x v="40"/>
    <m/>
    <m/>
    <n v="0"/>
    <n v="0"/>
  </r>
  <r>
    <m/>
    <m/>
    <m/>
    <m/>
    <m/>
    <s v="Fourniture et livraison des produits alimentaires (à commande)"/>
    <s v="Fournitures"/>
    <x v="0"/>
    <x v="0"/>
    <n v="160000000"/>
    <x v="0"/>
    <x v="12"/>
    <x v="0"/>
    <m/>
    <s v="9.1"/>
    <m/>
    <x v="97"/>
    <x v="0"/>
    <x v="0"/>
    <x v="0"/>
    <x v="0"/>
    <x v="0"/>
    <x v="0"/>
    <m/>
    <m/>
    <m/>
    <m/>
    <m/>
    <m/>
    <m/>
    <x v="0"/>
    <x v="393"/>
    <m/>
    <m/>
    <m/>
    <m/>
    <x v="0"/>
    <x v="0"/>
    <x v="0"/>
    <e v="#DIV/0!"/>
    <x v="0"/>
    <m/>
    <n v="0"/>
    <n v="0"/>
    <n v="0"/>
    <n v="0"/>
    <n v="0"/>
    <x v="0"/>
    <x v="0"/>
    <x v="40"/>
    <m/>
    <m/>
    <n v="0"/>
    <n v="0"/>
  </r>
  <r>
    <m/>
    <m/>
    <m/>
    <m/>
    <m/>
    <s v="Fourniture des pièces de maintenance des véhicules du DGTP (à commande)"/>
    <s v="Fournitures"/>
    <x v="1"/>
    <x v="0"/>
    <n v="80000000"/>
    <x v="0"/>
    <x v="12"/>
    <x v="0"/>
    <m/>
    <s v="9.1"/>
    <m/>
    <x v="97"/>
    <x v="0"/>
    <x v="0"/>
    <x v="0"/>
    <x v="0"/>
    <x v="0"/>
    <x v="0"/>
    <m/>
    <m/>
    <m/>
    <m/>
    <m/>
    <m/>
    <m/>
    <x v="0"/>
    <x v="394"/>
    <m/>
    <m/>
    <m/>
    <m/>
    <x v="0"/>
    <x v="0"/>
    <x v="0"/>
    <e v="#DIV/0!"/>
    <x v="0"/>
    <m/>
    <n v="0"/>
    <n v="0"/>
    <n v="0"/>
    <n v="0"/>
    <n v="0"/>
    <x v="0"/>
    <x v="0"/>
    <x v="40"/>
    <m/>
    <m/>
    <n v="0"/>
    <n v="0"/>
  </r>
  <r>
    <m/>
    <m/>
    <m/>
    <m/>
    <m/>
    <s v="Fourniture d'article de bureau du DGTP (à commande)"/>
    <s v="Fournitures"/>
    <x v="1"/>
    <x v="0"/>
    <n v="50000000"/>
    <x v="0"/>
    <x v="12"/>
    <x v="0"/>
    <m/>
    <s v="9.1"/>
    <m/>
    <x v="97"/>
    <x v="0"/>
    <x v="0"/>
    <x v="0"/>
    <x v="0"/>
    <x v="0"/>
    <x v="0"/>
    <m/>
    <m/>
    <m/>
    <m/>
    <m/>
    <m/>
    <m/>
    <x v="0"/>
    <x v="395"/>
    <m/>
    <m/>
    <m/>
    <m/>
    <x v="0"/>
    <x v="0"/>
    <x v="0"/>
    <e v="#DIV/0!"/>
    <x v="0"/>
    <m/>
    <n v="0"/>
    <n v="0"/>
    <n v="0"/>
    <n v="0"/>
    <n v="0"/>
    <x v="0"/>
    <x v="0"/>
    <x v="40"/>
    <m/>
    <m/>
    <n v="0"/>
    <n v="0"/>
  </r>
  <r>
    <m/>
    <m/>
    <m/>
    <m/>
    <m/>
    <s v="Fourniture et livraison des consomptibles informatiques (à commande)"/>
    <s v="Fournitures"/>
    <x v="0"/>
    <x v="0"/>
    <n v="420000000"/>
    <x v="0"/>
    <x v="12"/>
    <x v="0"/>
    <m/>
    <s v="9.1"/>
    <m/>
    <x v="97"/>
    <x v="0"/>
    <x v="0"/>
    <x v="0"/>
    <x v="0"/>
    <x v="0"/>
    <x v="0"/>
    <m/>
    <m/>
    <m/>
    <m/>
    <m/>
    <m/>
    <m/>
    <x v="0"/>
    <x v="396"/>
    <m/>
    <m/>
    <m/>
    <m/>
    <x v="0"/>
    <x v="0"/>
    <x v="0"/>
    <e v="#DIV/0!"/>
    <x v="0"/>
    <m/>
    <n v="0"/>
    <n v="0"/>
    <n v="0"/>
    <n v="0"/>
    <n v="0"/>
    <x v="0"/>
    <x v="0"/>
    <x v="40"/>
    <m/>
    <m/>
    <n v="0"/>
    <n v="0"/>
  </r>
  <r>
    <m/>
    <m/>
    <m/>
    <m/>
    <m/>
    <s v="Travaux d'urgence de réparation de chaussée et de construction d'ouvrage d'équilibre sur la RNS 34 au PK 11+500, CR Mandritsara"/>
    <s v="Travaux d'Urgence"/>
    <x v="0"/>
    <x v="0"/>
    <n v="1330000000"/>
    <x v="0"/>
    <x v="12"/>
    <x v="0"/>
    <m/>
    <s v="9.1"/>
    <m/>
    <x v="19"/>
    <x v="0"/>
    <x v="0"/>
    <x v="0"/>
    <x v="0"/>
    <x v="13"/>
    <x v="0"/>
    <m/>
    <m/>
    <m/>
    <m/>
    <m/>
    <m/>
    <m/>
    <x v="142"/>
    <x v="397"/>
    <n v="1253426000"/>
    <m/>
    <m/>
    <m/>
    <x v="0"/>
    <x v="47"/>
    <x v="8"/>
    <n v="2237.25"/>
    <x v="0"/>
    <m/>
    <n v="0"/>
    <n v="0"/>
    <n v="0"/>
    <n v="0"/>
    <n v="0"/>
    <x v="4"/>
    <x v="5"/>
    <x v="127"/>
    <m/>
    <m/>
    <n v="0"/>
    <n v="0"/>
  </r>
  <r>
    <m/>
    <m/>
    <m/>
    <m/>
    <m/>
    <s v="Travaux d'urgence de protection entrée et sortie du pont Maharidaza au pk 24+200 de la RN 3A"/>
    <s v="Travaux d'Urgence"/>
    <x v="0"/>
    <x v="0"/>
    <n v="350000000"/>
    <x v="0"/>
    <x v="12"/>
    <x v="0"/>
    <m/>
    <s v="9.1"/>
    <m/>
    <x v="70"/>
    <x v="0"/>
    <x v="0"/>
    <x v="0"/>
    <x v="0"/>
    <x v="19"/>
    <x v="0"/>
    <m/>
    <m/>
    <m/>
    <m/>
    <m/>
    <m/>
    <m/>
    <x v="143"/>
    <x v="398"/>
    <n v="349296128"/>
    <m/>
    <m/>
    <m/>
    <x v="0"/>
    <x v="47"/>
    <x v="166"/>
    <n v="2237.25"/>
    <x v="0"/>
    <m/>
    <n v="0"/>
    <n v="0"/>
    <n v="0"/>
    <n v="0"/>
    <n v="0"/>
    <x v="4"/>
    <x v="5"/>
    <x v="130"/>
    <m/>
    <m/>
    <n v="0"/>
    <n v="0"/>
  </r>
  <r>
    <m/>
    <m/>
    <m/>
    <m/>
    <m/>
    <s v="Travaux de traitement des points noirs sur la RNT 17A Iotry - Bezaha - Benenitra (Contrat Cadre)"/>
    <s v="Travaux d'Entretien"/>
    <x v="0"/>
    <x v="0"/>
    <n v="7800000000"/>
    <x v="0"/>
    <x v="12"/>
    <x v="0"/>
    <m/>
    <s v="9.1"/>
    <m/>
    <x v="105"/>
    <x v="0"/>
    <x v="0"/>
    <x v="0"/>
    <x v="0"/>
    <x v="37"/>
    <x v="0"/>
    <m/>
    <m/>
    <m/>
    <m/>
    <m/>
    <m/>
    <m/>
    <x v="0"/>
    <x v="399"/>
    <m/>
    <m/>
    <m/>
    <m/>
    <x v="0"/>
    <x v="0"/>
    <x v="0"/>
    <e v="#DIV/0!"/>
    <x v="0"/>
    <m/>
    <n v="0"/>
    <n v="0"/>
    <n v="0"/>
    <n v="0"/>
    <n v="0"/>
    <x v="0"/>
    <x v="0"/>
    <x v="40"/>
    <m/>
    <m/>
    <n v="0"/>
    <n v="0"/>
  </r>
  <r>
    <m/>
    <m/>
    <m/>
    <s v="TRAVAUX D'URGENCE DES INFRASTRUCTURES ROUTIERES - ANNEE 2022 (Post ANA et Post BATSIRAI)"/>
    <m/>
    <s v="Travaux d'urgence des Infrastructures Routières - année 2022 (Post ANA et Post BATSIRAI) sur la RNP7 : au PK 331+200; au pk378+000; au pk 471+100; au pk 311 (limite de la région AMM et HM) et pk412; pk732+800; au pk 509+950; entre pk 331+250 et pk344; au pk 337+800 et pk 389+130; au pk 489+100; entre pk 409+000 et pk471+000; au pk 378+250; entre pk 354 et 366; au pk 41+960; au pk 268+200; au pk 264+300; au pk283+200; au pk 368; au pk 412+960 et au pk 732 (Contrat cadre)"/>
    <s v="Travaux d'Urgence"/>
    <x v="0"/>
    <x v="0"/>
    <n v="600000000"/>
    <x v="0"/>
    <x v="12"/>
    <x v="0"/>
    <m/>
    <m/>
    <m/>
    <x v="13"/>
    <x v="0"/>
    <x v="0"/>
    <x v="0"/>
    <x v="0"/>
    <x v="53"/>
    <x v="0"/>
    <m/>
    <m/>
    <m/>
    <m/>
    <m/>
    <m/>
    <m/>
    <x v="0"/>
    <x v="400"/>
    <m/>
    <m/>
    <m/>
    <m/>
    <x v="0"/>
    <x v="0"/>
    <x v="0"/>
    <e v="#DIV/0!"/>
    <x v="0"/>
    <m/>
    <n v="0"/>
    <n v="0"/>
    <n v="0"/>
    <n v="0"/>
    <n v="0"/>
    <x v="0"/>
    <x v="0"/>
    <x v="40"/>
    <m/>
    <m/>
    <n v="0"/>
    <n v="0"/>
  </r>
</pivotCacheRecords>
</file>

<file path=xl/pivotCache/pivotCacheRecords2.xml><?xml version="1.0" encoding="utf-8"?>
<pivotCacheRecords xmlns="http://schemas.openxmlformats.org/spreadsheetml/2006/main" xmlns:r="http://schemas.openxmlformats.org/officeDocument/2006/relationships" count="442">
  <r>
    <m/>
    <s v="206"/>
    <s v="455"/>
    <s v="Nouveau Projets d'Emergents"/>
    <s v="DIRECTION DES INFRASTRUCTURES (DINFRA)"/>
    <s v="FOURNITURE DE PONTS METALLIQUES MODULAIRES TYPE BAILEY POUR TRAVAUX D'URGENCE"/>
    <x v="0"/>
    <x v="0"/>
    <x v="0"/>
    <n v="2411000000"/>
    <x v="0"/>
    <x v="0"/>
    <x v="0"/>
    <m/>
    <s v="9.1"/>
    <m/>
    <x v="0"/>
    <x v="0"/>
    <x v="0"/>
    <x v="0"/>
    <x v="0"/>
    <x v="0"/>
    <x v="0"/>
    <x v="0"/>
    <m/>
    <m/>
    <m/>
    <m/>
    <m/>
    <m/>
    <x v="0"/>
    <x v="0"/>
    <n v="2411000000"/>
    <d v="2022-04-21T00:00:00"/>
    <m/>
    <m/>
    <x v="0"/>
    <x v="0"/>
    <x v="0"/>
    <e v="#DIV/0!"/>
    <x v="0"/>
    <n v="0"/>
    <x v="0"/>
    <n v="0"/>
    <n v="0"/>
    <n v="0"/>
    <x v="0"/>
    <x v="0"/>
    <x v="0"/>
    <x v="0"/>
    <d v="2022-05-04T00:00:00"/>
    <d v="2022-06-03T00:00:00"/>
    <n v="0"/>
    <x v="0"/>
  </r>
  <r>
    <m/>
    <s v="206"/>
    <s v="455"/>
    <s v="Nouveau Projets d'Emergents"/>
    <s v="DIRECTION DES INFRASTRUCTURES (DINFRA)"/>
    <s v="Travaux de bitumage de la route reliant Maroantsetra et Antalaha"/>
    <x v="1"/>
    <x v="0"/>
    <x v="0"/>
    <n v="175236700"/>
    <x v="0"/>
    <x v="1"/>
    <x v="1"/>
    <m/>
    <s v="9.1"/>
    <m/>
    <x v="1"/>
    <x v="0"/>
    <x v="0"/>
    <x v="0"/>
    <x v="0"/>
    <x v="1"/>
    <x v="1"/>
    <x v="1"/>
    <m/>
    <m/>
    <m/>
    <m/>
    <m/>
    <m/>
    <x v="0"/>
    <x v="1"/>
    <n v="79743664000"/>
    <d v="2022-04-21T00:00:00"/>
    <m/>
    <m/>
    <x v="0"/>
    <x v="0"/>
    <x v="0"/>
    <e v="#DIV/0!"/>
    <x v="0"/>
    <n v="0"/>
    <x v="0"/>
    <n v="0"/>
    <n v="0"/>
    <n v="0"/>
    <x v="0"/>
    <x v="0"/>
    <x v="0"/>
    <x v="1"/>
    <d v="2022-05-06T00:00:00"/>
    <d v="2022-05-24T00:00:00"/>
    <n v="0"/>
    <x v="1"/>
  </r>
  <r>
    <m/>
    <s v="206"/>
    <s v="455"/>
    <s v="Nouveau Projets d'Emergents"/>
    <s v="DIRECTION DES INFRASTRUCTURES (DINFRA)"/>
    <s v="Travaux de réhabilitation de la route reliant Sahofika - Marolambo"/>
    <x v="1"/>
    <x v="0"/>
    <x v="0"/>
    <n v="80878000000"/>
    <x v="0"/>
    <x v="1"/>
    <x v="2"/>
    <m/>
    <s v="9.1"/>
    <m/>
    <x v="2"/>
    <x v="0"/>
    <x v="0"/>
    <x v="0"/>
    <x v="0"/>
    <x v="2"/>
    <x v="2"/>
    <x v="0"/>
    <m/>
    <m/>
    <m/>
    <m/>
    <m/>
    <m/>
    <x v="0"/>
    <x v="2"/>
    <n v="36804764000"/>
    <d v="2022-04-21T00:00:00"/>
    <m/>
    <m/>
    <x v="0"/>
    <x v="0"/>
    <x v="0"/>
    <e v="#DIV/0!"/>
    <x v="0"/>
    <n v="0"/>
    <x v="0"/>
    <n v="0"/>
    <n v="0"/>
    <n v="0"/>
    <x v="0"/>
    <x v="0"/>
    <x v="0"/>
    <x v="2"/>
    <d v="2022-05-13T00:00:00"/>
    <d v="2022-05-25T00:00:00"/>
    <n v="0"/>
    <x v="1"/>
  </r>
  <r>
    <m/>
    <s v="206"/>
    <s v="455"/>
    <s v="Nouveau Projets d'Emergents"/>
    <s v="DIRECTION DES INFRASTRUCTURES (DINFRA)"/>
    <s v="Travaux de réhabilitation de la RN 11 reliant Mananjary - Nosy Varika - Mahanoro"/>
    <x v="1"/>
    <x v="0"/>
    <x v="0"/>
    <n v="141084944000"/>
    <x v="0"/>
    <x v="1"/>
    <x v="3"/>
    <m/>
    <s v="9.1"/>
    <m/>
    <x v="3"/>
    <x v="0"/>
    <x v="0"/>
    <x v="0"/>
    <x v="0"/>
    <x v="3"/>
    <x v="3"/>
    <x v="0"/>
    <m/>
    <m/>
    <m/>
    <m/>
    <m/>
    <m/>
    <x v="0"/>
    <x v="3"/>
    <n v="141084944000"/>
    <d v="2022-01-26T00:00:00"/>
    <m/>
    <m/>
    <x v="0"/>
    <x v="0"/>
    <x v="0"/>
    <e v="#DIV/0!"/>
    <x v="0"/>
    <n v="0"/>
    <x v="0"/>
    <n v="0"/>
    <n v="0"/>
    <n v="0"/>
    <x v="0"/>
    <x v="0"/>
    <x v="0"/>
    <x v="1"/>
    <d v="2022-02-11T00:00:00"/>
    <d v="2022-02-23T00:00:00"/>
    <n v="0"/>
    <x v="1"/>
  </r>
  <r>
    <m/>
    <s v="206"/>
    <s v="455"/>
    <s v="Nouveau Projets d'Emergents"/>
    <s v="DIRECTION DES INFRASTRUCTURES (DINFRA)"/>
    <s v="Travaux de réhabilitation de la route nationale RNS 13 reliant Ikalamainty Carrefour RNP 7 et Betroka"/>
    <x v="1"/>
    <x v="0"/>
    <x v="0"/>
    <n v="92500000000"/>
    <x v="1"/>
    <x v="1"/>
    <x v="4"/>
    <s v="Nombre de Km réhabilité"/>
    <s v="9.1"/>
    <s v="Km de route réhabilité"/>
    <x v="4"/>
    <x v="0"/>
    <x v="0"/>
    <x v="0"/>
    <x v="0"/>
    <x v="4"/>
    <x v="4"/>
    <x v="0"/>
    <m/>
    <m/>
    <d v="2022-01-14T00:00:00"/>
    <m/>
    <d v="2022-02-01T00:00:00"/>
    <m/>
    <x v="1"/>
    <x v="4"/>
    <n v="187000000000"/>
    <d v="2021-10-06T00:00:00"/>
    <m/>
    <m/>
    <x v="0"/>
    <x v="1"/>
    <x v="1"/>
    <n v="136.06666666666666"/>
    <x v="0"/>
    <n v="0"/>
    <x v="0"/>
    <n v="0"/>
    <n v="0"/>
    <n v="0"/>
    <x v="0"/>
    <x v="0"/>
    <x v="0"/>
    <x v="1"/>
    <d v="2021-10-13T00:00:00"/>
    <d v="2021-10-25T00:00:00"/>
    <n v="0"/>
    <x v="1"/>
  </r>
  <r>
    <m/>
    <s v="206"/>
    <s v="455"/>
    <s v="Nouveau Projets d'Emergents"/>
    <s v="DIRECTION DES INFRASTRUCTURES (DINFRA)"/>
    <s v="Travaux de bitumage de la piste de l'aérodrome d'Ampanihy et aménagement route d'accès"/>
    <x v="1"/>
    <x v="0"/>
    <x v="0"/>
    <n v="7000000000"/>
    <x v="0"/>
    <x v="1"/>
    <x v="5"/>
    <m/>
    <s v="9.1"/>
    <m/>
    <x v="5"/>
    <x v="0"/>
    <x v="0"/>
    <x v="0"/>
    <x v="0"/>
    <x v="5"/>
    <x v="5"/>
    <x v="0"/>
    <m/>
    <m/>
    <m/>
    <m/>
    <m/>
    <m/>
    <x v="0"/>
    <x v="5"/>
    <n v="7000000000"/>
    <d v="2022-01-26T00:00:00"/>
    <m/>
    <m/>
    <x v="0"/>
    <x v="0"/>
    <x v="0"/>
    <e v="#DIV/0!"/>
    <x v="0"/>
    <n v="0"/>
    <x v="0"/>
    <n v="0"/>
    <n v="0"/>
    <n v="0"/>
    <x v="0"/>
    <x v="0"/>
    <x v="0"/>
    <x v="3"/>
    <d v="2022-03-15T00:00:00"/>
    <d v="2022-03-28T00:00:00"/>
    <n v="0"/>
    <x v="1"/>
  </r>
  <r>
    <m/>
    <s v="206"/>
    <m/>
    <m/>
    <s v="DRTP ANALAMANGA"/>
    <s v="Travaux d'Aménagement de la route reliant la voie rapide AMBODIFASINA et la RN3 ANTSOFONONDRY"/>
    <x v="2"/>
    <x v="0"/>
    <x v="0"/>
    <m/>
    <x v="2"/>
    <x v="1"/>
    <x v="6"/>
    <m/>
    <s v="9.1"/>
    <m/>
    <x v="6"/>
    <x v="1"/>
    <x v="1"/>
    <x v="0"/>
    <x v="0"/>
    <x v="6"/>
    <x v="6"/>
    <x v="2"/>
    <m/>
    <m/>
    <m/>
    <m/>
    <m/>
    <m/>
    <x v="2"/>
    <x v="6"/>
    <m/>
    <m/>
    <m/>
    <m/>
    <x v="1"/>
    <x v="2"/>
    <x v="2"/>
    <n v="6.9"/>
    <x v="1"/>
    <m/>
    <x v="1"/>
    <n v="1"/>
    <n v="1"/>
    <n v="0"/>
    <x v="0"/>
    <x v="1"/>
    <x v="1"/>
    <x v="4"/>
    <m/>
    <m/>
    <n v="0"/>
    <x v="1"/>
  </r>
  <r>
    <m/>
    <s v="218"/>
    <s v="387"/>
    <s v="TRAVAUX  D'ENTRETIEN COURANT DES OUVRAGES D'ART (TECOA)"/>
    <s v="DRTP ITASY"/>
    <s v="Travaux de construction de pavage de la RP85 reliant le fokontany Saromilanja Soanierana Ambony Avaratra et la CU d'Arivonimamo"/>
    <x v="1"/>
    <x v="0"/>
    <x v="0"/>
    <m/>
    <x v="3"/>
    <x v="1"/>
    <x v="7"/>
    <s v="Km de route réhabilitée"/>
    <s v="9.1"/>
    <s v="Km de route réhabilitée et/ou construite"/>
    <x v="7"/>
    <x v="0"/>
    <x v="0"/>
    <x v="0"/>
    <x v="0"/>
    <x v="7"/>
    <x v="7"/>
    <x v="3"/>
    <m/>
    <m/>
    <m/>
    <m/>
    <m/>
    <m/>
    <x v="3"/>
    <x v="7"/>
    <n v="216850000"/>
    <m/>
    <m/>
    <m/>
    <x v="2"/>
    <x v="2"/>
    <x v="3"/>
    <n v="9.8888888888888893"/>
    <x v="1"/>
    <m/>
    <x v="1"/>
    <n v="1"/>
    <n v="1"/>
    <n v="0"/>
    <x v="0"/>
    <x v="1"/>
    <x v="1"/>
    <x v="5"/>
    <m/>
    <m/>
    <n v="0"/>
    <x v="1"/>
  </r>
  <r>
    <m/>
    <s v="206"/>
    <s v="CP"/>
    <s v="CP"/>
    <s v="DIRECTION DES INFRASTRUCTURES (DINFRA)"/>
    <s v="Travaux de traitement des points critiques sur la RNT31 entre les Pk 80+000 (Ambatosia) et Pk 100+000 (Bealanana)"/>
    <x v="3"/>
    <x v="1"/>
    <x v="0"/>
    <n v="500000000"/>
    <x v="4"/>
    <x v="1"/>
    <x v="8"/>
    <s v="Km de route entretenue"/>
    <s v="9.1"/>
    <m/>
    <x v="8"/>
    <x v="2"/>
    <x v="2"/>
    <x v="0"/>
    <x v="0"/>
    <x v="8"/>
    <x v="8"/>
    <x v="4"/>
    <m/>
    <m/>
    <m/>
    <m/>
    <m/>
    <m/>
    <x v="4"/>
    <x v="8"/>
    <n v="453077921.08999997"/>
    <m/>
    <m/>
    <m/>
    <x v="3"/>
    <x v="3"/>
    <x v="4"/>
    <n v="12.333333333333334"/>
    <x v="1"/>
    <n v="0.6"/>
    <x v="1"/>
    <n v="1"/>
    <n v="1"/>
    <n v="0"/>
    <x v="0"/>
    <x v="1"/>
    <x v="1"/>
    <x v="6"/>
    <m/>
    <m/>
    <n v="0"/>
    <x v="1"/>
  </r>
  <r>
    <m/>
    <s v="206"/>
    <s v="310"/>
    <s v="PROJET HIMO"/>
    <s v="AGENCE ROUTIERE / DIRECTION DES INFRASTRUCTURES"/>
    <s v="Soutien aux populations rurales par l'aménagement de la Route nationale temporaire 12A (RNT12A) et la Route nationale secondaire 5 (RNS5) et des pistes rurales connexes en approche HIMO (Haute intensité de main d'œuvre)_x000a_Travaux de remise en état de la route RNT 12A entre le bac Manambato (PK 78+272) et le bac Esama (PK97+700) – LOT N°2"/>
    <x v="1"/>
    <x v="2"/>
    <x v="1"/>
    <n v="16934000000"/>
    <x v="5"/>
    <x v="1"/>
    <x v="9"/>
    <s v="Nombre de Km réhabilité"/>
    <s v="9.1"/>
    <s v="Km de route réhabilitée"/>
    <x v="9"/>
    <x v="3"/>
    <x v="3"/>
    <x v="1"/>
    <x v="1"/>
    <x v="9"/>
    <x v="9"/>
    <x v="5"/>
    <m/>
    <m/>
    <m/>
    <m/>
    <m/>
    <m/>
    <x v="5"/>
    <x v="9"/>
    <n v="16933861475.521999"/>
    <m/>
    <m/>
    <n v="14128421911.808601"/>
    <x v="4"/>
    <x v="4"/>
    <x v="5"/>
    <n v="1.5268412524175421"/>
    <x v="1"/>
    <n v="0.82720882419953001"/>
    <x v="1"/>
    <n v="1"/>
    <n v="1"/>
    <n v="0"/>
    <x v="0"/>
    <x v="1"/>
    <x v="1"/>
    <x v="7"/>
    <m/>
    <m/>
    <n v="0"/>
    <x v="1"/>
  </r>
  <r>
    <m/>
    <s v="206"/>
    <s v="396"/>
    <s v="PROJET DE MODERNISATION DU RESEAU ROUTIER RN 6 ET RN 13"/>
    <s v="AGENCE ROUTIERE / DIRECTION DES INFRASTRUCTURES"/>
    <s v="Travaux d'urgence sur la RN 6 entre les PK 461+200 entre (Ambanja) et PK 502+400 (Antanamazava)"/>
    <x v="4"/>
    <x v="2"/>
    <x v="2"/>
    <n v="600000000"/>
    <x v="6"/>
    <x v="1"/>
    <x v="10"/>
    <s v="Nombre de Km réhabilité"/>
    <s v="9.1"/>
    <s v="206-1-1-1-R1_x000a_POURCENTAGE DE ROUTES  NATIONALES (RN) REHABILITEES"/>
    <x v="10"/>
    <x v="4"/>
    <x v="4"/>
    <x v="2"/>
    <x v="2"/>
    <x v="10"/>
    <x v="10"/>
    <x v="6"/>
    <m/>
    <m/>
    <m/>
    <m/>
    <m/>
    <m/>
    <x v="6"/>
    <x v="10"/>
    <n v="500004360"/>
    <m/>
    <m/>
    <m/>
    <x v="5"/>
    <x v="3"/>
    <x v="6"/>
    <n v="10.283333333333333"/>
    <x v="1"/>
    <n v="0"/>
    <x v="1"/>
    <n v="1"/>
    <n v="1"/>
    <n v="0"/>
    <x v="0"/>
    <x v="1"/>
    <x v="1"/>
    <x v="8"/>
    <m/>
    <m/>
    <n v="0"/>
    <x v="1"/>
  </r>
  <r>
    <m/>
    <s v="206"/>
    <s v="396"/>
    <s v="PROJET DE MODERNISATION DU RESEAU ROUTIER RN 6 ET RN 13"/>
    <s v="AGENCE ROUTIERE / DIRECTION GENERALE DES TRAVAUX PUBLICS (DGTP)"/>
    <s v="Travaux d'urgence sur la RN 13 relative  à l'aménagement d'une déviation 270 ML suite à l'effondrement du pont sur la rivière Manambaro au PK 471+400 avec la mise en place d'un pont MABEY de 27 mètres"/>
    <x v="4"/>
    <x v="2"/>
    <x v="2"/>
    <n v="1600000000"/>
    <x v="5"/>
    <x v="1"/>
    <x v="11"/>
    <s v="Nombre de Km réhabilité"/>
    <s v="9.1"/>
    <s v="longueur  de routes aménagé"/>
    <x v="4"/>
    <x v="0"/>
    <x v="0"/>
    <x v="3"/>
    <x v="0"/>
    <x v="11"/>
    <x v="11"/>
    <x v="7"/>
    <m/>
    <m/>
    <m/>
    <m/>
    <m/>
    <m/>
    <x v="7"/>
    <x v="11"/>
    <n v="1591172842.54"/>
    <m/>
    <m/>
    <n v="611472744.41000009"/>
    <x v="5"/>
    <x v="5"/>
    <x v="7"/>
    <n v="20.566666666666666"/>
    <x v="1"/>
    <n v="0.1"/>
    <x v="1"/>
    <n v="1"/>
    <n v="1"/>
    <n v="0"/>
    <x v="0"/>
    <x v="1"/>
    <x v="1"/>
    <x v="9"/>
    <m/>
    <m/>
    <n v="0"/>
    <x v="1"/>
  </r>
  <r>
    <m/>
    <s v="206"/>
    <s v="450"/>
    <s v="TRAVAUX D’URGENCE DES INFRASTRUCTURES ROUTIERES"/>
    <s v="DAU / DRTP BETSIBOKA"/>
    <s v="Travaux de protection de la digue de Bemokotra entre les PK 14+000 et PK 15+000 de la RNT 8C"/>
    <x v="4"/>
    <x v="0"/>
    <x v="0"/>
    <n v="189325000"/>
    <x v="7"/>
    <x v="1"/>
    <x v="12"/>
    <m/>
    <s v="9.1"/>
    <m/>
    <x v="11"/>
    <x v="0"/>
    <x v="0"/>
    <x v="4"/>
    <x v="3"/>
    <x v="12"/>
    <x v="12"/>
    <x v="8"/>
    <m/>
    <m/>
    <m/>
    <m/>
    <m/>
    <m/>
    <x v="8"/>
    <x v="12"/>
    <n v="189325000"/>
    <m/>
    <m/>
    <m/>
    <x v="6"/>
    <x v="2"/>
    <x v="8"/>
    <n v="5.3111111111111109"/>
    <x v="1"/>
    <n v="0"/>
    <x v="1"/>
    <n v="1"/>
    <n v="1"/>
    <n v="0"/>
    <x v="0"/>
    <x v="1"/>
    <x v="1"/>
    <x v="10"/>
    <m/>
    <m/>
    <n v="0"/>
    <x v="1"/>
  </r>
  <r>
    <m/>
    <s v="206"/>
    <s v="450"/>
    <s v="TRAVAUX D’URGENCE DES INFRASTRUCTURES ROUTIERES"/>
    <s v="DAU / DRTP BETSIBOKA"/>
    <s v="Travaux de traitement des points noirs au PK 8+000 et PK 9+200 de la RNT 8C"/>
    <x v="3"/>
    <x v="0"/>
    <x v="0"/>
    <n v="151611400"/>
    <x v="7"/>
    <x v="1"/>
    <x v="13"/>
    <m/>
    <s v="9.1"/>
    <m/>
    <x v="11"/>
    <x v="0"/>
    <x v="0"/>
    <x v="5"/>
    <x v="4"/>
    <x v="12"/>
    <x v="12"/>
    <x v="8"/>
    <m/>
    <m/>
    <m/>
    <m/>
    <m/>
    <m/>
    <x v="9"/>
    <x v="13"/>
    <n v="151611400"/>
    <m/>
    <m/>
    <m/>
    <x v="6"/>
    <x v="2"/>
    <x v="9"/>
    <n v="5.3111111111111109"/>
    <x v="1"/>
    <n v="0"/>
    <x v="1"/>
    <n v="1"/>
    <n v="1"/>
    <n v="0"/>
    <x v="0"/>
    <x v="1"/>
    <x v="1"/>
    <x v="10"/>
    <m/>
    <m/>
    <n v="0"/>
    <x v="1"/>
  </r>
  <r>
    <m/>
    <s v="206"/>
    <s v="383"/>
    <s v="REHABILITATION DES RUES DES CHEFS LIEUX DES FARITANY _PHASE II"/>
    <s v="DRTP VAKINANKARATRA / DIRECTION GENERALE DES TRAVAUX PUBLICS (DGTP) / DIRECTION DES INFRASTRUCTURES (DINFRA)"/>
    <s v="Travaux de réhabilitation de la voirie urbaine dans les grandes villes (Lot n°07: Ville d'Antsirabe)"/>
    <x v="5"/>
    <x v="0"/>
    <x v="0"/>
    <n v="2500000000"/>
    <x v="8"/>
    <x v="2"/>
    <x v="14"/>
    <s v="Nb carrefour réhabilité_x000a_Km de route réhabilité"/>
    <s v="9.1"/>
    <s v="Pourcentage des Routes nationales structurantes en bon état"/>
    <x v="12"/>
    <x v="5"/>
    <x v="5"/>
    <x v="6"/>
    <x v="5"/>
    <x v="13"/>
    <x v="13"/>
    <x v="9"/>
    <s v="Usagers RNS34/RNP7_x000a_Population urbaine"/>
    <m/>
    <m/>
    <m/>
    <m/>
    <m/>
    <x v="10"/>
    <x v="14"/>
    <n v="2340527718.5999999"/>
    <m/>
    <m/>
    <m/>
    <x v="7"/>
    <x v="3"/>
    <x v="10"/>
    <n v="14.133333333333333"/>
    <x v="1"/>
    <n v="1"/>
    <x v="1"/>
    <n v="1"/>
    <n v="1"/>
    <n v="0"/>
    <x v="0"/>
    <x v="1"/>
    <x v="1"/>
    <x v="11"/>
    <m/>
    <m/>
    <n v="0"/>
    <x v="2"/>
  </r>
  <r>
    <m/>
    <s v="206"/>
    <s v="258"/>
    <s v="PROJET DE REHABILITATION DE ROUTES POUR DESENCLAVEMENT"/>
    <s v="DRTP VAKINANKARATRA / DIRECTION GENERALE DES TRAVAUX PUBLICS (DGTP) / DIRECTION DES INFRASTRUCTURES (DINFRA)"/>
    <s v="Travaux d’entretien de routes à Antanifotsy"/>
    <x v="3"/>
    <x v="0"/>
    <x v="0"/>
    <n v="500000000"/>
    <x v="9"/>
    <x v="1"/>
    <x v="8"/>
    <s v="Km  de route entretenue"/>
    <s v="9.1"/>
    <s v="Pourcentage des Routes nationales structurantes en bon état"/>
    <x v="13"/>
    <x v="6"/>
    <x v="6"/>
    <x v="7"/>
    <x v="6"/>
    <x v="13"/>
    <x v="14"/>
    <x v="10"/>
    <s v="Paysans"/>
    <m/>
    <m/>
    <m/>
    <m/>
    <m/>
    <x v="11"/>
    <x v="15"/>
    <n v="405750935.88"/>
    <m/>
    <m/>
    <m/>
    <x v="8"/>
    <x v="2"/>
    <x v="11"/>
    <n v="7.7222222222222223"/>
    <x v="1"/>
    <n v="1"/>
    <x v="1"/>
    <n v="1"/>
    <n v="1"/>
    <n v="0"/>
    <x v="0"/>
    <x v="1"/>
    <x v="1"/>
    <x v="12"/>
    <m/>
    <m/>
    <n v="0"/>
    <x v="1"/>
  </r>
  <r>
    <m/>
    <s v="218"/>
    <s v="CP 18"/>
    <s v="CP 18"/>
    <s v="DRTP ITASY"/>
    <s v="Travaux d'entretien courant des Routes Nationales dans la Région Itasy"/>
    <x v="3"/>
    <x v="1"/>
    <x v="0"/>
    <n v="49811744"/>
    <x v="10"/>
    <x v="1"/>
    <x v="15"/>
    <s v="Km de route réhabilitée"/>
    <s v="9.1"/>
    <s v="Km de route entretenue"/>
    <x v="14"/>
    <x v="7"/>
    <x v="7"/>
    <x v="8"/>
    <x v="7"/>
    <x v="7"/>
    <x v="15"/>
    <x v="11"/>
    <s v="Usagers de la route"/>
    <n v="45"/>
    <m/>
    <m/>
    <m/>
    <m/>
    <x v="12"/>
    <x v="16"/>
    <n v="49811744"/>
    <m/>
    <m/>
    <m/>
    <x v="9"/>
    <x v="3"/>
    <x v="12"/>
    <n v="13.85"/>
    <x v="1"/>
    <n v="1"/>
    <x v="1"/>
    <n v="1"/>
    <n v="1"/>
    <n v="0"/>
    <x v="0"/>
    <x v="1"/>
    <x v="1"/>
    <x v="13"/>
    <m/>
    <m/>
    <n v="0"/>
    <x v="1"/>
  </r>
  <r>
    <m/>
    <s v="218"/>
    <s v="CP 18"/>
    <s v="CP 18"/>
    <s v="DRTP ITASY"/>
    <s v="Travaux d'entretien courant des Routes Nationales dans la Région Itasy"/>
    <x v="3"/>
    <x v="1"/>
    <x v="0"/>
    <n v="51404594"/>
    <x v="10"/>
    <x v="1"/>
    <x v="16"/>
    <s v="Km de route réhabilitée"/>
    <s v="9.1"/>
    <s v="Km de route entretenue"/>
    <x v="14"/>
    <x v="8"/>
    <x v="8"/>
    <x v="9"/>
    <x v="8"/>
    <x v="7"/>
    <x v="16"/>
    <x v="12"/>
    <s v="Usagers de la route"/>
    <n v="45"/>
    <m/>
    <m/>
    <m/>
    <m/>
    <x v="13"/>
    <x v="17"/>
    <n v="51404594"/>
    <m/>
    <m/>
    <m/>
    <x v="9"/>
    <x v="3"/>
    <x v="13"/>
    <n v="13.85"/>
    <x v="1"/>
    <n v="1"/>
    <x v="1"/>
    <n v="1"/>
    <n v="1"/>
    <n v="0"/>
    <x v="0"/>
    <x v="1"/>
    <x v="1"/>
    <x v="13"/>
    <m/>
    <m/>
    <n v="0"/>
    <x v="1"/>
  </r>
  <r>
    <m/>
    <s v="206"/>
    <m/>
    <m/>
    <s v="DIRECTION DES INFRASTRUCTURES (DINFRA)"/>
    <s v="Travaux d'Entretien de Routes à Anjozorobe"/>
    <x v="3"/>
    <x v="1"/>
    <x v="0"/>
    <m/>
    <x v="11"/>
    <x v="1"/>
    <x v="0"/>
    <m/>
    <s v="9.1"/>
    <s v="Km de route entretenue"/>
    <x v="6"/>
    <x v="9"/>
    <x v="9"/>
    <x v="0"/>
    <x v="0"/>
    <x v="6"/>
    <x v="17"/>
    <x v="13"/>
    <m/>
    <m/>
    <m/>
    <m/>
    <m/>
    <m/>
    <x v="14"/>
    <x v="18"/>
    <n v="485110304.39999998"/>
    <m/>
    <m/>
    <m/>
    <x v="10"/>
    <x v="6"/>
    <x v="14"/>
    <n v="14.488888888888889"/>
    <x v="1"/>
    <m/>
    <x v="1"/>
    <n v="1"/>
    <n v="1"/>
    <n v="0"/>
    <x v="0"/>
    <x v="1"/>
    <x v="1"/>
    <x v="14"/>
    <m/>
    <m/>
    <n v="0"/>
    <x v="1"/>
  </r>
  <r>
    <m/>
    <s v="206"/>
    <m/>
    <m/>
    <s v="DIRECTION DES INFRASTRUCTURES (DINFRA)"/>
    <s v="Travaux de réhabilitation de la voie urbaine dans les grandes villes repartis en sept lots (contrat cadre) Lot 1 : VILLE D'ANTANANARIVO"/>
    <x v="1"/>
    <x v="0"/>
    <x v="0"/>
    <m/>
    <x v="12"/>
    <x v="1"/>
    <x v="0"/>
    <m/>
    <s v="9.1"/>
    <s v="Km de route entretenue"/>
    <x v="15"/>
    <x v="10"/>
    <x v="10"/>
    <x v="0"/>
    <x v="0"/>
    <x v="6"/>
    <x v="18"/>
    <x v="14"/>
    <m/>
    <m/>
    <m/>
    <m/>
    <m/>
    <m/>
    <x v="15"/>
    <x v="19"/>
    <n v="753757194.41999996"/>
    <m/>
    <m/>
    <m/>
    <x v="11"/>
    <x v="6"/>
    <x v="10"/>
    <n v="14.577777777777778"/>
    <x v="1"/>
    <m/>
    <x v="1"/>
    <n v="1"/>
    <n v="1"/>
    <n v="0"/>
    <x v="0"/>
    <x v="1"/>
    <x v="1"/>
    <x v="15"/>
    <m/>
    <m/>
    <n v="0"/>
    <x v="1"/>
  </r>
  <r>
    <m/>
    <s v="206"/>
    <s v="383"/>
    <s v="REHABILITATION DES RUES DES CHEFS LIEUX DES FARITANY _PHASE II"/>
    <s v="DIRECTION DES INFRASTRUCTURES (DINFRA)"/>
    <s v="Travaux d'Urgence de pavage de la route d'Ambodivona Antananarivo"/>
    <x v="4"/>
    <x v="0"/>
    <x v="0"/>
    <m/>
    <x v="0"/>
    <x v="1"/>
    <x v="17"/>
    <m/>
    <s v="9.1"/>
    <m/>
    <x v="6"/>
    <x v="0"/>
    <x v="0"/>
    <x v="0"/>
    <x v="0"/>
    <x v="6"/>
    <x v="18"/>
    <x v="0"/>
    <m/>
    <m/>
    <m/>
    <m/>
    <m/>
    <m/>
    <x v="16"/>
    <x v="20"/>
    <n v="1903166810.4000001"/>
    <m/>
    <m/>
    <m/>
    <x v="12"/>
    <x v="2"/>
    <x v="15"/>
    <n v="10.366666666666667"/>
    <x v="1"/>
    <m/>
    <x v="1"/>
    <n v="1"/>
    <n v="1"/>
    <n v="0"/>
    <x v="0"/>
    <x v="1"/>
    <x v="1"/>
    <x v="16"/>
    <m/>
    <m/>
    <n v="0"/>
    <x v="1"/>
  </r>
  <r>
    <m/>
    <s v="206"/>
    <s v="310"/>
    <s v="PROJET HIMO"/>
    <s v="DIRECTION DES INFRASTRUCTURES (DINFRA)"/>
    <s v="Travaux de remise en état de la route RNT 12A entre Fort Dauphin et le bac Ebakiky, suite à résiliation"/>
    <x v="1"/>
    <x v="2"/>
    <x v="1"/>
    <n v="0"/>
    <x v="5"/>
    <x v="3"/>
    <x v="18"/>
    <s v="Pourcentage de décompte régularisé"/>
    <s v="9.1"/>
    <s v="Km de route réhabilitée"/>
    <x v="9"/>
    <x v="11"/>
    <x v="11"/>
    <x v="10"/>
    <x v="9"/>
    <x v="11"/>
    <x v="11"/>
    <x v="15"/>
    <m/>
    <m/>
    <s v="N/A"/>
    <s v="N/A"/>
    <s v="N/A"/>
    <s v="N/A"/>
    <x v="17"/>
    <x v="21"/>
    <n v="4406118318.7761593"/>
    <m/>
    <m/>
    <n v="3619049721.1847997"/>
    <x v="13"/>
    <x v="7"/>
    <x v="7"/>
    <n v="183.18181818181819"/>
    <x v="1"/>
    <n v="1"/>
    <x v="0"/>
    <n v="1"/>
    <n v="1"/>
    <n v="0"/>
    <x v="1"/>
    <x v="1"/>
    <x v="1"/>
    <x v="17"/>
    <m/>
    <m/>
    <n v="1"/>
    <x v="3"/>
  </r>
  <r>
    <m/>
    <s v="207"/>
    <s v="311"/>
    <s v="ROCADE ANTANANARIVO"/>
    <s v="AGENCE ROUTIERE / DIRECTION DU DEVELOPPEMENT DES VILLES ET DE L'HABITAT"/>
    <s v="Assistance à Maîtrise d'Ouvrage Délégué relative au projet de prolongation de la Rocade urbaine au Nord Est d’Antananarivo"/>
    <x v="6"/>
    <x v="2"/>
    <x v="3"/>
    <n v="1646062000"/>
    <x v="13"/>
    <x v="4"/>
    <x v="18"/>
    <s v="% avancement"/>
    <s v="9.1"/>
    <s v="% décaissement"/>
    <x v="16"/>
    <x v="12"/>
    <x v="12"/>
    <x v="10"/>
    <x v="10"/>
    <x v="6"/>
    <x v="19"/>
    <x v="16"/>
    <m/>
    <m/>
    <m/>
    <m/>
    <m/>
    <m/>
    <x v="18"/>
    <x v="22"/>
    <n v="1751802000"/>
    <m/>
    <m/>
    <n v="1646062000"/>
    <x v="14"/>
    <x v="8"/>
    <x v="16"/>
    <n v="1.3673913043478261"/>
    <x v="1"/>
    <n v="0.93"/>
    <x v="1"/>
    <n v="1"/>
    <n v="1"/>
    <n v="0"/>
    <x v="0"/>
    <x v="2"/>
    <x v="1"/>
    <x v="18"/>
    <m/>
    <m/>
    <n v="0"/>
    <x v="4"/>
  </r>
  <r>
    <m/>
    <s v="207"/>
    <s v="311"/>
    <s v="ROCADE ANTANANARIVO"/>
    <s v="AGENCE ROUTIERE / DIRECTION DU DEVELOPPEMENT DES VILLES ET DE L'HABITAT"/>
    <s v="Travaux de la construction de la  Rocade Est et  Nord Est de la pénétrante urbaine au  Nord Est d'Antananarivo_x000a_"/>
    <x v="2"/>
    <x v="2"/>
    <x v="4"/>
    <n v="154031196183.92001"/>
    <x v="13"/>
    <x v="1"/>
    <x v="19"/>
    <s v="% d'avancement"/>
    <s v="9.1"/>
    <s v="Km de route réhabilitée et/ou construite"/>
    <x v="16"/>
    <x v="12"/>
    <x v="12"/>
    <x v="10"/>
    <x v="10"/>
    <x v="6"/>
    <x v="19"/>
    <x v="16"/>
    <m/>
    <m/>
    <m/>
    <m/>
    <m/>
    <m/>
    <x v="19"/>
    <x v="23"/>
    <n v="154031196183.92001"/>
    <m/>
    <m/>
    <m/>
    <x v="15"/>
    <x v="9"/>
    <x v="17"/>
    <n v="1.4247863247863248"/>
    <x v="1"/>
    <n v="0.88"/>
    <x v="1"/>
    <n v="1"/>
    <n v="1"/>
    <n v="0"/>
    <x v="0"/>
    <x v="1"/>
    <x v="1"/>
    <x v="19"/>
    <m/>
    <m/>
    <n v="0"/>
    <x v="1"/>
  </r>
  <r>
    <m/>
    <s v="218"/>
    <s v="387"/>
    <s v="TRAVAUX  D'ENTRETIEN COURANT DES OUVRAGES D'ART (TECOA)"/>
    <s v="DRTP ITASY"/>
    <s v="Dégradation de chaussée au PK 28+900 de la RNS 1 (Imerintsiatosika)"/>
    <x v="3"/>
    <x v="0"/>
    <x v="0"/>
    <m/>
    <x v="14"/>
    <x v="1"/>
    <x v="20"/>
    <s v="Km de route entretenue"/>
    <s v="9.1"/>
    <s v="Km de route entretenue"/>
    <x v="14"/>
    <x v="0"/>
    <x v="0"/>
    <x v="0"/>
    <x v="0"/>
    <x v="7"/>
    <x v="20"/>
    <x v="17"/>
    <m/>
    <m/>
    <m/>
    <m/>
    <m/>
    <m/>
    <x v="0"/>
    <x v="24"/>
    <m/>
    <m/>
    <m/>
    <m/>
    <x v="0"/>
    <x v="0"/>
    <x v="0"/>
    <e v="#DIV/0!"/>
    <x v="1"/>
    <m/>
    <x v="1"/>
    <n v="1"/>
    <n v="1"/>
    <n v="0"/>
    <x v="0"/>
    <x v="2"/>
    <x v="1"/>
    <x v="20"/>
    <m/>
    <m/>
    <n v="0"/>
    <x v="1"/>
  </r>
  <r>
    <m/>
    <s v="206"/>
    <s v="369"/>
    <s v="CONSTRUCTION ET REHABILITATION DES ROUTES NATIONALES"/>
    <s v="DRTP VAKINANKARATRA / DIRECTION GENERALE DES TRAVAUX PUBLICS (DGTP) / DIRECTION DES INFRASTRUCTURES (DINFRA)"/>
    <s v="Travaux d’entretien Améliorant et Spécialisé de la RNP 7 entre les PK 66 et 165 (Borne n°66/Antsirabe)_x000a_"/>
    <x v="3"/>
    <x v="0"/>
    <x v="0"/>
    <n v="4000000000"/>
    <x v="15"/>
    <x v="1"/>
    <x v="21"/>
    <s v="Km  de route entretenue"/>
    <s v="9.1"/>
    <s v="Pourcentage des Routes nationales structurantes en bon état"/>
    <x v="13"/>
    <x v="0"/>
    <x v="0"/>
    <x v="11"/>
    <x v="11"/>
    <x v="13"/>
    <x v="21"/>
    <x v="18"/>
    <s v="Usagers RNP 7"/>
    <m/>
    <m/>
    <m/>
    <m/>
    <m/>
    <x v="20"/>
    <x v="25"/>
    <n v="3034839680"/>
    <m/>
    <m/>
    <m/>
    <x v="16"/>
    <x v="6"/>
    <x v="18"/>
    <n v="14.466666666666667"/>
    <x v="1"/>
    <n v="1"/>
    <x v="1"/>
    <n v="1"/>
    <n v="1"/>
    <n v="0"/>
    <x v="0"/>
    <x v="2"/>
    <x v="1"/>
    <x v="21"/>
    <m/>
    <m/>
    <n v="0"/>
    <x v="1"/>
  </r>
  <r>
    <m/>
    <s v="206"/>
    <s v="450"/>
    <s v="TRAVAUX D’URGENCE DES INFRASTRUCTURES ROUTIERES"/>
    <s v="DRTP Androy"/>
    <s v="Entretien Courant des routes"/>
    <x v="4"/>
    <x v="0"/>
    <x v="0"/>
    <n v="8000000"/>
    <x v="16"/>
    <x v="1"/>
    <x v="22"/>
    <s v="- Km des routes entretenues "/>
    <s v="9.1"/>
    <s v="Km des routes entretenues              "/>
    <x v="4"/>
    <x v="0"/>
    <x v="0"/>
    <x v="12"/>
    <x v="12"/>
    <x v="14"/>
    <x v="22"/>
    <x v="19"/>
    <s v="Population servie par la RNS.13, entre Ambovombe et Amboasary"/>
    <n v="5"/>
    <m/>
    <m/>
    <m/>
    <m/>
    <x v="0"/>
    <x v="26"/>
    <n v="8000000"/>
    <m/>
    <m/>
    <m/>
    <x v="17"/>
    <x v="0"/>
    <x v="19"/>
    <e v="#VALUE!"/>
    <x v="1"/>
    <n v="1"/>
    <x v="1"/>
    <n v="1"/>
    <n v="1"/>
    <n v="0"/>
    <x v="0"/>
    <x v="2"/>
    <x v="1"/>
    <x v="22"/>
    <m/>
    <m/>
    <n v="0"/>
    <x v="1"/>
  </r>
  <r>
    <m/>
    <s v="206"/>
    <s v="369"/>
    <s v="CONSTRUCTION ET REHABILITATION DES ROUTES NATIONALES"/>
    <s v="DIRECTION DES INFRASTRUCTURES (DINFRA)"/>
    <s v="Travaux d'entretien renforcé de la RNP2 entre les PK 250+000 Et PK  352+729"/>
    <x v="3"/>
    <x v="1"/>
    <x v="0"/>
    <n v="1891025000"/>
    <x v="17"/>
    <x v="1"/>
    <x v="23"/>
    <s v="Km de route entretenue ;_x000a_Nombre d'ouvrages réalisés"/>
    <s v="9.1"/>
    <s v="Km de route entretenue"/>
    <x v="17"/>
    <x v="13"/>
    <x v="13"/>
    <x v="13"/>
    <x v="13"/>
    <x v="3"/>
    <x v="23"/>
    <x v="20"/>
    <s v="Population Toamasina"/>
    <m/>
    <m/>
    <m/>
    <m/>
    <m/>
    <x v="21"/>
    <x v="27"/>
    <n v="1891025000"/>
    <m/>
    <m/>
    <n v="1891025000"/>
    <x v="18"/>
    <x v="5"/>
    <x v="20"/>
    <n v="16.100000000000001"/>
    <x v="1"/>
    <n v="0"/>
    <x v="1"/>
    <n v="1"/>
    <n v="1"/>
    <n v="0"/>
    <x v="0"/>
    <x v="1"/>
    <x v="1"/>
    <x v="23"/>
    <m/>
    <m/>
    <n v="0"/>
    <x v="1"/>
  </r>
  <r>
    <m/>
    <s v="206"/>
    <s v="383"/>
    <s v="REHABILITATION DES RUES DES CHEFS LIEUX DES FARITANY _PHASE II"/>
    <s v="DRTP ANALAMANGA / DIRECTION DES INFRASTRUCTURES (DINFRA)"/>
    <s v="Travaux d'entretien courant de la route reliant Anosizato vers Andranomena de longueur 11.100 Km"/>
    <x v="3"/>
    <x v="0"/>
    <x v="0"/>
    <n v="1586378578"/>
    <x v="18"/>
    <x v="1"/>
    <x v="24"/>
    <s v="Km de route entretenue"/>
    <s v="9.1"/>
    <s v="Km de route entretenue"/>
    <x v="18"/>
    <x v="14"/>
    <x v="14"/>
    <x v="0"/>
    <x v="0"/>
    <x v="6"/>
    <x v="18"/>
    <x v="14"/>
    <m/>
    <m/>
    <m/>
    <m/>
    <m/>
    <m/>
    <x v="22"/>
    <x v="28"/>
    <n v="1586378578"/>
    <m/>
    <m/>
    <m/>
    <x v="19"/>
    <x v="3"/>
    <x v="18"/>
    <n v="7.7333333333333334"/>
    <x v="1"/>
    <m/>
    <x v="2"/>
    <n v="1"/>
    <n v="1"/>
    <n v="0"/>
    <x v="2"/>
    <x v="2"/>
    <x v="1"/>
    <x v="24"/>
    <m/>
    <m/>
    <n v="0.77699999999999947"/>
    <x v="1"/>
  </r>
  <r>
    <m/>
    <s v="206"/>
    <s v="CP 19"/>
    <s v="ENTRETIEN COURANT DES ROUTES NATIONALES"/>
    <s v="DRTP VAKINANKARATRA"/>
    <s v="Travaux d’Entretien Courant des Routes Nationales dans la circonscription de la _x000a_DRATP de Vakinankaratra repartis en huit (08) lots_x000a_Lot 06 : Travaux d'entretien améliorant au PK 12+100 de la RNS 34 (Ampahatrimaha)_x000a_"/>
    <x v="3"/>
    <x v="1"/>
    <x v="0"/>
    <n v="200000000"/>
    <x v="19"/>
    <x v="0"/>
    <x v="0"/>
    <s v="1 ouvrage réhabilité"/>
    <s v="9.1"/>
    <s v="Nb Ouvrages d'art et de franchissement entretenus "/>
    <x v="19"/>
    <x v="15"/>
    <x v="0"/>
    <x v="14"/>
    <x v="0"/>
    <x v="13"/>
    <x v="24"/>
    <x v="21"/>
    <s v="Usagers RNS 34"/>
    <n v="50"/>
    <m/>
    <m/>
    <m/>
    <m/>
    <x v="23"/>
    <x v="29"/>
    <n v="198845000"/>
    <m/>
    <m/>
    <m/>
    <x v="20"/>
    <x v="2"/>
    <x v="21"/>
    <n v="4.822222222222222"/>
    <x v="1"/>
    <n v="1"/>
    <x v="1"/>
    <n v="1"/>
    <n v="1"/>
    <n v="0"/>
    <x v="0"/>
    <x v="1"/>
    <x v="1"/>
    <x v="25"/>
    <m/>
    <m/>
    <n v="0"/>
    <x v="0"/>
  </r>
  <r>
    <m/>
    <s v="CP 18"/>
    <s v="CP 18"/>
    <s v="ENTRETIEN DES ROUTES NATIONALES CAMPAGNE 2018/2019 _x000a_et son Avenant n° 01"/>
    <s v="DIRECTION DE L'ENTRETIEN ROUTIER"/>
    <s v="Travaux de carénage et réparation mécanique du bac Rantabe au PK 356 de la RNS 5 – lot 06"/>
    <x v="3"/>
    <x v="1"/>
    <x v="0"/>
    <n v="539251000"/>
    <x v="15"/>
    <x v="5"/>
    <x v="18"/>
    <s v="1°) Installation terminée à 100%_x000a_2°) Carénage et peinture du bac réalisés à100% _x000a_3°) Réparation mécanique du bac achevée à 100%_x000a_(Fourniture et pose d'un moteur neuf - réparation propulseur avec remplacement d'hélice - fourniture et pose d'un bulbe)"/>
    <s v="9.1"/>
    <s v="Nb de bacs entretenus"/>
    <x v="20"/>
    <x v="16"/>
    <x v="0"/>
    <x v="15"/>
    <x v="14"/>
    <x v="15"/>
    <x v="25"/>
    <x v="22"/>
    <m/>
    <m/>
    <s v="N/A"/>
    <s v="N/A"/>
    <s v="N/A"/>
    <s v="N/A"/>
    <x v="24"/>
    <x v="30"/>
    <n v="591626000"/>
    <m/>
    <m/>
    <m/>
    <x v="21"/>
    <x v="6"/>
    <x v="22"/>
    <n v="16.333333333333332"/>
    <x v="1"/>
    <n v="1"/>
    <x v="1"/>
    <n v="1"/>
    <n v="1"/>
    <n v="0"/>
    <x v="0"/>
    <x v="2"/>
    <x v="1"/>
    <x v="26"/>
    <m/>
    <m/>
    <n v="0"/>
    <x v="5"/>
  </r>
  <r>
    <m/>
    <s v="CP 18"/>
    <s v="CP 18"/>
    <s v="ENTRETIEN DES ROUTES NATIONALES CAMPAGNE 2018/2019_x000a_et son Avenant n° 01"/>
    <s v="DIRECTION DE L'ENTRETIEN ROUTIER"/>
    <s v="Travaux d'Entretien Améliorant et Spécialisé du Pont Ivato au PK 273,703 de la RNP 7 - lot 02-B16"/>
    <x v="3"/>
    <x v="1"/>
    <x v="0"/>
    <n v="245540000"/>
    <x v="15"/>
    <x v="6"/>
    <x v="18"/>
    <s v="1°) Installation terminée à 100%_x000a_2°) Réparation du pont métallique réalisée à100% (Remplacement des platelages 5376 kg ; Fourniture et pose de boulons 12 U)_x000a_3°) Réfection localisée du corps de chaussée (2160 m2) achevée à 100%_x000a_4°) Ouvrage de protection des culées par des gabions terminé à 100% : 40 m3"/>
    <s v="9.1"/>
    <s v="Nbre de ponts entretenus"/>
    <x v="13"/>
    <x v="17"/>
    <x v="0"/>
    <x v="16"/>
    <x v="15"/>
    <x v="16"/>
    <x v="26"/>
    <x v="23"/>
    <m/>
    <m/>
    <s v="N/A"/>
    <s v="N/A"/>
    <s v="N/A"/>
    <s v="N/A"/>
    <x v="25"/>
    <x v="31"/>
    <n v="271073600"/>
    <m/>
    <m/>
    <m/>
    <x v="22"/>
    <x v="6"/>
    <x v="23"/>
    <n v="15.866666666666667"/>
    <x v="1"/>
    <n v="1"/>
    <x v="1"/>
    <n v="1"/>
    <n v="1"/>
    <n v="0"/>
    <x v="0"/>
    <x v="2"/>
    <x v="1"/>
    <x v="27"/>
    <m/>
    <m/>
    <n v="0"/>
    <x v="6"/>
  </r>
  <r>
    <m/>
    <m/>
    <m/>
    <m/>
    <s v="DIRECTION GENERALE DES TRAVAUX PUBLICS"/>
    <s v="Travaux de remise en état de la RNT9 entre les PK 0 et PK 107 (Toliara/Analamisampy)"/>
    <x v="3"/>
    <x v="1"/>
    <x v="0"/>
    <n v="230000000"/>
    <x v="20"/>
    <x v="1"/>
    <x v="25"/>
    <s v="Avancement physique des Travaux : 60%"/>
    <s v="9.1"/>
    <s v="Kilomètre de routes entretenues"/>
    <x v="21"/>
    <x v="18"/>
    <x v="15"/>
    <x v="10"/>
    <x v="16"/>
    <x v="5"/>
    <x v="27"/>
    <x v="24"/>
    <m/>
    <m/>
    <m/>
    <m/>
    <m/>
    <m/>
    <x v="0"/>
    <x v="32"/>
    <n v="183377020"/>
    <d v="2021-07-06T00:00:00"/>
    <m/>
    <m/>
    <x v="23"/>
    <x v="10"/>
    <x v="24"/>
    <n v="138"/>
    <x v="1"/>
    <n v="1"/>
    <x v="1"/>
    <n v="1"/>
    <n v="1"/>
    <n v="0"/>
    <x v="0"/>
    <x v="1"/>
    <x v="1"/>
    <x v="28"/>
    <m/>
    <m/>
    <n v="0"/>
    <x v="1"/>
  </r>
  <r>
    <m/>
    <s v="206"/>
    <s v="CP"/>
    <s v="CP"/>
    <s v="DIRECTION DES INFRASTRUCTURES (DINFRA)"/>
    <s v="Travaux d'entretien de routes à Analalava"/>
    <x v="3"/>
    <x v="1"/>
    <x v="0"/>
    <m/>
    <x v="21"/>
    <x v="1"/>
    <x v="0"/>
    <m/>
    <s v="9.1"/>
    <m/>
    <x v="22"/>
    <x v="0"/>
    <x v="0"/>
    <x v="0"/>
    <x v="0"/>
    <x v="8"/>
    <x v="28"/>
    <x v="0"/>
    <m/>
    <m/>
    <m/>
    <m/>
    <m/>
    <m/>
    <x v="26"/>
    <x v="33"/>
    <n v="494527000"/>
    <m/>
    <m/>
    <m/>
    <x v="24"/>
    <x v="6"/>
    <x v="20"/>
    <n v="16.022222222222222"/>
    <x v="1"/>
    <m/>
    <x v="1"/>
    <n v="1"/>
    <n v="1"/>
    <n v="0"/>
    <x v="0"/>
    <x v="1"/>
    <x v="1"/>
    <x v="29"/>
    <m/>
    <m/>
    <n v="0"/>
    <x v="1"/>
  </r>
  <r>
    <m/>
    <s v="206"/>
    <s v="237"/>
    <s v="CONSTRUCTION RN 43 SAMBAINA - FARATSIHO - SOAVINANDRIANA"/>
    <s v="AGENCE ROUTIERE"/>
    <s v="Travaux de réhabilitation de la route nationale secondaire N°43 « Faratsiho – Sambaina ; Ambohibary–Ampetsapetsa »"/>
    <x v="1"/>
    <x v="2"/>
    <x v="5"/>
    <n v="70252000000"/>
    <x v="22"/>
    <x v="1"/>
    <x v="26"/>
    <s v="Km de route réhabilitée et/ou construite"/>
    <s v="9.1"/>
    <s v="Km de route réhabilitée et/ou construite"/>
    <x v="23"/>
    <x v="19"/>
    <x v="16"/>
    <x v="10"/>
    <x v="17"/>
    <x v="13"/>
    <x v="29"/>
    <x v="25"/>
    <m/>
    <m/>
    <m/>
    <m/>
    <m/>
    <m/>
    <x v="27"/>
    <x v="34"/>
    <n v="73854617368.669998"/>
    <m/>
    <m/>
    <n v="49005041001.185287"/>
    <x v="25"/>
    <x v="11"/>
    <x v="25"/>
    <n v="1.3452380952380953"/>
    <x v="1"/>
    <n v="0.57169999999999999"/>
    <x v="1"/>
    <n v="1"/>
    <n v="1"/>
    <n v="0"/>
    <x v="0"/>
    <x v="1"/>
    <x v="1"/>
    <x v="30"/>
    <m/>
    <m/>
    <n v="0"/>
    <x v="1"/>
  </r>
  <r>
    <m/>
    <s v="206"/>
    <s v="237"/>
    <s v="CONSTRUCTION RN 43 SAMBAINA - FARATSIHO - SOAVINANDRIANA"/>
    <s v="AGENCE ROUTIERE"/>
    <s v="MISSION DE CONTROLE DU PROJET DE REHABILITATION DE LA ROUTE RNS 43 FARATSIHO – SAMBAINA"/>
    <x v="7"/>
    <x v="2"/>
    <x v="5"/>
    <m/>
    <x v="13"/>
    <x v="7"/>
    <x v="0"/>
    <s v="Km de route réhabilitée et/ou construite"/>
    <s v="9.1"/>
    <s v="Km de route réhabilitée et/ou construite"/>
    <x v="23"/>
    <x v="19"/>
    <x v="16"/>
    <x v="10"/>
    <x v="17"/>
    <x v="13"/>
    <x v="29"/>
    <x v="25"/>
    <m/>
    <m/>
    <m/>
    <m/>
    <m/>
    <m/>
    <x v="0"/>
    <x v="35"/>
    <n v="4532223120.3199997"/>
    <m/>
    <m/>
    <m/>
    <x v="0"/>
    <x v="0"/>
    <x v="26"/>
    <e v="#DIV/0!"/>
    <x v="1"/>
    <n v="0.57169999999999999"/>
    <x v="1"/>
    <n v="1"/>
    <n v="1"/>
    <n v="0"/>
    <x v="0"/>
    <x v="1"/>
    <x v="1"/>
    <x v="30"/>
    <m/>
    <m/>
    <n v="0"/>
    <x v="7"/>
  </r>
  <r>
    <m/>
    <s v="206"/>
    <s v="237"/>
    <s v="CONSTRUCTION RN 43 SAMBAINA - FARATSIHO - SOAVINANDRIANA"/>
    <s v="AGENCE ROUTIERE"/>
    <s v="Réactualisation des études d’APD, Gestion, Contrôle et Surveillance des travaux de réhabilitation de la route nationale secondaire N°43 « Faratsiho – Sambaina ; Ambohibary–Ampetsapetsa (PK127 de la RNP7) et Analavory- Soavinandriana"/>
    <x v="7"/>
    <x v="2"/>
    <x v="5"/>
    <n v="4130000000"/>
    <x v="22"/>
    <x v="7"/>
    <x v="27"/>
    <s v="Nombre de rapport soumis"/>
    <s v="9.1"/>
    <s v="Nombre de rapport soumis"/>
    <x v="23"/>
    <x v="20"/>
    <x v="17"/>
    <x v="17"/>
    <x v="18"/>
    <x v="13"/>
    <x v="30"/>
    <x v="25"/>
    <m/>
    <m/>
    <m/>
    <m/>
    <m/>
    <m/>
    <x v="28"/>
    <x v="36"/>
    <n v="4129828672.5100002"/>
    <m/>
    <m/>
    <n v="2490375615.2449999"/>
    <x v="26"/>
    <x v="12"/>
    <x v="27"/>
    <n v="1.9414634146341463"/>
    <x v="1"/>
    <n v="0.73"/>
    <x v="3"/>
    <n v="1"/>
    <n v="1"/>
    <n v="0"/>
    <x v="3"/>
    <x v="2"/>
    <x v="1"/>
    <x v="31"/>
    <m/>
    <m/>
    <n v="41.679600000000001"/>
    <x v="7"/>
  </r>
  <r>
    <m/>
    <s v="206"/>
    <m/>
    <m/>
    <s v="DIRECTION DES INFRASTRUCTURES (DINFRA)"/>
    <s v="Travaux d'entretien des routes Mandritsara"/>
    <x v="3"/>
    <x v="0"/>
    <x v="0"/>
    <n v="500000000"/>
    <x v="4"/>
    <x v="1"/>
    <x v="28"/>
    <s v="Km de route entretenue"/>
    <s v="9.1"/>
    <m/>
    <x v="24"/>
    <x v="21"/>
    <x v="18"/>
    <x v="0"/>
    <x v="0"/>
    <x v="8"/>
    <x v="31"/>
    <x v="26"/>
    <m/>
    <m/>
    <m/>
    <m/>
    <m/>
    <m/>
    <x v="29"/>
    <x v="37"/>
    <n v="493729983.22000003"/>
    <m/>
    <m/>
    <m/>
    <x v="27"/>
    <x v="13"/>
    <x v="28"/>
    <n v="10.313432835820896"/>
    <x v="1"/>
    <n v="0"/>
    <x v="1"/>
    <n v="1"/>
    <n v="1"/>
    <n v="0"/>
    <x v="0"/>
    <x v="1"/>
    <x v="1"/>
    <x v="32"/>
    <m/>
    <m/>
    <n v="0"/>
    <x v="1"/>
  </r>
  <r>
    <m/>
    <s v="206"/>
    <s v="383"/>
    <s v="REHABILITATION DES RUES DES CHEFS LIEUX DES FARITANY _PHASE II"/>
    <s v="DIRECTION DES INFRASTRUCTURES (DINFRA)"/>
    <s v="Travaux de réhabilitation des rues dans la ville d'Antsiranana : Rondpoint Galana - Lycée Mixte, Carrefour RN 6 Mitabe - La Batterie Rue Justin Bezara, Rue Monseigneur Courbet - Villa Titanic ;"/>
    <x v="5"/>
    <x v="0"/>
    <x v="0"/>
    <n v="2629874000"/>
    <x v="23"/>
    <x v="1"/>
    <x v="0"/>
    <s v="Km de route réhabilitée"/>
    <s v="9.1"/>
    <s v="Km de route réhabilitée et/ou construite"/>
    <x v="25"/>
    <x v="22"/>
    <x v="19"/>
    <x v="0"/>
    <x v="0"/>
    <x v="10"/>
    <x v="32"/>
    <x v="27"/>
    <m/>
    <m/>
    <m/>
    <m/>
    <m/>
    <m/>
    <x v="30"/>
    <x v="38"/>
    <n v="2629874000"/>
    <m/>
    <m/>
    <m/>
    <x v="28"/>
    <x v="2"/>
    <x v="17"/>
    <n v="7.9555555555555557"/>
    <x v="1"/>
    <m/>
    <x v="1"/>
    <n v="1"/>
    <n v="1"/>
    <n v="0"/>
    <x v="0"/>
    <x v="1"/>
    <x v="1"/>
    <x v="33"/>
    <m/>
    <m/>
    <n v="0"/>
    <x v="1"/>
  </r>
  <r>
    <m/>
    <s v="215"/>
    <s v="258"/>
    <s v="PROJET DE REHABILITATION DE ROUTES POUR DESENCLAVEMENT"/>
    <s v="DRTP VATOVAVY FITOVINANY"/>
    <s v="Travaux d'entretien de la route provinciale RP 1203-F reliant les communes rurales de Vohitrindry et Ifanirea "/>
    <x v="3"/>
    <x v="0"/>
    <x v="0"/>
    <n v="1199673724.1700001"/>
    <x v="24"/>
    <x v="1"/>
    <x v="29"/>
    <m/>
    <s v="9.1"/>
    <m/>
    <x v="26"/>
    <x v="23"/>
    <x v="20"/>
    <x v="10"/>
    <x v="19"/>
    <x v="17"/>
    <x v="33"/>
    <x v="28"/>
    <m/>
    <m/>
    <m/>
    <m/>
    <m/>
    <m/>
    <x v="31"/>
    <x v="39"/>
    <n v="1199673724.1700001"/>
    <m/>
    <m/>
    <m/>
    <x v="29"/>
    <x v="2"/>
    <x v="29"/>
    <n v="8.1111111111111107"/>
    <x v="1"/>
    <n v="0"/>
    <x v="1"/>
    <n v="1"/>
    <n v="1"/>
    <n v="0"/>
    <x v="0"/>
    <x v="1"/>
    <x v="1"/>
    <x v="34"/>
    <m/>
    <m/>
    <n v="0"/>
    <x v="1"/>
  </r>
  <r>
    <m/>
    <s v="206"/>
    <s v="383"/>
    <s v="REHABILITATION DES RUES DES CHEFS LIEUX DES FARITANY _PHASE II"/>
    <s v="DRTP VAKINANKARATRA / DIRECTION GENERALE DES TRAVAUX PUBLICS (DGTP) / DIRECTION DES INFRASTRUCTURES (DINFRA)"/>
    <s v=" Travaux de pavage de l'Avenue Marechai Foch-Gendarmerie Andranomadio-Hôtel Thermes-Rosas dans la Ville d'Antsirabe_x000a_"/>
    <x v="5"/>
    <x v="0"/>
    <x v="0"/>
    <n v="800000000"/>
    <x v="9"/>
    <x v="1"/>
    <x v="30"/>
    <s v="_x000a_Km de route réhabilité"/>
    <s v="9.1"/>
    <s v="Pourcentage des Routes nationales structurantes en bon état"/>
    <x v="12"/>
    <x v="24"/>
    <x v="0"/>
    <x v="18"/>
    <x v="20"/>
    <x v="13"/>
    <x v="13"/>
    <x v="9"/>
    <s v="Population urbaine"/>
    <m/>
    <m/>
    <m/>
    <m/>
    <m/>
    <x v="32"/>
    <x v="40"/>
    <n v="994929733.20000005"/>
    <m/>
    <m/>
    <m/>
    <x v="7"/>
    <x v="2"/>
    <x v="15"/>
    <n v="9.4222222222222225"/>
    <x v="1"/>
    <n v="0.8"/>
    <x v="1"/>
    <n v="1"/>
    <n v="1"/>
    <n v="0"/>
    <x v="0"/>
    <x v="1"/>
    <x v="1"/>
    <x v="35"/>
    <m/>
    <m/>
    <n v="0"/>
    <x v="1"/>
  </r>
  <r>
    <m/>
    <s v="206"/>
    <s v="369"/>
    <s v="CONSTRUCTION ET REHABILITATION DES ROUTES NATIONALES"/>
    <s v="DIRECTION DES INFRASTRUCTURES (DINFRA)"/>
    <s v="Travaux de traitement des points noirs de la route entre Ambatolampy et Tsinjoarivo repartis en trois (03) lots: -Lot1: Travaux de traitement des points noirs de la route entre PK0 (Ambatolampy) et PK12 (CR Ambatondrakalavao) "/>
    <x v="3"/>
    <x v="0"/>
    <x v="0"/>
    <n v="180025765"/>
    <x v="25"/>
    <x v="1"/>
    <x v="0"/>
    <s v="Km de route entretenue"/>
    <s v="9.1"/>
    <s v="Km de route entretenue"/>
    <x v="27"/>
    <x v="0"/>
    <x v="0"/>
    <x v="19"/>
    <x v="21"/>
    <x v="13"/>
    <x v="34"/>
    <x v="29"/>
    <s v="Paysans"/>
    <m/>
    <m/>
    <m/>
    <m/>
    <m/>
    <x v="33"/>
    <x v="41"/>
    <n v="180025765"/>
    <m/>
    <m/>
    <m/>
    <x v="30"/>
    <x v="6"/>
    <x v="30"/>
    <n v="16.133333333333333"/>
    <x v="1"/>
    <m/>
    <x v="1"/>
    <n v="1"/>
    <n v="1"/>
    <n v="0"/>
    <x v="0"/>
    <x v="1"/>
    <x v="1"/>
    <x v="36"/>
    <m/>
    <m/>
    <n v="0"/>
    <x v="1"/>
  </r>
  <r>
    <m/>
    <s v="206"/>
    <s v="310"/>
    <s v="PROJET HIMO"/>
    <s v="AGENCE ROUTIERE / DIRECTION DES INFRASTRUCTURES"/>
    <s v="Travaux complémentaires de remise en état de la RNTI2A, Travaux de bitumage du tronçon 3 du Lot 1"/>
    <x v="1"/>
    <x v="2"/>
    <x v="6"/>
    <n v="10200000000"/>
    <x v="5"/>
    <x v="1"/>
    <x v="31"/>
    <s v="Nombre de Km réhabilité"/>
    <s v="9.1"/>
    <s v="Km de route réhabilitée"/>
    <x v="9"/>
    <x v="25"/>
    <x v="21"/>
    <x v="20"/>
    <x v="22"/>
    <x v="11"/>
    <x v="11"/>
    <x v="5"/>
    <m/>
    <m/>
    <m/>
    <m/>
    <m/>
    <m/>
    <x v="34"/>
    <x v="42"/>
    <n v="10147465737.717501"/>
    <m/>
    <m/>
    <n v="2144127770.2375002"/>
    <x v="31"/>
    <x v="14"/>
    <x v="7"/>
    <n v="2.751851851851852"/>
    <x v="1"/>
    <n v="0.88390000000000002"/>
    <x v="4"/>
    <n v="0.96879999999999999"/>
    <n v="1"/>
    <n v="3.1200000000000006E-2"/>
    <x v="4"/>
    <x v="1"/>
    <x v="1"/>
    <x v="37"/>
    <m/>
    <m/>
    <n v="0.21840000000000004"/>
    <x v="1"/>
  </r>
  <r>
    <m/>
    <s v="206"/>
    <s v="392"/>
    <s v="AMENAGEMENT DE CORRIDORS ET FACILITATION DU COMMERCE"/>
    <s v="PACFC / AGENCE ROUTIERE / DIRECTION GENERALE DES TRAVAUX PUBLICS (DGTP)"/>
    <s v="PACFC : Travaux d'aménagement et de bitumage de la route nationale n°9 - Lot 2 entre Bevoay et Manja (PK194+730 – PK 274+844)"/>
    <x v="1"/>
    <x v="2"/>
    <x v="7"/>
    <n v="108059984700"/>
    <x v="26"/>
    <x v="1"/>
    <x v="32"/>
    <s v="Km de route construite ;_x000a_Nombre d'ouvrage réalisés"/>
    <s v="9.1"/>
    <s v="Km de route réhabilitée et/ou construite"/>
    <x v="21"/>
    <x v="26"/>
    <x v="22"/>
    <x v="21"/>
    <x v="23"/>
    <x v="5"/>
    <x v="35"/>
    <x v="30"/>
    <m/>
    <m/>
    <m/>
    <m/>
    <m/>
    <m/>
    <x v="35"/>
    <x v="43"/>
    <n v="126456512400"/>
    <m/>
    <m/>
    <m/>
    <x v="32"/>
    <x v="15"/>
    <x v="31"/>
    <n v="0.93444444444444441"/>
    <x v="2"/>
    <n v="0.60629999999999995"/>
    <x v="5"/>
    <n v="0.76949999999999996"/>
    <n v="0.82469999999999999"/>
    <n v="5.5200000000000027E-2"/>
    <x v="5"/>
    <x v="3"/>
    <x v="2"/>
    <x v="38"/>
    <m/>
    <m/>
    <n v="32.024000000000001"/>
    <x v="1"/>
  </r>
  <r>
    <m/>
    <s v="206"/>
    <s v="393"/>
    <s v="TRAVAUX DE BITUMAGE DE LA RN5A ENTRE AMBILOBE ET VOHEMAR"/>
    <s v="DIRECTION DES INFRASTRUCTURES (DINFRA)"/>
    <s v="TRAVAUX DE BITUMAGE DE LA RN5A ENTRE AMBILOBE ET VOHEMAR"/>
    <x v="1"/>
    <x v="2"/>
    <x v="8"/>
    <n v="8551000000"/>
    <x v="0"/>
    <x v="1"/>
    <x v="33"/>
    <s v="151 Km de route, 23 ponts à réparer ou à construire et des dalots cadres"/>
    <s v="9.1"/>
    <s v="Km de route réhabilitée et/ou construite"/>
    <x v="28"/>
    <x v="27"/>
    <x v="23"/>
    <x v="22"/>
    <x v="24"/>
    <x v="18"/>
    <x v="36"/>
    <x v="31"/>
    <m/>
    <m/>
    <m/>
    <m/>
    <m/>
    <m/>
    <x v="36"/>
    <x v="44"/>
    <n v="605365379136"/>
    <m/>
    <m/>
    <s v="DP 0 (Avance de démarrage) :_x000a_100 894 101 359,50 "/>
    <x v="33"/>
    <x v="16"/>
    <x v="32"/>
    <n v="1.2372881355932204"/>
    <x v="1"/>
    <n v="0.68"/>
    <x v="6"/>
    <n v="0.64"/>
    <n v="1"/>
    <n v="0.36"/>
    <x v="6"/>
    <x v="1"/>
    <x v="2"/>
    <x v="39"/>
    <m/>
    <m/>
    <n v="115.29199999999999"/>
    <x v="1"/>
  </r>
  <r>
    <m/>
    <s v="206"/>
    <m/>
    <m/>
    <s v="PACT / DIRECTION GENERALE DES TRAVAUX PUBLICS (DGTP)"/>
    <s v="TRAVAUX DE BITUMAGE DE LA ROUTE NATIONALE 44 RELIANT MAROVOAY AMBOASARY (PK 20 A PK 60) ET SON AVENANT"/>
    <x v="1"/>
    <x v="2"/>
    <x v="9"/>
    <n v="76374491592.809998"/>
    <x v="27"/>
    <x v="1"/>
    <x v="34"/>
    <s v="Km de route réhabilitée et/ou construite"/>
    <s v="9.1"/>
    <s v="Km de route réhabilitée et/ou construite"/>
    <x v="29"/>
    <x v="28"/>
    <x v="24"/>
    <x v="23"/>
    <x v="25"/>
    <x v="19"/>
    <x v="37"/>
    <x v="32"/>
    <n v="34000"/>
    <n v="16"/>
    <m/>
    <m/>
    <m/>
    <m/>
    <x v="37"/>
    <x v="45"/>
    <n v="76374491592.809998"/>
    <s v="Du 13 Juillet 2019 au 10 Octobre 2020"/>
    <m/>
    <n v="76374491592.809998"/>
    <x v="34"/>
    <x v="17"/>
    <x v="33"/>
    <n v="1.2865105908584169"/>
    <x v="1"/>
    <n v="0.94479999999999997"/>
    <x v="7"/>
    <n v="1"/>
    <n v="1"/>
    <n v="0"/>
    <x v="7"/>
    <x v="1"/>
    <x v="1"/>
    <x v="40"/>
    <m/>
    <m/>
    <n v="2.3360000000000003"/>
    <x v="1"/>
  </r>
  <r>
    <m/>
    <s v="206"/>
    <m/>
    <m/>
    <s v="PACT / DIRECTION GENERALE DES TRAVAUX PUBLICS (DGTP)"/>
    <s v="TRAVAUX DE BITUMAGE DE LA ROUTE NATIONALE 44 RELIANT _x000a_MAROVOAY AMBOASARY (PK 20 A PK 60) "/>
    <x v="7"/>
    <x v="2"/>
    <x v="9"/>
    <n v="3330000"/>
    <x v="28"/>
    <x v="7"/>
    <x v="0"/>
    <s v="Kilomètre de routes réhabilitées"/>
    <s v="9.1"/>
    <s v="Km de route réhabilitée et/ou construite"/>
    <x v="29"/>
    <x v="28"/>
    <x v="24"/>
    <x v="23"/>
    <x v="25"/>
    <x v="19"/>
    <x v="37"/>
    <x v="32"/>
    <m/>
    <m/>
    <m/>
    <m/>
    <m/>
    <m/>
    <x v="38"/>
    <x v="46"/>
    <n v="2037492"/>
    <s v="Du 22 Juillet 2019 au 14 Janvier 2020"/>
    <m/>
    <n v="2037492"/>
    <x v="35"/>
    <x v="18"/>
    <x v="34"/>
    <n v="1.3061728395061729"/>
    <x v="1"/>
    <n v="0"/>
    <x v="8"/>
    <n v="1"/>
    <n v="1"/>
    <n v="0"/>
    <x v="8"/>
    <x v="2"/>
    <x v="1"/>
    <x v="41"/>
    <m/>
    <m/>
    <n v="0"/>
    <x v="7"/>
  </r>
  <r>
    <m/>
    <m/>
    <s v="464"/>
    <s v="Accord de partenariat entre Le Gouvernement et PAM: décret d'avance"/>
    <s v="AR (Agence Routière)"/>
    <s v="TRAVAUX DE RENFORCEMENT DU PONT SEMI-DEFINITIF"/>
    <x v="8"/>
    <x v="2"/>
    <x v="10"/>
    <s v="306 817 500"/>
    <x v="29"/>
    <x v="0"/>
    <x v="35"/>
    <s v="Mètre linéaire de pont"/>
    <s v="9.10"/>
    <s v="Nombre de pont renforcé"/>
    <x v="26"/>
    <x v="29"/>
    <x v="25"/>
    <x v="24"/>
    <x v="26"/>
    <x v="20"/>
    <x v="38"/>
    <x v="33"/>
    <n v="40000"/>
    <n v="50"/>
    <m/>
    <m/>
    <m/>
    <m/>
    <x v="39"/>
    <x v="47"/>
    <n v="269974200"/>
    <m/>
    <m/>
    <s v="269 974 200"/>
    <x v="36"/>
    <x v="19"/>
    <x v="35"/>
    <n v="6.4"/>
    <x v="3"/>
    <s v="0.0"/>
    <x v="9"/>
    <n v="0.76712328767123283"/>
    <n v="0.85"/>
    <n v="8.2876712328767144E-2"/>
    <x v="9"/>
    <x v="3"/>
    <x v="2"/>
    <x v="42"/>
    <m/>
    <m/>
    <n v="15.58"/>
    <x v="0"/>
  </r>
  <r>
    <m/>
    <s v="206"/>
    <m/>
    <m/>
    <s v="PACT / DIRECTION GENERALE DES TRAVAUX PUBLICS (DGTP)"/>
    <s v="Contrôle et surveillance : TRAVAUX D’AMENAGEMENT ET DE BITUMAGE DE LA RN44 ENTRE AMBOASARY ET VOHIDIALA DU PK 60+000 AU PK 133+000"/>
    <x v="7"/>
    <x v="2"/>
    <x v="9"/>
    <n v="5550000"/>
    <x v="30"/>
    <x v="7"/>
    <x v="0"/>
    <s v="Kilomètre de routes réhabilitées"/>
    <s v="9.1"/>
    <s v="Km de route réhabilitée et/ou construite"/>
    <x v="29"/>
    <x v="30"/>
    <x v="26"/>
    <x v="25"/>
    <x v="27"/>
    <x v="19"/>
    <x v="37"/>
    <x v="32"/>
    <n v="358154"/>
    <n v="17"/>
    <m/>
    <m/>
    <m/>
    <m/>
    <x v="40"/>
    <x v="48"/>
    <n v="6292357"/>
    <s v="Du 30 Décembre 2019  au 09 Décembre 2020"/>
    <m/>
    <n v="6292357"/>
    <x v="37"/>
    <x v="20"/>
    <x v="34"/>
    <n v="0.99726027397260275"/>
    <x v="4"/>
    <n v="0"/>
    <x v="9"/>
    <n v="0.76712328767123283"/>
    <n v="0.76712328767123283"/>
    <n v="0"/>
    <x v="10"/>
    <x v="3"/>
    <x v="2"/>
    <x v="43"/>
    <d v="2020-07-13T00:00:00"/>
    <d v="2020-08-11T00:00:00"/>
    <n v="0"/>
    <x v="7"/>
  </r>
  <r>
    <m/>
    <s v="215"/>
    <s v="275"/>
    <s v="CONSTRUCTION AUTOROUTE IVATO-AMBOHITRIMANJAKA"/>
    <s v="DIRECTION DES INFRASTRUCTURES (DINFRA)"/>
    <s v="Travaux de Construction de la route Ivato - Village Artisanal et la route reliant Boulevard de l'Europe - Village de la Francophonie"/>
    <x v="2"/>
    <x v="2"/>
    <x v="11"/>
    <n v="576659142913"/>
    <x v="31"/>
    <x v="1"/>
    <x v="36"/>
    <s v="17 Km de routes, 3 ponts, 1104 ml de buses et dalots, aire de péage, bâtiment pour administration,"/>
    <s v="9.1"/>
    <s v="Km de route réhabilitée et/ou construite"/>
    <x v="30"/>
    <x v="0"/>
    <x v="0"/>
    <x v="0"/>
    <x v="0"/>
    <x v="6"/>
    <x v="39"/>
    <x v="34"/>
    <m/>
    <m/>
    <m/>
    <m/>
    <m/>
    <m/>
    <x v="41"/>
    <x v="49"/>
    <n v="576659142913"/>
    <m/>
    <m/>
    <m/>
    <x v="38"/>
    <x v="21"/>
    <x v="32"/>
    <n v="1.9978021978021978"/>
    <x v="5"/>
    <n v="0.5"/>
    <x v="10"/>
    <n v="0.8"/>
    <n v="0.8"/>
    <n v="0"/>
    <x v="11"/>
    <x v="3"/>
    <x v="2"/>
    <x v="44"/>
    <m/>
    <m/>
    <n v="13.09"/>
    <x v="1"/>
  </r>
  <r>
    <m/>
    <s v="206"/>
    <s v="327"/>
    <s v="AIDE D'URGENCE POST CATASTROPHIQUE"/>
    <s v="AGENCE ROUTIERE / DIRECTION GENERALE DES TRAVAUX PUBLICS (DGTP)"/>
    <s v="Assistance technique (AT) pour appuyer l’Autorité Routière"/>
    <x v="6"/>
    <x v="2"/>
    <x v="2"/>
    <n v="1355000000"/>
    <x v="6"/>
    <x v="7"/>
    <x v="37"/>
    <s v="Nombre de rapport approuvé"/>
    <s v="9.1"/>
    <s v="Nombre de rapport approuvé"/>
    <x v="31"/>
    <x v="0"/>
    <x v="0"/>
    <x v="0"/>
    <x v="0"/>
    <x v="21"/>
    <x v="0"/>
    <x v="0"/>
    <m/>
    <m/>
    <m/>
    <m/>
    <m/>
    <m/>
    <x v="42"/>
    <x v="50"/>
    <n v="1354707165"/>
    <m/>
    <m/>
    <n v="826418439.64300001"/>
    <x v="39"/>
    <x v="22"/>
    <x v="36"/>
    <n v="1.0121212121212122"/>
    <x v="5"/>
    <n v="0.52928885225169675"/>
    <x v="11"/>
    <n v="0.8"/>
    <n v="0.8"/>
    <n v="0"/>
    <x v="0"/>
    <x v="3"/>
    <x v="2"/>
    <x v="43"/>
    <m/>
    <m/>
    <n v="0"/>
    <x v="7"/>
  </r>
  <r>
    <n v="65"/>
    <n v="206"/>
    <n v="327"/>
    <s v="AIDE D'URGENCE POST CATASTROPHIQUE"/>
    <s v="DIRECTION GENERALE DES TRAVAUX PUBLICS"/>
    <s v="Etudes techniques de la digue de KIEMBE , Gestion de contrôle et surveillance des travaux de réhabilitation de la digue de Kiembe"/>
    <x v="9"/>
    <x v="2"/>
    <x v="12"/>
    <n v="4400000000"/>
    <x v="32"/>
    <x v="7"/>
    <x v="28"/>
    <s v="Nombre de Rapport validé"/>
    <s v="ODD 9.1 "/>
    <s v="rapport soumis"/>
    <x v="27"/>
    <x v="31"/>
    <x v="27"/>
    <x v="19"/>
    <x v="28"/>
    <x v="5"/>
    <x v="40"/>
    <x v="35"/>
    <m/>
    <m/>
    <s v="N/A"/>
    <s v="N/A"/>
    <s v="N/A"/>
    <s v="N/A"/>
    <x v="43"/>
    <x v="51"/>
    <n v="4137778540"/>
    <d v="2019-11-18T00:00:00"/>
    <m/>
    <n v="0"/>
    <x v="40"/>
    <x v="23"/>
    <x v="37"/>
    <n v="0.26605504587155965"/>
    <x v="6"/>
    <n v="0"/>
    <x v="0"/>
    <n v="0"/>
    <n v="0.15"/>
    <n v="0.15"/>
    <x v="12"/>
    <x v="3"/>
    <x v="3"/>
    <x v="45"/>
    <m/>
    <m/>
    <n v="0.75"/>
    <x v="7"/>
  </r>
  <r>
    <m/>
    <s v="206"/>
    <s v="310"/>
    <s v="PROJET HIMO"/>
    <s v="AGENCE ROUTIERE / DIRECTION DES INFRASTRUCTURES"/>
    <s v="Gestion, contrôle et surveillance des travaux de remise en état des Routes Nationales RNT12A (tranche 2, entre Taolagnaro et Vangaindrano) et RNS5 (entre Mananara Nord et Maroantsetra) et des pistes rurales connexes "/>
    <x v="7"/>
    <x v="2"/>
    <x v="1"/>
    <n v="14299000000"/>
    <x v="5"/>
    <x v="7"/>
    <x v="38"/>
    <s v="Nombre de rapport approuvé"/>
    <s v="9.1"/>
    <s v="Nombre de rapport approuvé"/>
    <x v="9"/>
    <x v="0"/>
    <x v="0"/>
    <x v="10"/>
    <x v="29"/>
    <x v="22"/>
    <x v="41"/>
    <x v="5"/>
    <m/>
    <m/>
    <m/>
    <m/>
    <m/>
    <m/>
    <x v="44"/>
    <x v="52"/>
    <n v="14298039550.08"/>
    <m/>
    <m/>
    <n v="11438431640.064001"/>
    <x v="41"/>
    <x v="24"/>
    <x v="38"/>
    <n v="1.6343577620173364"/>
    <x v="7"/>
    <n v="0.92"/>
    <x v="12"/>
    <n v="0.91"/>
    <n v="0.91"/>
    <n v="0"/>
    <x v="0"/>
    <x v="3"/>
    <x v="2"/>
    <x v="43"/>
    <m/>
    <m/>
    <n v="0"/>
    <x v="7"/>
  </r>
  <r>
    <m/>
    <s v="207"/>
    <s v="311"/>
    <s v="ROCADE ANTANANARIVO"/>
    <s v="AGENCE ROUTIERE / DIRECTION DU DEVELOPPEMENT DES VILLES ET DE L'HABITAT"/>
    <s v="Assistance à l'analyse des offres et à la contractualisation, gestion contrôle et surveillance    des travaux, assistance aux réceptions provisoires et définitive des travaux de construction,     de la prolongation de rocade au Nord Est d'Antananarivo"/>
    <x v="7"/>
    <x v="2"/>
    <x v="13"/>
    <n v="11521182334.58"/>
    <x v="13"/>
    <x v="7"/>
    <x v="22"/>
    <s v="% avancement"/>
    <s v="9.1"/>
    <s v="% Rapports  validés"/>
    <x v="16"/>
    <x v="12"/>
    <x v="12"/>
    <x v="10"/>
    <x v="10"/>
    <x v="6"/>
    <x v="19"/>
    <x v="16"/>
    <m/>
    <m/>
    <m/>
    <m/>
    <m/>
    <m/>
    <x v="45"/>
    <x v="53"/>
    <n v="12831526829.25"/>
    <m/>
    <m/>
    <n v="9819533109.3800011"/>
    <x v="42"/>
    <x v="25"/>
    <x v="39"/>
    <n v="1.0728971962616822"/>
    <x v="8"/>
    <n v="0.84"/>
    <x v="13"/>
    <n v="0.82299999999999995"/>
    <n v="0.82299999999999995"/>
    <n v="0"/>
    <x v="0"/>
    <x v="3"/>
    <x v="2"/>
    <x v="46"/>
    <m/>
    <m/>
    <n v="0"/>
    <x v="7"/>
  </r>
  <r>
    <m/>
    <s v="207"/>
    <s v="311"/>
    <s v="ROCADE ANTANANARIVO"/>
    <s v="AGENCE ROUTIERE / DIRECTION DU DEVELOPPEMENT DES VILLES ET DE L'HABITAT"/>
    <s v="Assistance à Maîtrise d'Ouvrage (AMO) pour le Projet de construction de la prolongation de la Rocade Urbaine à l'Est et au Nord Est d'Antananarivo"/>
    <x v="6"/>
    <x v="2"/>
    <x v="13"/>
    <n v="3266914395.96"/>
    <x v="13"/>
    <x v="7"/>
    <x v="39"/>
    <s v="% avancement"/>
    <s v="9.1"/>
    <s v="% Rapports  validés"/>
    <x v="16"/>
    <x v="12"/>
    <x v="12"/>
    <x v="10"/>
    <x v="10"/>
    <x v="6"/>
    <x v="19"/>
    <x v="16"/>
    <m/>
    <m/>
    <m/>
    <m/>
    <m/>
    <m/>
    <x v="46"/>
    <x v="54"/>
    <n v="2889950672.0999999"/>
    <m/>
    <m/>
    <n v="2466905796.9000001"/>
    <x v="43"/>
    <x v="26"/>
    <x v="36"/>
    <n v="1.054368932038835"/>
    <x v="5"/>
    <n v="0.93"/>
    <x v="11"/>
    <n v="0.8"/>
    <n v="0.8"/>
    <n v="0"/>
    <x v="0"/>
    <x v="3"/>
    <x v="2"/>
    <x v="47"/>
    <m/>
    <m/>
    <n v="0"/>
    <x v="7"/>
  </r>
  <r>
    <m/>
    <s v="207"/>
    <s v="311"/>
    <s v="ROCADE ANTANANARIVO"/>
    <s v="AGENCE ROUTIERE / DIRECTION DU DEVELOPPEMENT DES VILLES ET DE L'HABITAT"/>
    <s v="Mise en œuvre d’un plan de communication institutionnel pour la phase de construction et d'inauguration des travaux de construction de la prolongation de la Rocade au Nord Est d'Antananarivo"/>
    <x v="6"/>
    <x v="2"/>
    <x v="3"/>
    <n v="1081561880"/>
    <x v="13"/>
    <x v="7"/>
    <x v="39"/>
    <s v="% avancement"/>
    <s v="9.1"/>
    <s v="% Rapports  validés"/>
    <x v="16"/>
    <x v="12"/>
    <x v="12"/>
    <x v="10"/>
    <x v="10"/>
    <x v="6"/>
    <x v="19"/>
    <x v="16"/>
    <m/>
    <m/>
    <m/>
    <m/>
    <m/>
    <m/>
    <x v="47"/>
    <x v="55"/>
    <n v="1081561880"/>
    <m/>
    <m/>
    <n v="421236946"/>
    <x v="44"/>
    <x v="27"/>
    <x v="40"/>
    <n v="1.0902777777777777"/>
    <x v="9"/>
    <n v="0.56999999999999995"/>
    <x v="14"/>
    <n v="0.5"/>
    <n v="0.5"/>
    <n v="0"/>
    <x v="0"/>
    <x v="3"/>
    <x v="2"/>
    <x v="48"/>
    <m/>
    <m/>
    <n v="0"/>
    <x v="7"/>
  </r>
  <r>
    <m/>
    <s v="207"/>
    <s v="311"/>
    <s v="ROCADE ANTANANARIVO"/>
    <s v="AGENCE ROUTIERE / DIRECTION DU DEVELOPPEMENT DES VILLES ET DE L'HABITAT"/>
    <s v="Audit comptable et administratif des activités de l'ARM en vue de la réalisation du projet Rocade Exercices 2018-2019-2020-2021"/>
    <x v="6"/>
    <x v="2"/>
    <x v="3"/>
    <n v="76080000"/>
    <x v="13"/>
    <x v="7"/>
    <x v="40"/>
    <s v="Nombre de Rapports livrés et validés"/>
    <s v="9.1"/>
    <s v="Nombre d'exercice audité"/>
    <x v="31"/>
    <x v="12"/>
    <x v="12"/>
    <x v="10"/>
    <x v="10"/>
    <x v="6"/>
    <x v="19"/>
    <x v="16"/>
    <m/>
    <m/>
    <m/>
    <m/>
    <m/>
    <m/>
    <x v="48"/>
    <x v="56"/>
    <n v="76080000"/>
    <m/>
    <m/>
    <n v="38040000"/>
    <x v="44"/>
    <x v="28"/>
    <x v="41"/>
    <n v="0.74761904761904763"/>
    <x v="10"/>
    <n v="0.75"/>
    <x v="15"/>
    <n v="0.75"/>
    <n v="0.75"/>
    <n v="0"/>
    <x v="0"/>
    <x v="3"/>
    <x v="2"/>
    <x v="43"/>
    <m/>
    <m/>
    <n v="0"/>
    <x v="7"/>
  </r>
  <r>
    <m/>
    <s v="206"/>
    <s v="346"/>
    <s v="CONSTRUCTION DE ROUTES DISTRICT AMBOHIDRATRIMO"/>
    <s v="DIRECTION GENERALE DES TRAVAUX PUBLICS (DGTP)"/>
    <s v="Route: Routes des œufs à Ambohidratrimo "/>
    <x v="1"/>
    <x v="2"/>
    <x v="14"/>
    <s v="206 670 000 RMB Yuans"/>
    <x v="33"/>
    <x v="1"/>
    <x v="41"/>
    <s v="Maintenir le réseau routier et structurant en état"/>
    <s v="9.1"/>
    <s v="Km de route réhabilitée"/>
    <x v="32"/>
    <x v="32"/>
    <x v="0"/>
    <x v="26"/>
    <x v="30"/>
    <x v="6"/>
    <x v="39"/>
    <x v="36"/>
    <s v="Toutes les populations des trois Communes Rurales Mahitsy, Ampanitokana et Antanetibe Mahazaza_x000a_Toutes riverains utilisant cet axe notamment les habitants des Communes Rurales environnantes_x000a_Toutes les personnes en activité dans le secteur de production d'œufs à Madagascar"/>
    <s v="55_x000a_"/>
    <m/>
    <m/>
    <m/>
    <m/>
    <x v="49"/>
    <x v="57"/>
    <s v="206 670 000 RMB Yuans"/>
    <m/>
    <m/>
    <s v="206 670 000 RMB Yuans"/>
    <x v="45"/>
    <x v="29"/>
    <x v="42"/>
    <n v="1.4018518518518519"/>
    <x v="11"/>
    <m/>
    <x v="16"/>
    <n v="0.9"/>
    <n v="0.9"/>
    <n v="0"/>
    <x v="0"/>
    <x v="3"/>
    <x v="2"/>
    <x v="49"/>
    <m/>
    <m/>
    <n v="0"/>
    <x v="1"/>
  </r>
  <r>
    <m/>
    <s v="206"/>
    <s v="396"/>
    <s v="PROJET DE MODERNISATION DU RESEAU ROUTIER RN 6 ET RN 13"/>
    <s v="AGENCE ROUTIERE"/>
    <s v="Gestion, contrôle et surveillance des Travaux d'urgence sur la RN6 aux PK 499+200 et PK 581+800 "/>
    <x v="7"/>
    <x v="2"/>
    <x v="2"/>
    <n v="1591000000"/>
    <x v="6"/>
    <x v="7"/>
    <x v="42"/>
    <s v="Nombre de Rapport validé"/>
    <s v="9.1"/>
    <s v="Nombre de Rapport validé"/>
    <x v="10"/>
    <x v="0"/>
    <x v="0"/>
    <x v="27"/>
    <x v="0"/>
    <x v="10"/>
    <x v="42"/>
    <x v="37"/>
    <m/>
    <m/>
    <m/>
    <m/>
    <m/>
    <m/>
    <x v="50"/>
    <x v="58"/>
    <n v="2748456048.2399998"/>
    <m/>
    <m/>
    <n v="2209211270.1999998"/>
    <x v="46"/>
    <x v="30"/>
    <x v="39"/>
    <n v="5.6624999999999996"/>
    <x v="12"/>
    <n v="0.83543539652757648"/>
    <x v="17"/>
    <n v="0.95"/>
    <n v="0.95"/>
    <n v="0"/>
    <x v="0"/>
    <x v="3"/>
    <x v="2"/>
    <x v="43"/>
    <m/>
    <m/>
    <n v="0"/>
    <x v="7"/>
  </r>
  <r>
    <m/>
    <s v="206"/>
    <s v="369"/>
    <s v="CONSTRUCTION ET REHABILITATION DES ROUTES NATIONALES"/>
    <s v="DIRECTION DES INFRASTRUCTURES (DINFRA)"/>
    <s v="Travaux de réhabilitation de la Route Nationale RN2 (CONTRAT CADRE) Entre  PK 304+000 et PK 352+729"/>
    <x v="1"/>
    <x v="0"/>
    <x v="0"/>
    <n v="5981999742"/>
    <x v="17"/>
    <x v="1"/>
    <x v="43"/>
    <s v="Km de route réhabilitée ;_x000a_Nombre d'ouvrages réalisés"/>
    <s v="9.1"/>
    <s v="48km de routes à réhabiliter, un ouvrage ( dalot cadre)"/>
    <x v="17"/>
    <x v="33"/>
    <x v="28"/>
    <x v="28"/>
    <x v="31"/>
    <x v="3"/>
    <x v="23"/>
    <x v="20"/>
    <s v="Population de Toamasina"/>
    <n v="10"/>
    <d v="2021-07-05T00:00:00"/>
    <d v="2021-08-02T00:00:00"/>
    <d v="2021-08-02T00:00:00"/>
    <d v="2021-08-04T00:00:00"/>
    <x v="51"/>
    <x v="59"/>
    <n v="5981999742"/>
    <m/>
    <m/>
    <n v="5981999742"/>
    <x v="47"/>
    <x v="31"/>
    <x v="43"/>
    <n v="3.26"/>
    <x v="3"/>
    <n v="0"/>
    <x v="18"/>
    <n v="0.85"/>
    <n v="0.85"/>
    <n v="0"/>
    <x v="13"/>
    <x v="3"/>
    <x v="2"/>
    <x v="43"/>
    <m/>
    <m/>
    <n v="21.928049999999999"/>
    <x v="1"/>
  </r>
  <r>
    <m/>
    <s v="206"/>
    <s v="455"/>
    <s v="Nouveau Projets d'Emergents"/>
    <s v="DIRECTION DES INFRASTRUCTURES (DINFRA)"/>
    <s v="Travaux de réparation de la route RNS 5 entre Foulpointe et Fenerive Est et son avenant N°1"/>
    <x v="3"/>
    <x v="0"/>
    <x v="0"/>
    <n v="7421486810"/>
    <x v="34"/>
    <x v="1"/>
    <x v="44"/>
    <s v="Maintenir le réseau routier en bon état"/>
    <s v="9.1"/>
    <s v="Km de route traitée ;_x000a_Nombre d'ouvrage réalisés :"/>
    <x v="20"/>
    <x v="34"/>
    <x v="29"/>
    <x v="29"/>
    <x v="32"/>
    <x v="15"/>
    <x v="43"/>
    <x v="38"/>
    <s v="Population riveraine"/>
    <n v="80"/>
    <s v="Avenant _x000a_10/12/2021"/>
    <m/>
    <s v="Avenant _x000a_14/12/2021"/>
    <m/>
    <x v="52"/>
    <x v="60"/>
    <n v="9640813000"/>
    <m/>
    <m/>
    <m/>
    <x v="48"/>
    <x v="2"/>
    <x v="44"/>
    <n v="5.9111111111111114"/>
    <x v="12"/>
    <n v="0.75"/>
    <x v="19"/>
    <n v="0.95"/>
    <n v="0.95"/>
    <n v="0"/>
    <x v="14"/>
    <x v="3"/>
    <x v="2"/>
    <x v="50"/>
    <m/>
    <m/>
    <n v="4.0499999999999989"/>
    <x v="1"/>
  </r>
  <r>
    <m/>
    <s v="218"/>
    <s v="387"/>
    <s v="TRAVAUX  D'ENTRETIEN COURANT DES OUVRAGES D'ART (TECOA)"/>
    <s v="DRTP ITASY"/>
    <s v="Travaux de réhabilitation des points critiques de la piste reliant les Communes Analavory - Anosibe Ifanja et Sarobaratra"/>
    <x v="1"/>
    <x v="0"/>
    <x v="0"/>
    <s v="NA"/>
    <x v="35"/>
    <x v="1"/>
    <x v="45"/>
    <s v="Km de route réhabilitée et/ou construite"/>
    <s v="9.1"/>
    <s v="Km de route réhabilitée et/ou construite"/>
    <x v="33"/>
    <x v="0"/>
    <x v="0"/>
    <x v="0"/>
    <x v="0"/>
    <x v="7"/>
    <x v="16"/>
    <x v="39"/>
    <s v="Usagers de la route"/>
    <n v="75"/>
    <m/>
    <m/>
    <m/>
    <m/>
    <x v="53"/>
    <x v="61"/>
    <n v="1090562000"/>
    <m/>
    <m/>
    <m/>
    <x v="6"/>
    <x v="2"/>
    <x v="45"/>
    <n v="5.3111111111111109"/>
    <x v="13"/>
    <n v="0"/>
    <x v="20"/>
    <n v="0.98"/>
    <n v="0.98"/>
    <n v="0"/>
    <x v="0"/>
    <x v="3"/>
    <x v="2"/>
    <x v="43"/>
    <m/>
    <m/>
    <n v="0"/>
    <x v="1"/>
  </r>
  <r>
    <m/>
    <s v="218"/>
    <s v="387"/>
    <s v="TRAVAUX  D'ENTRETIEN COURANT DES OUVRAGES D'ART (TECOA)"/>
    <s v="DRTP ITASY"/>
    <s v="Travaux de réhabilitation des routes dans la ville de Soavinandriana _x000a_(Pavage, Points à temps)"/>
    <x v="1"/>
    <x v="0"/>
    <x v="0"/>
    <s v="NA"/>
    <x v="36"/>
    <x v="1"/>
    <x v="40"/>
    <s v="Km de route réhabilitée et/ou construite"/>
    <s v="9.1"/>
    <s v="Km de route réhabilitée et/ou construite"/>
    <x v="34"/>
    <x v="0"/>
    <x v="0"/>
    <x v="0"/>
    <x v="0"/>
    <x v="7"/>
    <x v="44"/>
    <x v="40"/>
    <s v="Usagers de la route"/>
    <n v="70"/>
    <m/>
    <m/>
    <m/>
    <m/>
    <x v="54"/>
    <x v="62"/>
    <n v="897932300"/>
    <m/>
    <m/>
    <m/>
    <x v="6"/>
    <x v="2"/>
    <x v="46"/>
    <n v="5.3111111111111109"/>
    <x v="13"/>
    <n v="0"/>
    <x v="20"/>
    <n v="0.98"/>
    <n v="0.98"/>
    <n v="0"/>
    <x v="0"/>
    <x v="3"/>
    <x v="2"/>
    <x v="43"/>
    <m/>
    <m/>
    <n v="0"/>
    <x v="1"/>
  </r>
  <r>
    <m/>
    <s v="206"/>
    <s v="304"/>
    <s v="PAIR"/>
    <s v="AGENCE ROUTIERE / DIRECTION DES INFRASTRUCTURES"/>
    <s v="LOT 1 : Travaux à Himo pour l'aménagement de la piste rurale de Tsianisiha - Andoharano sur la  RN9 du PK 0+000 au PK 4+800"/>
    <x v="1"/>
    <x v="0"/>
    <x v="0"/>
    <n v="300000000"/>
    <x v="37"/>
    <x v="1"/>
    <x v="46"/>
    <s v="Nombre de Km réhabilité"/>
    <s v="9.1"/>
    <s v="Km réhabilité"/>
    <x v="21"/>
    <x v="35"/>
    <x v="30"/>
    <x v="30"/>
    <x v="33"/>
    <x v="5"/>
    <x v="45"/>
    <x v="41"/>
    <m/>
    <m/>
    <s v="N/A"/>
    <s v="N/A"/>
    <s v="N/A"/>
    <s v="N/A"/>
    <x v="55"/>
    <x v="63"/>
    <n v="196056353.028"/>
    <m/>
    <m/>
    <n v="163380294.19"/>
    <x v="49"/>
    <x v="32"/>
    <x v="47"/>
    <n v="155.27272727272728"/>
    <x v="14"/>
    <n v="0.53290000000000004"/>
    <x v="21"/>
    <n v="0.56000000000000005"/>
    <n v="0.56000000000000005"/>
    <n v="0"/>
    <x v="0"/>
    <x v="3"/>
    <x v="2"/>
    <x v="51"/>
    <m/>
    <m/>
    <n v="0"/>
    <x v="1"/>
  </r>
  <r>
    <m/>
    <s v="206"/>
    <s v="CP 19"/>
    <s v="Travaux d'Entretien Courant des Routes Nationales (Campagne 2021)"/>
    <s v="DRTP BETSIBOKA"/>
    <s v="Travaux d'Entretien de Routine de la RNP4 entre les PK 207+000 (BK N°207+000/Anjiajia) et PK 235+000 (Entrée pont après BK N°235)"/>
    <x v="3"/>
    <x v="1"/>
    <x v="0"/>
    <n v="20729000"/>
    <x v="38"/>
    <x v="1"/>
    <x v="16"/>
    <s v="Km de route entretenue"/>
    <s v="9.1"/>
    <s v="Km de route entretenue"/>
    <x v="35"/>
    <x v="36"/>
    <x v="31"/>
    <x v="31"/>
    <x v="34"/>
    <x v="12"/>
    <x v="46"/>
    <x v="42"/>
    <s v="Toute la population du District de Maevatanana"/>
    <n v="15"/>
    <s v="-"/>
    <s v="-"/>
    <s v="-"/>
    <s v="-"/>
    <x v="56"/>
    <x v="64"/>
    <n v="22924326"/>
    <s v="18/03/2021"/>
    <s v="-"/>
    <s v="-"/>
    <x v="50"/>
    <x v="3"/>
    <x v="48"/>
    <n v="7"/>
    <x v="15"/>
    <n v="0"/>
    <x v="22"/>
    <n v="0.6"/>
    <n v="0.6"/>
    <n v="0"/>
    <x v="0"/>
    <x v="3"/>
    <x v="2"/>
    <x v="52"/>
    <m/>
    <m/>
    <n v="0"/>
    <x v="1"/>
  </r>
  <r>
    <m/>
    <s v="206"/>
    <s v="392"/>
    <s v="AMENAGEMENT DE CORRIDORS ET FACILITATION DU COMMERCE"/>
    <s v="PACFC / AGENCE ROUTIERE / DIRECTION GENERALE DES TRAVAUX PUBLICS (DGTP)"/>
    <s v="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 (PHASE I + PHASE II) : Contrôle et surveillance des travaux"/>
    <x v="7"/>
    <x v="0"/>
    <x v="0"/>
    <n v="700000000"/>
    <x v="39"/>
    <x v="7"/>
    <x v="47"/>
    <s v="Nombre de Rapport validé"/>
    <s v="9.1"/>
    <s v="rapport soumis"/>
    <x v="9"/>
    <x v="37"/>
    <x v="32"/>
    <x v="10"/>
    <x v="35"/>
    <x v="9"/>
    <x v="47"/>
    <x v="43"/>
    <m/>
    <m/>
    <d v="2021-08-30T00:00:00"/>
    <d v="2021-09-07T00:00:00"/>
    <d v="2021-09-07T00:00:00"/>
    <m/>
    <x v="57"/>
    <x v="65"/>
    <n v="697578592.41999996"/>
    <m/>
    <m/>
    <m/>
    <x v="51"/>
    <x v="33"/>
    <x v="49"/>
    <n v="30"/>
    <x v="9"/>
    <n v="0.4"/>
    <x v="23"/>
    <n v="0.5"/>
    <n v="0.5"/>
    <n v="0"/>
    <x v="15"/>
    <x v="3"/>
    <x v="2"/>
    <x v="53"/>
    <m/>
    <m/>
    <n v="0"/>
    <x v="7"/>
  </r>
  <r>
    <m/>
    <s v="206"/>
    <n v="393"/>
    <s v="TRAVAUX DE BITUMAGE DE LA RN5A ENTRE AMBILOBE ET VOHEMAR"/>
    <s v="DIRECTION DES INFRASTRUCTURES (DINFRA)"/>
    <s v="Contrôle et Surveillance des Travaux de bitumage de la RNS 5A entre AMBILOBE et VOHEMAR"/>
    <x v="7"/>
    <x v="0"/>
    <x v="0"/>
    <n v="3233820776"/>
    <x v="40"/>
    <x v="7"/>
    <x v="0"/>
    <n v="0"/>
    <s v="9.1"/>
    <n v="0"/>
    <x v="28"/>
    <x v="27"/>
    <x v="23"/>
    <x v="22"/>
    <x v="24"/>
    <x v="18"/>
    <x v="36"/>
    <x v="31"/>
    <n v="0"/>
    <m/>
    <m/>
    <m/>
    <m/>
    <m/>
    <x v="58"/>
    <x v="66"/>
    <n v="3233820776"/>
    <m/>
    <m/>
    <m/>
    <x v="27"/>
    <x v="34"/>
    <x v="50"/>
    <n v="1.5355555555555556"/>
    <x v="16"/>
    <n v="0.17"/>
    <x v="24"/>
    <n v="0.67"/>
    <n v="0.67"/>
    <n v="0"/>
    <x v="16"/>
    <x v="3"/>
    <x v="2"/>
    <x v="43"/>
    <m/>
    <m/>
    <n v="0"/>
    <x v="7"/>
  </r>
  <r>
    <m/>
    <s v="206"/>
    <s v="CP 18"/>
    <s v="Travaux d'Entretien Courant CP18 (Campagne 2018-2019)"/>
    <s v="DRTP ALAOTRA MANGORO"/>
    <s v="Travaux d'entretien courant des Routes Nationales Campagne 2018/2019"/>
    <x v="3"/>
    <x v="1"/>
    <x v="0"/>
    <n v="299728512"/>
    <x v="41"/>
    <x v="1"/>
    <x v="0"/>
    <s v="TEAO: 2 760 m3 de Remblai d’emprunt; 230 m2 d'engazonnement de talus; 460 m3 de fourniture et pose de gabions;161 m2 de géotextile ouvrage; 220,80 m3 d'enrochement,   _x000a_TEAC: 28,75 m3 de démolition de chaussée; 11,50 m3 de couche de base ; _x000a_ 57,50 m2 d'Imprégnation; 57,50 m2 de Couche d'accrochage; 6,90 T d'  _x000a_enrobe a froid._x000a_"/>
    <s v="9.1"/>
    <s v="Km de route entretenue"/>
    <x v="36"/>
    <x v="38"/>
    <x v="0"/>
    <x v="32"/>
    <x v="0"/>
    <x v="19"/>
    <x v="48"/>
    <x v="44"/>
    <m/>
    <m/>
    <m/>
    <m/>
    <m/>
    <m/>
    <x v="59"/>
    <x v="67"/>
    <n v="299728512"/>
    <m/>
    <m/>
    <m/>
    <x v="21"/>
    <x v="6"/>
    <x v="45"/>
    <n v="16.333333333333332"/>
    <x v="1"/>
    <n v="0"/>
    <x v="1"/>
    <n v="1"/>
    <n v="1"/>
    <n v="0"/>
    <x v="0"/>
    <x v="2"/>
    <x v="1"/>
    <x v="43"/>
    <m/>
    <m/>
    <n v="0"/>
    <x v="1"/>
  </r>
  <r>
    <m/>
    <s v="206"/>
    <m/>
    <m/>
    <s v="DRTP ALAOTRA MANGORO"/>
    <s v="TRAVAUX DE TRAITEMENT DES POINTS NOIRS SUR LA ROUTE RNT23A ENTRE MORAMANGA ET ANOSIBE AN’ALA (A DELAI REDUIT)"/>
    <x v="3"/>
    <x v="0"/>
    <x v="0"/>
    <n v="2587802317.5999999"/>
    <x v="41"/>
    <x v="1"/>
    <x v="35"/>
    <s v="TEAC: m2 d'empierrement par cloutage._x000a_Réparation ouvrage, Reprofilage, remblai et couche de roulement_x000a_"/>
    <s v="9.1"/>
    <s v="Km de route entretenue"/>
    <x v="37"/>
    <x v="39"/>
    <x v="33"/>
    <x v="33"/>
    <x v="36"/>
    <x v="19"/>
    <x v="49"/>
    <x v="45"/>
    <m/>
    <m/>
    <m/>
    <m/>
    <m/>
    <m/>
    <x v="60"/>
    <x v="68"/>
    <n v="2587802317.5999999"/>
    <m/>
    <m/>
    <m/>
    <x v="52"/>
    <x v="35"/>
    <x v="10"/>
    <n v="8.3152173913043477"/>
    <x v="1"/>
    <n v="0"/>
    <x v="1"/>
    <n v="1"/>
    <n v="1"/>
    <n v="0"/>
    <x v="0"/>
    <x v="2"/>
    <x v="1"/>
    <x v="54"/>
    <m/>
    <m/>
    <n v="0"/>
    <x v="1"/>
  </r>
  <r>
    <m/>
    <s v="206"/>
    <s v="CP 18"/>
    <s v="Travaux d'Entretien Courant CP18 (Campagne 2018-2019)"/>
    <s v="DRTP ATSIMO ANDREFANA"/>
    <s v="Travaux d'Entretien Améliorant Terrassement (TEAT) sur la RNS.10 entre les PK 0+000 (Andranovory) et PK 61+000 (Ihotry)"/>
    <x v="3"/>
    <x v="1"/>
    <x v="0"/>
    <n v="209023398"/>
    <x v="42"/>
    <x v="1"/>
    <x v="48"/>
    <s v="Km de route entretenue"/>
    <s v="9.1"/>
    <s v="Km de route entretenue"/>
    <x v="38"/>
    <x v="40"/>
    <x v="34"/>
    <x v="34"/>
    <x v="37"/>
    <x v="5"/>
    <x v="40"/>
    <x v="46"/>
    <m/>
    <m/>
    <m/>
    <m/>
    <m/>
    <m/>
    <x v="61"/>
    <x v="69"/>
    <n v="209023398"/>
    <m/>
    <m/>
    <m/>
    <x v="53"/>
    <x v="2"/>
    <x v="51"/>
    <n v="9.0111111111111111"/>
    <x v="1"/>
    <n v="0"/>
    <x v="1"/>
    <n v="1"/>
    <n v="1"/>
    <n v="0"/>
    <x v="0"/>
    <x v="2"/>
    <x v="1"/>
    <x v="43"/>
    <m/>
    <m/>
    <n v="0"/>
    <x v="1"/>
  </r>
  <r>
    <m/>
    <s v="218"/>
    <s v="387"/>
    <s v="TRAVAUX  D'ENTRETIEN COURANT DES OUVRAGES D'ART (TECOA)"/>
    <s v="DRTP AMORON'I MANIA / DIRECTION DES INFRASTRUCTURES (DINFRA)"/>
    <s v="Travaux d'entretien des routes FKT Ambohimanjaka vers CR Ambohimitombo I dans la Commune Rurale d'Ambohimitombo I, Commune Rurale dudit, District d'Ambositra, Région Amoron'i Mania"/>
    <x v="3"/>
    <x v="0"/>
    <x v="0"/>
    <n v="197390000"/>
    <x v="43"/>
    <x v="1"/>
    <x v="28"/>
    <s v="Km de route entretenue"/>
    <s v="9.1"/>
    <s v="Km de route réhabilitée et/ou construite"/>
    <x v="39"/>
    <x v="41"/>
    <x v="35"/>
    <x v="10"/>
    <x v="38"/>
    <x v="16"/>
    <x v="26"/>
    <x v="47"/>
    <m/>
    <m/>
    <m/>
    <m/>
    <m/>
    <m/>
    <x v="62"/>
    <x v="70"/>
    <n v="200000000"/>
    <m/>
    <m/>
    <m/>
    <x v="54"/>
    <x v="5"/>
    <x v="52"/>
    <n v="24.1"/>
    <x v="1"/>
    <n v="0"/>
    <x v="1"/>
    <n v="1"/>
    <n v="1"/>
    <n v="0"/>
    <x v="0"/>
    <x v="2"/>
    <x v="1"/>
    <x v="43"/>
    <m/>
    <m/>
    <n v="0"/>
    <x v="1"/>
  </r>
  <r>
    <m/>
    <s v="206"/>
    <s v="CP"/>
    <s v="CP"/>
    <s v="DRTP MELAKY"/>
    <s v="Travaux d'Entretien Améliorant de la RNS1bis au PK 341+100 dans la Région Melaky"/>
    <x v="3"/>
    <x v="1"/>
    <x v="0"/>
    <n v="335872310.39999998"/>
    <x v="44"/>
    <x v="0"/>
    <x v="14"/>
    <s v="Travaux de reconstruction  d'un ponceau 6ml, ces ouvrages annexe et remise en état remblais d'accès "/>
    <s v="9.1"/>
    <s v="Km de route entretenue"/>
    <x v="40"/>
    <x v="42"/>
    <x v="0"/>
    <x v="35"/>
    <x v="0"/>
    <x v="23"/>
    <x v="50"/>
    <x v="48"/>
    <m/>
    <m/>
    <m/>
    <m/>
    <m/>
    <m/>
    <x v="0"/>
    <x v="71"/>
    <n v="335872310.39999998"/>
    <m/>
    <m/>
    <m/>
    <x v="55"/>
    <x v="2"/>
    <x v="53"/>
    <n v="8.5111111111111111"/>
    <x v="1"/>
    <n v="0"/>
    <x v="1"/>
    <n v="1"/>
    <n v="1"/>
    <n v="0"/>
    <x v="0"/>
    <x v="2"/>
    <x v="1"/>
    <x v="43"/>
    <m/>
    <m/>
    <n v="0"/>
    <x v="0"/>
  </r>
  <r>
    <m/>
    <s v="206"/>
    <s v="CP"/>
    <s v="CP"/>
    <s v="DRTP ATSIMO ATSINANANA"/>
    <s v="Travaux d'Entretien Améliorant et Spécialisé sur la RNS 27 entre PK.145+000 (Maropaika :  22°42'33.31&quot;S -  46°58'33.73&quot;E) et PK.206+000 (Vondrozo :  22°49'5.96&quot;S - 47°19'40.43&quot;E)_x000a_- Construction d'un dalot 100X100  au PK 168+750"/>
    <x v="3"/>
    <x v="1"/>
    <x v="0"/>
    <n v="70056520"/>
    <x v="45"/>
    <x v="1"/>
    <x v="48"/>
    <s v="Km de route entretenue"/>
    <s v="9.1"/>
    <s v="Km de route entretenue"/>
    <x v="41"/>
    <x v="43"/>
    <x v="36"/>
    <x v="36"/>
    <x v="39"/>
    <x v="24"/>
    <x v="0"/>
    <x v="0"/>
    <m/>
    <m/>
    <m/>
    <m/>
    <m/>
    <m/>
    <x v="63"/>
    <x v="72"/>
    <n v="70056520"/>
    <m/>
    <m/>
    <m/>
    <x v="56"/>
    <x v="3"/>
    <x v="54"/>
    <n v="15.383333333333333"/>
    <x v="1"/>
    <n v="0.36459999999999998"/>
    <x v="1"/>
    <n v="1"/>
    <n v="1"/>
    <n v="0"/>
    <x v="0"/>
    <x v="2"/>
    <x v="1"/>
    <x v="43"/>
    <m/>
    <m/>
    <n v="0"/>
    <x v="1"/>
  </r>
  <r>
    <m/>
    <s v="215"/>
    <s v="258"/>
    <s v="PROJET DE REHABILITATION DE ROUTES POUR DESENCLAVEMENT"/>
    <s v="DRTP VATOVAVY FITOVINANY"/>
    <s v="Travaux de réhabilitation de la route Vohilava Mananjary"/>
    <x v="1"/>
    <x v="0"/>
    <x v="0"/>
    <n v="759003140"/>
    <x v="46"/>
    <x v="1"/>
    <x v="49"/>
    <m/>
    <s v="9.1"/>
    <m/>
    <x v="42"/>
    <x v="44"/>
    <x v="37"/>
    <x v="37"/>
    <x v="40"/>
    <x v="17"/>
    <x v="51"/>
    <x v="49"/>
    <m/>
    <m/>
    <m/>
    <m/>
    <m/>
    <m/>
    <x v="64"/>
    <x v="73"/>
    <n v="759003140"/>
    <m/>
    <m/>
    <m/>
    <x v="8"/>
    <x v="2"/>
    <x v="55"/>
    <n v="7.7222222222222223"/>
    <x v="12"/>
    <m/>
    <x v="17"/>
    <n v="0.95"/>
    <n v="0.95"/>
    <n v="0"/>
    <x v="0"/>
    <x v="3"/>
    <x v="1"/>
    <x v="43"/>
    <m/>
    <m/>
    <n v="0"/>
    <x v="1"/>
  </r>
  <r>
    <m/>
    <s v="206"/>
    <m/>
    <m/>
    <s v="DRTP VATOVAVY FITOVINANY / DIRECTION DES INFRASTRUCTURES (DINFRA)"/>
    <s v="Travaux d'entretien de route à Manakara Ville"/>
    <x v="3"/>
    <x v="0"/>
    <x v="0"/>
    <n v="499560995.56"/>
    <x v="0"/>
    <x v="1"/>
    <x v="0"/>
    <s v="Km de route entretenue"/>
    <s v="9.1"/>
    <s v="Km de route entretenue"/>
    <x v="43"/>
    <x v="0"/>
    <x v="0"/>
    <x v="0"/>
    <x v="0"/>
    <x v="17"/>
    <x v="52"/>
    <x v="50"/>
    <m/>
    <m/>
    <m/>
    <m/>
    <m/>
    <m/>
    <x v="65"/>
    <x v="74"/>
    <n v="499560995.56"/>
    <m/>
    <m/>
    <m/>
    <x v="57"/>
    <x v="2"/>
    <x v="29"/>
    <n v="7.5555555555555554"/>
    <x v="12"/>
    <m/>
    <x v="17"/>
    <n v="0.95"/>
    <n v="0.95"/>
    <n v="0"/>
    <x v="0"/>
    <x v="3"/>
    <x v="1"/>
    <x v="43"/>
    <m/>
    <m/>
    <n v="0"/>
    <x v="1"/>
  </r>
  <r>
    <m/>
    <s v="206"/>
    <m/>
    <m/>
    <s v="DRTP ATSIMO ATSINANANA / DIRECTION DES INFRASTRUCTURES (DINFRA)"/>
    <s v="Travaux de réhabilitation des routes RN 12 Vohipeno - Farafangana  : tronçon entre PK 185+000 et PK 207+000"/>
    <x v="1"/>
    <x v="0"/>
    <x v="0"/>
    <n v="16229774220.629999"/>
    <x v="47"/>
    <x v="1"/>
    <x v="50"/>
    <s v="Km de route réhabilitée"/>
    <s v="9.1"/>
    <s v="Km de route réhabilitée et/ou construite"/>
    <x v="44"/>
    <x v="45"/>
    <x v="38"/>
    <x v="38"/>
    <x v="41"/>
    <x v="24"/>
    <x v="53"/>
    <x v="51"/>
    <s v="Populations de la régions, des districts et communes concernées"/>
    <m/>
    <d v="2020-12-10T00:00:00"/>
    <d v="2020-12-22T00:00:00"/>
    <d v="2020-12-29T00:00:00"/>
    <d v="2021-01-05T00:00:00"/>
    <x v="66"/>
    <x v="75"/>
    <n v="16229774220.629999"/>
    <m/>
    <m/>
    <n v="3245954844.1259999"/>
    <x v="58"/>
    <x v="30"/>
    <x v="18"/>
    <n v="2.8875000000000002"/>
    <x v="11"/>
    <m/>
    <x v="15"/>
    <n v="0.9"/>
    <n v="0.9"/>
    <n v="0"/>
    <x v="17"/>
    <x v="3"/>
    <x v="1"/>
    <x v="43"/>
    <m/>
    <m/>
    <n v="3.1657500000000005"/>
    <x v="1"/>
  </r>
  <r>
    <m/>
    <s v="215"/>
    <s v="258"/>
    <s v="PROJET DE REHABILITATION DE ROUTES POUR DESENCLAVEMENT"/>
    <s v="DIRECTION DES INFRASTRUCTURES (DINFRA)"/>
    <s v="Travaux de réparation de la route d'Ambatomaro reliant RN 2 - Ambolokandrina"/>
    <x v="3"/>
    <x v="0"/>
    <x v="0"/>
    <n v="810205000"/>
    <x v="48"/>
    <x v="1"/>
    <x v="51"/>
    <s v="Km de route entretenue"/>
    <s v="9.1"/>
    <s v="Km de route entretenue"/>
    <x v="27"/>
    <x v="0"/>
    <x v="0"/>
    <x v="0"/>
    <x v="0"/>
    <x v="6"/>
    <x v="18"/>
    <x v="0"/>
    <m/>
    <m/>
    <m/>
    <m/>
    <m/>
    <m/>
    <x v="67"/>
    <x v="76"/>
    <n v="810205000"/>
    <m/>
    <m/>
    <m/>
    <x v="59"/>
    <x v="3"/>
    <x v="14"/>
    <n v="16.25"/>
    <x v="1"/>
    <m/>
    <x v="1"/>
    <n v="1"/>
    <n v="1"/>
    <n v="0"/>
    <x v="0"/>
    <x v="2"/>
    <x v="1"/>
    <x v="43"/>
    <m/>
    <m/>
    <n v="0"/>
    <x v="1"/>
  </r>
  <r>
    <m/>
    <s v="206"/>
    <s v="CP"/>
    <s v="CP"/>
    <s v="DRTP ANALAMANGA / DIRECTION DES INFRASTRUCTURES (DINFRA)"/>
    <s v="Travaux d'entretien de la route Pont Androrohoro-Digue Masindray-Miadamanjaka"/>
    <x v="3"/>
    <x v="1"/>
    <x v="0"/>
    <n v="379197200"/>
    <x v="49"/>
    <x v="1"/>
    <x v="0"/>
    <s v="Km de route entretenue"/>
    <s v="9.1"/>
    <s v="Km de route entretenue"/>
    <x v="27"/>
    <x v="46"/>
    <x v="39"/>
    <x v="0"/>
    <x v="0"/>
    <x v="6"/>
    <x v="6"/>
    <x v="52"/>
    <m/>
    <m/>
    <m/>
    <m/>
    <m/>
    <m/>
    <x v="68"/>
    <x v="77"/>
    <n v="379197200"/>
    <m/>
    <m/>
    <m/>
    <x v="60"/>
    <x v="3"/>
    <x v="56"/>
    <n v="11.983333333333333"/>
    <x v="1"/>
    <n v="0.30790000000000001"/>
    <x v="1"/>
    <n v="1"/>
    <n v="1"/>
    <n v="0"/>
    <x v="0"/>
    <x v="2"/>
    <x v="1"/>
    <x v="55"/>
    <m/>
    <m/>
    <n v="0"/>
    <x v="1"/>
  </r>
  <r>
    <m/>
    <s v="206"/>
    <s v="CP"/>
    <s v="CP"/>
    <s v="DRTP ANALAMANGA / DIRECTION DES INFRASTRUCTURES (DINFRA)"/>
    <s v="TRAVAUX D'URGENCE DE LA ROUTE RELIANT LA COMMUNE RURALE FIEFERANA ET LA RN2 AMBATOLAMPIKELY, L=17,8 km"/>
    <x v="4"/>
    <x v="1"/>
    <x v="0"/>
    <n v="429399002.39999998"/>
    <x v="50"/>
    <x v="1"/>
    <x v="52"/>
    <s v="Km de route entretenue"/>
    <s v="9.1"/>
    <s v="Km de route entretenue"/>
    <x v="27"/>
    <x v="47"/>
    <x v="40"/>
    <x v="0"/>
    <x v="0"/>
    <x v="6"/>
    <x v="6"/>
    <x v="53"/>
    <m/>
    <m/>
    <m/>
    <m/>
    <m/>
    <m/>
    <x v="69"/>
    <x v="78"/>
    <n v="429399002.39999998"/>
    <m/>
    <m/>
    <m/>
    <x v="61"/>
    <x v="5"/>
    <x v="57"/>
    <n v="21.9"/>
    <x v="17"/>
    <m/>
    <x v="2"/>
    <n v="0.93"/>
    <n v="0.93"/>
    <n v="0"/>
    <x v="0"/>
    <x v="3"/>
    <x v="1"/>
    <x v="55"/>
    <m/>
    <m/>
    <n v="0"/>
    <x v="1"/>
  </r>
  <r>
    <m/>
    <s v="206"/>
    <s v="383"/>
    <s v="REHABILITATION DES RUES DES CHEFS LIEUX DES FARITANY _PHASE II"/>
    <s v="DRTP ANALAMANGA / DIRECTION DES INFRASTRUCTURES (DINFRA)"/>
    <s v="Travaux de réhabilitation de la route reliant Station TOTAL au Croisement CROC FARM Ivato"/>
    <x v="1"/>
    <x v="0"/>
    <x v="0"/>
    <n v="1799108000"/>
    <x v="48"/>
    <x v="1"/>
    <x v="0"/>
    <s v="Km de route réhabilitée"/>
    <s v="9.1"/>
    <s v="Km de route réhabilitée et/ou construite"/>
    <x v="45"/>
    <x v="48"/>
    <x v="41"/>
    <x v="0"/>
    <x v="0"/>
    <x v="6"/>
    <x v="39"/>
    <x v="54"/>
    <m/>
    <m/>
    <m/>
    <m/>
    <m/>
    <m/>
    <x v="70"/>
    <x v="79"/>
    <n v="1799108000"/>
    <m/>
    <m/>
    <m/>
    <x v="62"/>
    <x v="3"/>
    <x v="58"/>
    <n v="17.366666666666667"/>
    <x v="1"/>
    <n v="0.8"/>
    <x v="25"/>
    <n v="1"/>
    <n v="1"/>
    <n v="0"/>
    <x v="18"/>
    <x v="2"/>
    <x v="1"/>
    <x v="56"/>
    <m/>
    <m/>
    <n v="0"/>
    <x v="1"/>
  </r>
  <r>
    <m/>
    <s v="206"/>
    <s v="CP"/>
    <s v="CP"/>
    <s v="DIRECTION DES INFRASTRUCTURES (DINFRA)"/>
    <s v="Travaux d'entretien du bac reliant Fenerive Est et la Commune Rurale de Vohilengo dans la Région d'Analanjirofo"/>
    <x v="3"/>
    <x v="1"/>
    <x v="0"/>
    <n v="164998320"/>
    <x v="51"/>
    <x v="5"/>
    <x v="18"/>
    <s v="bac entretenu"/>
    <s v="9.1"/>
    <s v="Km de route entretenue"/>
    <x v="46"/>
    <x v="49"/>
    <x v="0"/>
    <x v="0"/>
    <x v="0"/>
    <x v="15"/>
    <x v="54"/>
    <x v="0"/>
    <m/>
    <m/>
    <m/>
    <m/>
    <m/>
    <m/>
    <x v="71"/>
    <x v="80"/>
    <n v="200675099.81"/>
    <m/>
    <m/>
    <m/>
    <x v="63"/>
    <x v="3"/>
    <x v="59"/>
    <n v="13.966666666666667"/>
    <x v="1"/>
    <m/>
    <x v="1"/>
    <n v="1"/>
    <n v="1"/>
    <n v="0"/>
    <x v="0"/>
    <x v="2"/>
    <x v="1"/>
    <x v="43"/>
    <m/>
    <m/>
    <n v="0"/>
    <x v="5"/>
  </r>
  <r>
    <m/>
    <s v="206"/>
    <s v="CP"/>
    <s v="CP"/>
    <s v="DIRECTION DES INFRASTRUCTURES (DINFRA)"/>
    <s v="Travaux d'entretien de la route d'Ambanja"/>
    <x v="3"/>
    <x v="1"/>
    <x v="0"/>
    <n v="500000000"/>
    <x v="52"/>
    <x v="1"/>
    <x v="53"/>
    <s v="Km de route entretenue"/>
    <s v="9.1"/>
    <s v="Km de route entretenue"/>
    <x v="47"/>
    <x v="50"/>
    <x v="42"/>
    <x v="0"/>
    <x v="0"/>
    <x v="10"/>
    <x v="55"/>
    <x v="0"/>
    <m/>
    <m/>
    <m/>
    <m/>
    <m/>
    <m/>
    <x v="72"/>
    <x v="81"/>
    <n v="396410837"/>
    <m/>
    <m/>
    <m/>
    <x v="21"/>
    <x v="3"/>
    <x v="60"/>
    <n v="12.25"/>
    <x v="1"/>
    <n v="0.17"/>
    <x v="1"/>
    <n v="1"/>
    <n v="1"/>
    <n v="0"/>
    <x v="0"/>
    <x v="2"/>
    <x v="1"/>
    <x v="57"/>
    <m/>
    <m/>
    <n v="0"/>
    <x v="1"/>
  </r>
  <r>
    <m/>
    <s v="206"/>
    <s v="CP"/>
    <s v="CP"/>
    <s v="DIRECTION DES INFRASTRUCTURES (DINFRA)"/>
    <s v="TRAVAUX D'ENTRETIEN DE LA ROUTE D'AMBILOBE"/>
    <x v="3"/>
    <x v="1"/>
    <x v="0"/>
    <n v="500000000"/>
    <x v="53"/>
    <x v="1"/>
    <x v="54"/>
    <s v="Km de route réhabilitée"/>
    <s v="9.1"/>
    <s v="Km de route réhabilitée et/ou construite"/>
    <x v="48"/>
    <x v="51"/>
    <x v="43"/>
    <x v="39"/>
    <x v="42"/>
    <x v="25"/>
    <x v="56"/>
    <x v="55"/>
    <m/>
    <m/>
    <m/>
    <m/>
    <m/>
    <m/>
    <x v="73"/>
    <x v="82"/>
    <n v="495892000"/>
    <m/>
    <m/>
    <m/>
    <x v="64"/>
    <x v="6"/>
    <x v="61"/>
    <n v="15.888888888888889"/>
    <x v="1"/>
    <m/>
    <x v="1"/>
    <n v="1"/>
    <n v="1"/>
    <n v="0"/>
    <x v="0"/>
    <x v="2"/>
    <x v="1"/>
    <x v="43"/>
    <m/>
    <m/>
    <n v="0"/>
    <x v="1"/>
  </r>
  <r>
    <m/>
    <s v="206"/>
    <m/>
    <m/>
    <s v="DIRECTION DES INFRASTRUCTURES (DINFRA)"/>
    <s v="Travaux d'urgence de réparation de la RNP4 entre PK0 et PK 570+330 Mahajanga répartis en 3 lots : _x000a_- Lot 3 entre PK 460 et PK 570+330 ET SON AVENANT N°01"/>
    <x v="4"/>
    <x v="0"/>
    <x v="0"/>
    <n v="6433751248.8000002"/>
    <x v="23"/>
    <x v="1"/>
    <x v="0"/>
    <s v="Km de route entretenue"/>
    <s v="9.1"/>
    <s v="Km de route entretenue"/>
    <x v="35"/>
    <x v="0"/>
    <x v="0"/>
    <x v="0"/>
    <x v="0"/>
    <x v="26"/>
    <x v="57"/>
    <x v="56"/>
    <m/>
    <m/>
    <m/>
    <m/>
    <m/>
    <m/>
    <x v="74"/>
    <x v="83"/>
    <m/>
    <m/>
    <m/>
    <m/>
    <x v="0"/>
    <x v="31"/>
    <x v="62"/>
    <n v="299.34666666666669"/>
    <x v="1"/>
    <n v="0.7"/>
    <x v="1"/>
    <n v="1"/>
    <n v="1"/>
    <n v="0"/>
    <x v="0"/>
    <x v="3"/>
    <x v="1"/>
    <x v="43"/>
    <m/>
    <m/>
    <n v="0"/>
    <x v="1"/>
  </r>
  <r>
    <m/>
    <s v="218"/>
    <s v="387"/>
    <s v="TRAVAUX  D'ENTRETIEN COURANT DES OUVRAGES D'ART (TECOA)"/>
    <s v="DRTP DIANA"/>
    <s v="1-5 Effectuer des Travaux d’Entretien Courant de la RNS 57"/>
    <x v="3"/>
    <x v="1"/>
    <x v="0"/>
    <n v="34155305"/>
    <x v="54"/>
    <x v="1"/>
    <x v="55"/>
    <s v="Km de route entretenue"/>
    <s v="9.1"/>
    <s v="Km de route entretenue"/>
    <x v="49"/>
    <x v="52"/>
    <x v="44"/>
    <x v="10"/>
    <x v="43"/>
    <x v="10"/>
    <x v="58"/>
    <x v="57"/>
    <m/>
    <m/>
    <m/>
    <m/>
    <m/>
    <m/>
    <x v="0"/>
    <x v="84"/>
    <n v="34155305"/>
    <m/>
    <m/>
    <m/>
    <x v="65"/>
    <x v="3"/>
    <x v="63"/>
    <n v="14.033333333333333"/>
    <x v="1"/>
    <n v="0"/>
    <x v="1"/>
    <n v="1"/>
    <n v="1"/>
    <n v="0"/>
    <x v="0"/>
    <x v="2"/>
    <x v="1"/>
    <x v="43"/>
    <m/>
    <m/>
    <n v="0"/>
    <x v="1"/>
  </r>
  <r>
    <m/>
    <s v="206"/>
    <m/>
    <m/>
    <s v="DRTP AMORON'I MANIA"/>
    <s v="2.1. Inciter les PTFs à financier d’avantage le fonctionnement des projets"/>
    <x v="7"/>
    <x v="0"/>
    <x v="0"/>
    <m/>
    <x v="55"/>
    <x v="8"/>
    <x v="39"/>
    <m/>
    <s v="9.1"/>
    <m/>
    <x v="50"/>
    <x v="0"/>
    <x v="0"/>
    <x v="0"/>
    <x v="0"/>
    <x v="16"/>
    <x v="0"/>
    <x v="0"/>
    <m/>
    <m/>
    <m/>
    <m/>
    <m/>
    <m/>
    <x v="0"/>
    <x v="85"/>
    <m/>
    <m/>
    <m/>
    <m/>
    <x v="0"/>
    <x v="0"/>
    <x v="0"/>
    <e v="#DIV/0!"/>
    <x v="9"/>
    <m/>
    <x v="14"/>
    <n v="0.5"/>
    <n v="0.5"/>
    <n v="0"/>
    <x v="0"/>
    <x v="3"/>
    <x v="2"/>
    <x v="43"/>
    <m/>
    <m/>
    <n v="0"/>
    <x v="8"/>
  </r>
  <r>
    <m/>
    <s v="206"/>
    <s v="450"/>
    <s v="TRAVAUX D’URGENCE DES INFRASTRUCTURES ROUTIERES"/>
    <s v="DAU"/>
    <s v="Travaux d'urgence de Construction de pont en BA sur la Rivière Atrobo, au pk 25 de la RIP 39 entre Talata - Angavo et Mangasoavina, District Ankazobe"/>
    <x v="4"/>
    <x v="0"/>
    <x v="0"/>
    <n v="790000000"/>
    <x v="56"/>
    <x v="0"/>
    <x v="0"/>
    <s v="Km de route entretenue"/>
    <s v="9.1"/>
    <s v="Km de route entretenue"/>
    <x v="51"/>
    <x v="53"/>
    <x v="0"/>
    <x v="40"/>
    <x v="0"/>
    <x v="6"/>
    <x v="59"/>
    <x v="58"/>
    <m/>
    <m/>
    <m/>
    <m/>
    <m/>
    <m/>
    <x v="75"/>
    <x v="86"/>
    <n v="483012261"/>
    <m/>
    <m/>
    <m/>
    <x v="60"/>
    <x v="36"/>
    <x v="64"/>
    <n v="5.9916666666666663"/>
    <x v="1"/>
    <m/>
    <x v="1"/>
    <n v="1"/>
    <n v="1"/>
    <n v="0"/>
    <x v="0"/>
    <x v="2"/>
    <x v="1"/>
    <x v="58"/>
    <m/>
    <m/>
    <n v="0"/>
    <x v="0"/>
  </r>
  <r>
    <m/>
    <m/>
    <m/>
    <m/>
    <m/>
    <s v="Travaux d'urgence pour la remise en état de la route coupée sur la RNS 5 au PK 158+450"/>
    <x v="4"/>
    <x v="0"/>
    <x v="0"/>
    <n v="225000000"/>
    <x v="57"/>
    <x v="9"/>
    <x v="0"/>
    <m/>
    <s v="9.1"/>
    <m/>
    <x v="20"/>
    <x v="0"/>
    <x v="0"/>
    <x v="0"/>
    <x v="0"/>
    <x v="15"/>
    <x v="0"/>
    <x v="0"/>
    <m/>
    <m/>
    <m/>
    <m/>
    <m/>
    <m/>
    <x v="76"/>
    <x v="87"/>
    <n v="199007132"/>
    <m/>
    <m/>
    <m/>
    <x v="66"/>
    <x v="2"/>
    <x v="65"/>
    <n v="3.911111111111111"/>
    <x v="18"/>
    <m/>
    <x v="0"/>
    <n v="0.72"/>
    <n v="0.72"/>
    <n v="0"/>
    <x v="19"/>
    <x v="3"/>
    <x v="2"/>
    <x v="59"/>
    <m/>
    <m/>
    <n v="0"/>
    <x v="9"/>
  </r>
  <r>
    <m/>
    <s v="206"/>
    <s v="383"/>
    <s v="REHABILITATION DES RUES DES CHEFS LIEUX DES FARITANY _PHASE II"/>
    <s v="DIRECTION DES INFRASTRUCTURES (DINFRA)"/>
    <s v="Travaux de réparation d'Urgence de la RN 2 vers Stadium Barikadimy Toamasina"/>
    <x v="4"/>
    <x v="0"/>
    <x v="0"/>
    <n v="1186235000"/>
    <x v="0"/>
    <x v="1"/>
    <x v="0"/>
    <s v="Km de route entretenue"/>
    <s v="9.1"/>
    <s v="Km de route entretenue"/>
    <x v="17"/>
    <x v="0"/>
    <x v="0"/>
    <x v="0"/>
    <x v="0"/>
    <x v="3"/>
    <x v="60"/>
    <x v="0"/>
    <m/>
    <m/>
    <m/>
    <m/>
    <m/>
    <m/>
    <x v="77"/>
    <x v="88"/>
    <n v="1186235000"/>
    <m/>
    <m/>
    <m/>
    <x v="67"/>
    <x v="0"/>
    <x v="66"/>
    <e v="#VALUE!"/>
    <x v="19"/>
    <m/>
    <x v="26"/>
    <n v="0.05"/>
    <n v="0.05"/>
    <n v="0"/>
    <x v="0"/>
    <x v="3"/>
    <x v="3"/>
    <x v="43"/>
    <m/>
    <m/>
    <n v="0"/>
    <x v="1"/>
  </r>
  <r>
    <m/>
    <s v="206"/>
    <m/>
    <m/>
    <s v="DIRECTION DES INFRASTRUCTURES (DINFRA)"/>
    <s v="TRAVAUX DE REHABILITATION DE ROUTE RELIANT ANTSAPANANANA-MAHANORO"/>
    <x v="1"/>
    <x v="0"/>
    <x v="0"/>
    <n v="2136315000"/>
    <x v="53"/>
    <x v="1"/>
    <x v="56"/>
    <s v="Km de route réhabilitée"/>
    <s v="9.1"/>
    <s v="Km de route réhabilitée et/ou construite"/>
    <x v="27"/>
    <x v="54"/>
    <x v="45"/>
    <x v="41"/>
    <x v="44"/>
    <x v="3"/>
    <x v="23"/>
    <x v="59"/>
    <m/>
    <m/>
    <m/>
    <m/>
    <m/>
    <m/>
    <x v="78"/>
    <x v="89"/>
    <n v="2136315000"/>
    <m/>
    <m/>
    <m/>
    <x v="24"/>
    <x v="36"/>
    <x v="8"/>
    <n v="6.0083333333333337"/>
    <x v="1"/>
    <m/>
    <x v="1"/>
    <n v="1"/>
    <n v="1"/>
    <n v="0"/>
    <x v="0"/>
    <x v="2"/>
    <x v="1"/>
    <x v="43"/>
    <m/>
    <m/>
    <n v="0"/>
    <x v="1"/>
  </r>
  <r>
    <m/>
    <s v="206"/>
    <s v="457"/>
    <s v="PONT MANGOKY"/>
    <s v="DIRECTION DES INFRASTRUCTURES (DINFRA)  / AGENCE ROUTIERE"/>
    <s v="PONT MANGOKY : Actualisation  des études, contrôle et surveillance des travaux de construction du pont de  Mangoky au PK 199+700 sur la RN 9 et ses voies d’accès"/>
    <x v="7"/>
    <x v="2"/>
    <x v="15"/>
    <n v="10234000"/>
    <x v="58"/>
    <x v="7"/>
    <x v="18"/>
    <m/>
    <s v="9.1"/>
    <s v="nombre de rapport périodique"/>
    <x v="21"/>
    <x v="55"/>
    <x v="0"/>
    <x v="42"/>
    <x v="45"/>
    <x v="27"/>
    <x v="61"/>
    <x v="60"/>
    <m/>
    <m/>
    <m/>
    <m/>
    <m/>
    <m/>
    <x v="79"/>
    <x v="90"/>
    <n v="9060313320"/>
    <m/>
    <m/>
    <m/>
    <x v="68"/>
    <x v="29"/>
    <x v="67"/>
    <n v="0.53703703703703709"/>
    <x v="20"/>
    <n v="0.1"/>
    <x v="27"/>
    <n v="0.12"/>
    <n v="0.12"/>
    <n v="0"/>
    <x v="20"/>
    <x v="3"/>
    <x v="3"/>
    <x v="60"/>
    <m/>
    <m/>
    <n v="1.999999999999999E-2"/>
    <x v="7"/>
  </r>
  <r>
    <m/>
    <s v="206"/>
    <s v="457"/>
    <s v="PONT MANGOKY"/>
    <s v="DIRECTION DES INFRASTRUCTURES (DINFRA)  / AGENCE ROUTIERE"/>
    <s v="PONT MANGOKY : Travaux de construction du pont de  Mangoky au PK 199+700 sur la RNT 9 (pont de 880 ml) et ses voies d’accès"/>
    <x v="2"/>
    <x v="2"/>
    <x v="16"/>
    <n v="170000000"/>
    <x v="39"/>
    <x v="0"/>
    <x v="57"/>
    <m/>
    <s v="9.1"/>
    <s v="linéaire de pont construit"/>
    <x v="21"/>
    <x v="55"/>
    <x v="0"/>
    <x v="42"/>
    <x v="45"/>
    <x v="27"/>
    <x v="61"/>
    <x v="60"/>
    <m/>
    <m/>
    <m/>
    <m/>
    <m/>
    <m/>
    <x v="0"/>
    <x v="91"/>
    <m/>
    <m/>
    <m/>
    <m/>
    <x v="0"/>
    <x v="0"/>
    <x v="68"/>
    <e v="#DIV/0!"/>
    <x v="0"/>
    <n v="0"/>
    <x v="0"/>
    <n v="0"/>
    <n v="0"/>
    <n v="0"/>
    <x v="0"/>
    <x v="0"/>
    <x v="0"/>
    <x v="61"/>
    <m/>
    <m/>
    <n v="0"/>
    <x v="0"/>
  </r>
  <r>
    <m/>
    <m/>
    <m/>
    <m/>
    <m/>
    <s v="&quot;- Construction d'un pont en BA avec fondation de pieux en bois et enrochement 30/50kg (43,00m3) sous le semelle;_x000a_-Travaux d'infrastructure (semelle, sommier) et superstructure (poutre, entretoise, dalle) en BA;_x000a_- Remblai d'ouvrage  en MS (32,00m3) et mise en place des balises et panneaux de prescription en BA&quot;"/>
    <x v="4"/>
    <x v="0"/>
    <x v="0"/>
    <m/>
    <x v="59"/>
    <x v="0"/>
    <x v="0"/>
    <m/>
    <s v="9.1"/>
    <m/>
    <x v="52"/>
    <x v="0"/>
    <x v="0"/>
    <x v="43"/>
    <x v="0"/>
    <x v="28"/>
    <x v="62"/>
    <x v="61"/>
    <m/>
    <m/>
    <m/>
    <m/>
    <m/>
    <m/>
    <x v="80"/>
    <x v="92"/>
    <n v="338995000"/>
    <s v="janv, 2022"/>
    <m/>
    <m/>
    <x v="0"/>
    <x v="19"/>
    <x v="69"/>
    <n v="2245.1"/>
    <x v="12"/>
    <n v="0"/>
    <x v="0"/>
    <n v="0"/>
    <n v="0.95"/>
    <n v="0.95"/>
    <x v="21"/>
    <x v="3"/>
    <x v="2"/>
    <x v="43"/>
    <s v="févr"/>
    <s v="févr"/>
    <n v="0"/>
    <x v="0"/>
  </r>
  <r>
    <m/>
    <s v="206"/>
    <n v="369"/>
    <s v="CONSTRUCTION ET REHABILITATION DES ROUTES NATIONALES"/>
    <s v="DIRECTION DES INFRASTRUCTURES (DINFRA)"/>
    <s v="Travaux d'enlèvement d'éboulement meuble entre les PK 316+000 et PK 403+000 de la RNP 4"/>
    <x v="3"/>
    <x v="0"/>
    <x v="0"/>
    <n v="50000000"/>
    <x v="60"/>
    <x v="1"/>
    <x v="0"/>
    <s v="Maintenir le réseau routier en bon état"/>
    <s v="9.1"/>
    <s v="Km de route entretenue"/>
    <x v="35"/>
    <x v="56"/>
    <x v="46"/>
    <x v="44"/>
    <x v="46"/>
    <x v="29"/>
    <x v="63"/>
    <x v="62"/>
    <s v="toute la population du District et de la Région"/>
    <m/>
    <m/>
    <m/>
    <m/>
    <m/>
    <x v="81"/>
    <x v="93"/>
    <n v="44884300"/>
    <m/>
    <m/>
    <m/>
    <x v="69"/>
    <x v="6"/>
    <x v="70"/>
    <n v="8.5111111111111111"/>
    <x v="21"/>
    <n v="0"/>
    <x v="28"/>
    <n v="0.42"/>
    <n v="0.42"/>
    <n v="0"/>
    <x v="22"/>
    <x v="3"/>
    <x v="4"/>
    <x v="43"/>
    <m/>
    <m/>
    <n v="0"/>
    <x v="1"/>
  </r>
  <r>
    <m/>
    <s v="206"/>
    <s v="304"/>
    <s v="PAIR"/>
    <s v="AGENCE ROUTIERE / DIRECTION DES INFRASTRUCTURES"/>
    <s v="Travaux d’aménagement de la section urbaine de Toliara (PK 0+000 au PK 1+400), et de la plateforme d’Ankililoaka sur la RN 9, ainsi que les travaux de reconstruction du pont RANOZAZA sur la RN 9 au PK 71+271 et ses voies d’accès"/>
    <x v="1"/>
    <x v="2"/>
    <x v="17"/>
    <n v="22000000000"/>
    <x v="37"/>
    <x v="1"/>
    <x v="58"/>
    <s v="Km réhabilité_x000a_pont reconstruit"/>
    <s v="9.1"/>
    <s v="Km de route réhabilitée"/>
    <x v="21"/>
    <x v="57"/>
    <x v="47"/>
    <x v="45"/>
    <x v="47"/>
    <x v="5"/>
    <x v="45"/>
    <x v="63"/>
    <m/>
    <m/>
    <m/>
    <m/>
    <m/>
    <m/>
    <x v="82"/>
    <x v="94"/>
    <n v="11539899163.360001"/>
    <m/>
    <m/>
    <m/>
    <x v="70"/>
    <x v="37"/>
    <x v="18"/>
    <n v="1.3083333333333333"/>
    <x v="22"/>
    <n v="0.15"/>
    <x v="29"/>
    <n v="0.57940000000000003"/>
    <n v="0.61499999999999999"/>
    <n v="3.5599999999999965E-2"/>
    <x v="23"/>
    <x v="3"/>
    <x v="2"/>
    <x v="62"/>
    <m/>
    <m/>
    <n v="1.2441599999999999"/>
    <x v="1"/>
  </r>
  <r>
    <m/>
    <s v="206"/>
    <s v="304"/>
    <s v="PAIR"/>
    <s v="AGENCE ROUTIERE / DIRECTION DES INFRASTRUCTURES"/>
    <s v="Gestion, contrôle et surveillance des travaux d’aménagement de la RN 9 de la section urbaine de Toliara (PK 0+000 – PK 1+400), construction du pont RANOZAZA et de ses voies d’accès au PK 71+271, ainsi que l’aménagement de la plateforme d’Ankililoaka"/>
    <x v="7"/>
    <x v="2"/>
    <x v="18"/>
    <n v="3000000000"/>
    <x v="37"/>
    <x v="7"/>
    <x v="38"/>
    <s v="Nombre de Rapport validé"/>
    <s v="9.1"/>
    <s v="Nombre de Rapport validé"/>
    <x v="21"/>
    <x v="58"/>
    <x v="0"/>
    <x v="45"/>
    <x v="47"/>
    <x v="5"/>
    <x v="45"/>
    <x v="63"/>
    <m/>
    <m/>
    <s v="N/A"/>
    <s v="N/A"/>
    <s v="N/A"/>
    <s v="N/A"/>
    <x v="83"/>
    <x v="95"/>
    <n v="1328640000"/>
    <m/>
    <m/>
    <n v="0"/>
    <x v="70"/>
    <x v="38"/>
    <x v="71"/>
    <n v="2.2428571428571429"/>
    <x v="23"/>
    <n v="0"/>
    <x v="30"/>
    <n v="0.53"/>
    <n v="0.53"/>
    <n v="0"/>
    <x v="24"/>
    <x v="3"/>
    <x v="2"/>
    <x v="63"/>
    <m/>
    <m/>
    <n v="1.6"/>
    <x v="7"/>
  </r>
  <r>
    <m/>
    <s v="206"/>
    <m/>
    <s v="AMENAGEMENT DE CORRIDORS ET FACILITATION DU COMMERCE (PACFC II)"/>
    <s v="PACFC / AGENCE ROUTIERE / DIRECTION GENERALE DES TRAVAUX PUBLICS (DGTP)"/>
    <s v="Travaux Routiers : _x000a_Aménagement et Bitumage de la RNT 9 entre Manja et Dabara (185 km), _x000a_Aménagement et bitumage de la RNT 12A entre Ebakiky et Manambondro (121 km),_x000a_Contrôle et Surveillance de la RNT 9 et de la RNT 12a._x000a_ Etudes pour la construction du port de Toliara ;_x000a_Facilitation de commerce ;_x000a_Aménagements connexes (CSB, Forages, Eclairage public, piste Manja – Andranopasy (74 km), etc._x000a_ Appui à la Gestion et au Suivi._x000a_"/>
    <x v="1"/>
    <x v="2"/>
    <x v="19"/>
    <s v="320,22 millions USD"/>
    <x v="0"/>
    <x v="1"/>
    <x v="59"/>
    <m/>
    <s v="9.1"/>
    <m/>
    <x v="53"/>
    <x v="0"/>
    <x v="0"/>
    <x v="0"/>
    <x v="0"/>
    <x v="30"/>
    <x v="0"/>
    <x v="0"/>
    <m/>
    <m/>
    <m/>
    <m/>
    <m/>
    <m/>
    <x v="0"/>
    <x v="96"/>
    <m/>
    <m/>
    <m/>
    <m/>
    <x v="0"/>
    <x v="0"/>
    <x v="0"/>
    <e v="#DIV/0!"/>
    <x v="0"/>
    <n v="0"/>
    <x v="0"/>
    <n v="0"/>
    <n v="0"/>
    <n v="0"/>
    <x v="0"/>
    <x v="4"/>
    <x v="5"/>
    <x v="64"/>
    <m/>
    <m/>
    <n v="0"/>
    <x v="1"/>
  </r>
  <r>
    <m/>
    <s v="206"/>
    <s v="392"/>
    <s v="AMENAGEMENT DE CORRIDORS ET FACILITATION DU COMMERCE"/>
    <s v="PACFC / AGENCE ROUTIERE / DIRECTION GENERALE DES TRAVAUX PUBLICS (DGTP)"/>
    <s v="Actualisation des Etudes, Contrôle et Surveillance des travaux d’aménagement et de bitumage de la RNT 12A entre Fort-dauphin et Ebakiky (PK 0+000 - PK 44+850), entre Masianaka et Vangaindrano (PK 203+800- PK 243+000) ainsi que des travaux de construction des ponts d’Ebakiky au PK 44+850 et de Masianaka au PK 203+800: (PHASE I + PHASE II)"/>
    <x v="7"/>
    <x v="2"/>
    <x v="20"/>
    <n v="12000000000"/>
    <x v="26"/>
    <x v="7"/>
    <x v="60"/>
    <m/>
    <s v="9.1"/>
    <s v="nombre de rapport"/>
    <x v="9"/>
    <x v="59"/>
    <x v="48"/>
    <x v="46"/>
    <x v="48"/>
    <x v="9"/>
    <x v="64"/>
    <x v="64"/>
    <m/>
    <m/>
    <m/>
    <m/>
    <m/>
    <m/>
    <x v="84"/>
    <x v="97"/>
    <n v="9515881653.0799999"/>
    <m/>
    <m/>
    <m/>
    <x v="71"/>
    <x v="39"/>
    <x v="72"/>
    <n v="0.82688172043010755"/>
    <x v="6"/>
    <n v="0.2"/>
    <x v="31"/>
    <n v="0.15"/>
    <n v="0.15"/>
    <n v="0"/>
    <x v="25"/>
    <x v="3"/>
    <x v="3"/>
    <x v="65"/>
    <m/>
    <m/>
    <n v="0.40039999999999992"/>
    <x v="7"/>
  </r>
  <r>
    <m/>
    <s v="206"/>
    <s v="392"/>
    <s v="AMENAGEMENT DE CORRIDORS ET FACILITATION DU COMMERCE"/>
    <s v="PACFC / AGENCE ROUTIERE / DIRECTION GENERALE DES TRAVAUX PUBLICS (DGTP)"/>
    <s v="Contrôle et Surveillance des travaux d’aménagement et de bitumage de la RN9 entre Analamisampy et Bevoay (PK107+400 - PK192+780) et entre Bevoay et Manja (PK194+730 - PK274+844"/>
    <x v="7"/>
    <x v="2"/>
    <x v="7"/>
    <n v="15000000000"/>
    <x v="26"/>
    <x v="7"/>
    <x v="61"/>
    <m/>
    <s v="9.1"/>
    <s v="nombre de rapport périodique"/>
    <x v="21"/>
    <x v="60"/>
    <x v="22"/>
    <x v="47"/>
    <x v="23"/>
    <x v="27"/>
    <x v="65"/>
    <x v="65"/>
    <m/>
    <m/>
    <m/>
    <m/>
    <m/>
    <m/>
    <x v="85"/>
    <x v="98"/>
    <n v="12274261104.5"/>
    <m/>
    <m/>
    <m/>
    <x v="72"/>
    <x v="39"/>
    <x v="73"/>
    <n v="0.88064516129032255"/>
    <x v="24"/>
    <n v="0.39079999999999998"/>
    <x v="18"/>
    <n v="0.58499999999999996"/>
    <n v="0.80649999999999999"/>
    <n v="0.22150000000000003"/>
    <x v="26"/>
    <x v="3"/>
    <x v="2"/>
    <x v="43"/>
    <m/>
    <m/>
    <n v="12.6015"/>
    <x v="7"/>
  </r>
  <r>
    <m/>
    <s v="206"/>
    <s v="392"/>
    <s v="AMENAGEMENT DE CORRIDORS ET FACILITATION DU COMMERCE"/>
    <s v="PACFC / AGENCE ROUTIERE / DIRECTION GENERALE DES TRAVAUX PUBLICS (DGTP)"/>
    <s v="PACFC : Travaux d'aménagement et de bitumage de la route nationale n°9 - Lot 1 entre Analamisampy et Bevoay (PK107+400 - PK192+780)"/>
    <x v="1"/>
    <x v="2"/>
    <x v="21"/>
    <n v="81808381500"/>
    <x v="26"/>
    <x v="1"/>
    <x v="62"/>
    <s v="Km de route construite ;_x000a_Nombre d'ouvrage réalisés"/>
    <s v="9.1"/>
    <s v="Km de route réhabilitée et/ou construite"/>
    <x v="21"/>
    <x v="60"/>
    <x v="49"/>
    <x v="47"/>
    <x v="49"/>
    <x v="5"/>
    <x v="66"/>
    <x v="66"/>
    <m/>
    <m/>
    <m/>
    <m/>
    <m/>
    <m/>
    <x v="86"/>
    <x v="99"/>
    <n v="126557493203"/>
    <m/>
    <m/>
    <m/>
    <x v="73"/>
    <x v="15"/>
    <x v="32"/>
    <n v="0.8288888888888889"/>
    <x v="25"/>
    <n v="0.34599999999999997"/>
    <x v="32"/>
    <n v="0.46700000000000003"/>
    <n v="0.503"/>
    <n v="3.5999999999999976E-2"/>
    <x v="27"/>
    <x v="3"/>
    <x v="2"/>
    <x v="66"/>
    <m/>
    <m/>
    <n v="31.96"/>
    <x v="1"/>
  </r>
  <r>
    <m/>
    <s v="206"/>
    <m/>
    <s v="PROJET DE CONNECTIVITE POUR AMELIORER LES MOYENS DE SUBSISTANCE EN MILIEU RURAL"/>
    <s v="PACT / DIRECTION GENERALE DES TRAVAUX PUBLICS (DGTP)"/>
    <s v="TRAVAUX DE BITUMAGE DE LA ROUTE NATIONALE _x000a_44 RELIANT AMBOASARY VOHIDIALA (PK 60  AU PK 133)"/>
    <x v="1"/>
    <x v="2"/>
    <x v="22"/>
    <n v="105379877776.8"/>
    <x v="27"/>
    <x v="1"/>
    <x v="63"/>
    <s v="Km de route réhabilitée et/ou construite"/>
    <s v="9.1"/>
    <s v="Km de route réhabilitée et/ou construite"/>
    <x v="29"/>
    <x v="0"/>
    <x v="0"/>
    <x v="48"/>
    <x v="50"/>
    <x v="19"/>
    <x v="37"/>
    <x v="32"/>
    <m/>
    <m/>
    <m/>
    <m/>
    <m/>
    <m/>
    <x v="87"/>
    <x v="100"/>
    <n v="105379877776.8"/>
    <m/>
    <m/>
    <m/>
    <x v="74"/>
    <x v="20"/>
    <x v="32"/>
    <n v="1.0767123287671232"/>
    <x v="26"/>
    <n v="0.39329999999999998"/>
    <x v="33"/>
    <n v="0.4995"/>
    <n v="0.54300000000000004"/>
    <n v="4.3500000000000039E-2"/>
    <x v="28"/>
    <x v="3"/>
    <x v="2"/>
    <x v="67"/>
    <m/>
    <m/>
    <n v="21.301400000000005"/>
    <x v="1"/>
  </r>
  <r>
    <m/>
    <s v="218"/>
    <s v="387"/>
    <s v="TRAVAUX  D'ENTRETIEN COURANT DES OUVRAGES D'ART (TECOA)"/>
    <s v="DRTP DIANA"/>
    <s v="1-6 Effectuer des Travaux d’Entretien Courant de la RNS 30 B"/>
    <x v="3"/>
    <x v="2"/>
    <x v="23"/>
    <n v="23000000000"/>
    <x v="61"/>
    <x v="1"/>
    <x v="64"/>
    <s v="Km de route réhabilitée  "/>
    <s v="9.1"/>
    <s v="Km de route réhabilitée et/ou construite"/>
    <x v="54"/>
    <x v="61"/>
    <x v="0"/>
    <x v="10"/>
    <x v="51"/>
    <x v="10"/>
    <x v="58"/>
    <x v="57"/>
    <m/>
    <m/>
    <m/>
    <m/>
    <m/>
    <m/>
    <x v="0"/>
    <x v="101"/>
    <n v="23000000000"/>
    <m/>
    <m/>
    <m/>
    <x v="75"/>
    <x v="27"/>
    <x v="74"/>
    <n v="1.4041666666666666"/>
    <x v="27"/>
    <n v="0.26"/>
    <x v="34"/>
    <n v="0.28000000000000003"/>
    <n v="0.28000000000000003"/>
    <n v="0"/>
    <x v="29"/>
    <x v="3"/>
    <x v="4"/>
    <x v="43"/>
    <m/>
    <m/>
    <n v="2.0880000000000001"/>
    <x v="1"/>
  </r>
  <r>
    <m/>
    <s v="206"/>
    <s v="247"/>
    <s v="PROJET D'ASPHALTAGE DE LA ROUTE NATIONALE SECONDAIRE N°5 : SOANIERANA IVONGO - MANANARA NORD"/>
    <s v="AGENCE ROUTIERE / DIRECTION DES INFRASTRUCTURES"/>
    <s v="PROJET D'AMENAGEMENT ET D'ASPHALTAGE DE LA ROUTE NATIONALE SECONDAIRE N°5 : SOANIERANA IVONGO - MANANARA NORD, SERVICE DE CONSULTANT :  « Actualisation des Etudes d'Avant-Projet Détaillées et environnementales de la totalité du projet de la RN5 &quot; SOANIERANA IVONGO - MANANARA&quot;, Elaboration des Dossiers d'Appel d'Offres des travaux de tout le linéaire de la RNS 5 scindés en deux tronçons: Tronçon 1: Soanierana Ivongo – Vahibe et Tronçon 2: Vahibe – Mananara, Assistance à l'Administration pour l'analyse et l'évaluation des offres des travaux  du Tronçon 1 : Soanierana Ivongo – Vahibe, Contrôle et surveillance des travaux  du Tronçon 1: Soanierana Ivongo – Vahibe »"/>
    <x v="7"/>
    <x v="2"/>
    <x v="24"/>
    <n v="12402000000"/>
    <x v="62"/>
    <x v="7"/>
    <x v="31"/>
    <s v="Nombre de rapports validés"/>
    <s v="9.1"/>
    <s v="Nombre de rapports validés"/>
    <x v="20"/>
    <x v="62"/>
    <x v="50"/>
    <x v="49"/>
    <x v="52"/>
    <x v="15"/>
    <x v="67"/>
    <x v="67"/>
    <m/>
    <m/>
    <m/>
    <m/>
    <m/>
    <m/>
    <x v="88"/>
    <x v="102"/>
    <n v="12401580854.18"/>
    <d v="2017-02-01T00:00:00"/>
    <m/>
    <n v="1879063635.49"/>
    <x v="76"/>
    <x v="27"/>
    <x v="75"/>
    <n v="1.8888888888888888"/>
    <x v="28"/>
    <n v="0.28999999999999998"/>
    <x v="35"/>
    <n v="0.37"/>
    <n v="0.37"/>
    <n v="0"/>
    <x v="30"/>
    <x v="3"/>
    <x v="4"/>
    <x v="68"/>
    <m/>
    <m/>
    <n v="0.34999999999999992"/>
    <x v="7"/>
  </r>
  <r>
    <m/>
    <s v="206"/>
    <s v="395"/>
    <s v="TRAVAUX DE RECONSTRUCTION DES PONTS DE MANGORO (PK 94+200) ET D’ANTSAPAZANA/ANTSIRINALA (PK105+460) DE LA RN2"/>
    <s v="DIRECTION DES INFRASTRUCTURES (DINFRA)"/>
    <s v="TRAVAUX DE RECONSTRUCTION DES PONTS DE MANGORO (PK 94+200) ET D’ANTSAPAZANA/ANTSIRINALA (PK105+460) DE LA RN2"/>
    <x v="2"/>
    <x v="2"/>
    <x v="25"/>
    <s v="2 596 000 000 JPY"/>
    <x v="63"/>
    <x v="0"/>
    <x v="65"/>
    <s v="Maintenir le réseau routier et structurant en état"/>
    <s v="9.1"/>
    <s v="Nb de pont construit"/>
    <x v="17"/>
    <x v="63"/>
    <x v="0"/>
    <x v="50"/>
    <x v="53"/>
    <x v="19"/>
    <x v="68"/>
    <x v="68"/>
    <s v="Toutes les populations des trois Communes Rurales d'Anosibe Ifody, Ambohibary et de Moramanga_x000a_Toutes riverains utilisant l'axe RN2 reliant les deux grandes villes Antananarivo - Toamasina_x000a_"/>
    <n v="30"/>
    <m/>
    <m/>
    <m/>
    <m/>
    <x v="89"/>
    <x v="103"/>
    <s v="2 596 000 000 JPY"/>
    <m/>
    <m/>
    <s v="2 596 000 000 JPY"/>
    <x v="77"/>
    <x v="27"/>
    <x v="76"/>
    <n v="0.57638888888888884"/>
    <x v="29"/>
    <n v="0"/>
    <x v="36"/>
    <n v="2.9999999999999997E-4"/>
    <n v="2.9999999999999997E-4"/>
    <n v="0"/>
    <x v="0"/>
    <x v="3"/>
    <x v="3"/>
    <x v="69"/>
    <m/>
    <m/>
    <n v="0"/>
    <x v="0"/>
  </r>
  <r>
    <m/>
    <s v="206"/>
    <s v="396"/>
    <s v="PROJET DE MODERNISATION DU RESEAU ROUTIER RN 6 ET RN 13"/>
    <s v="DIRECTION GENERALE DES TRAVAUX PUBLICS (DGTP)"/>
    <s v="Assistance technique (AT) pour appuyer l’Autorité Routière  sur le projet Modernisation  financés par la Banque Européenne d’Investissement"/>
    <x v="6"/>
    <x v="2"/>
    <x v="26"/>
    <s v="NA"/>
    <x v="6"/>
    <x v="7"/>
    <x v="37"/>
    <s v="Nombre de Rapport validé"/>
    <s v="9.1"/>
    <s v="Livrables approuvés"/>
    <x v="31"/>
    <x v="0"/>
    <x v="0"/>
    <x v="51"/>
    <x v="54"/>
    <x v="31"/>
    <x v="69"/>
    <x v="69"/>
    <m/>
    <m/>
    <s v="N/A"/>
    <s v="N/A"/>
    <s v="N/A"/>
    <s v="N/A"/>
    <x v="90"/>
    <x v="104"/>
    <s v="NA"/>
    <m/>
    <m/>
    <n v="0"/>
    <x v="78"/>
    <x v="40"/>
    <x v="77"/>
    <n v="38.589743589743591"/>
    <x v="30"/>
    <m/>
    <x v="37"/>
    <n v="0.3"/>
    <n v="0.3"/>
    <n v="0"/>
    <x v="0"/>
    <x v="3"/>
    <x v="4"/>
    <x v="43"/>
    <m/>
    <m/>
    <n v="0"/>
    <x v="7"/>
  </r>
  <r>
    <m/>
    <s v="206"/>
    <s v="396"/>
    <s v="PROJET DE MODERNISATION DU RESEAU ROUTIER RN 6 ET RN 13"/>
    <s v="DIRECTION GENERALE DES TRAVAUX PUBLICS (DGTP)"/>
    <s v="Réhabilitation de la RN 6 entre Ambanja et Antsiranana: Travaux / Mise en œuvre des mesures environnementales dans le cadre du projet de réhabilitation de la RN6 entre Ambanja et Antsiranana- Lot1"/>
    <x v="1"/>
    <x v="2"/>
    <x v="27"/>
    <n v="521174480750"/>
    <x v="6"/>
    <x v="1"/>
    <x v="66"/>
    <s v="Nombre de KM réhabilité"/>
    <s v="9.1"/>
    <s v="longueur  de RN réhabilitée"/>
    <x v="10"/>
    <x v="64"/>
    <x v="51"/>
    <x v="52"/>
    <x v="55"/>
    <x v="10"/>
    <x v="70"/>
    <x v="70"/>
    <m/>
    <m/>
    <s v="N/A"/>
    <s v="N/A"/>
    <s v="N/A"/>
    <s v="N/A"/>
    <x v="91"/>
    <x v="105"/>
    <n v="154106079955.84"/>
    <d v="2018-05-14T00:00:00"/>
    <m/>
    <n v="0"/>
    <x v="70"/>
    <x v="41"/>
    <x v="18"/>
    <n v="0.60384615384615381"/>
    <x v="31"/>
    <n v="0.08"/>
    <x v="26"/>
    <n v="9.0899999999999995E-2"/>
    <n v="0.106"/>
    <n v="1.5100000000000002E-2"/>
    <x v="31"/>
    <x v="3"/>
    <x v="3"/>
    <x v="70"/>
    <s v="juin, 2022"/>
    <s v="juin, 2022"/>
    <n v="5.6963200000000009"/>
    <x v="1"/>
  </r>
  <r>
    <m/>
    <s v="206"/>
    <s v="396"/>
    <s v="PROJET DE MODERNISATION DU RESEAU ROUTIER RN 6 ET RN 13"/>
    <s v="DIRECTION GENERALE DES TRAVAUX PUBLICS (DGTP)"/>
    <s v="Réhabilitation de la RN 6 entre Ambanja et Antsiranana: Travaux / Mise en œuvre des mesures environnementales dans le cadre du projet de réhabilitation de la RN6 entre Ambanja et Antsiranana- Lot2"/>
    <x v="7"/>
    <x v="2"/>
    <x v="27"/>
    <n v="26550370000"/>
    <x v="6"/>
    <x v="7"/>
    <x v="8"/>
    <s v="Nombre de rapports validés"/>
    <s v="9.1"/>
    <s v="longueur  de RN réhabilitée"/>
    <x v="10"/>
    <x v="4"/>
    <x v="52"/>
    <x v="53"/>
    <x v="56"/>
    <x v="10"/>
    <x v="70"/>
    <x v="70"/>
    <m/>
    <m/>
    <s v="N/A"/>
    <s v="N/A"/>
    <s v="N/A"/>
    <s v="N/A"/>
    <x v="92"/>
    <x v="106"/>
    <n v="218088351859.82001"/>
    <d v="2018-05-17T00:00:00"/>
    <m/>
    <m/>
    <x v="70"/>
    <x v="15"/>
    <x v="18"/>
    <n v="0.52333333333333332"/>
    <x v="32"/>
    <n v="0.03"/>
    <x v="26"/>
    <n v="9.0800000000000006E-2"/>
    <n v="0.109"/>
    <n v="1.8199999999999994E-2"/>
    <x v="32"/>
    <x v="3"/>
    <x v="3"/>
    <x v="71"/>
    <m/>
    <m/>
    <n v="0.70799999999999996"/>
    <x v="7"/>
  </r>
  <r>
    <m/>
    <s v="206"/>
    <s v="CP 19"/>
    <s v="CP19"/>
    <s v="DRTP ANDROY"/>
    <s v="Travaux de réhabilitations des bâtiments du service régional des Travaux Publics Androy :_x000a_- Réhabilitations des bâtiments du SRTP Ambovombe Androy_x000a_- Réhabilitations des bâtiments du SRTP section Beloha-Androy_x000a_"/>
    <x v="1"/>
    <x v="1"/>
    <x v="0"/>
    <n v="59952387"/>
    <x v="64"/>
    <x v="10"/>
    <x v="39"/>
    <s v="Nombre de Bureau réhabilité"/>
    <s v="9.1"/>
    <s v="Nombre de Bureau réhabilité"/>
    <x v="55"/>
    <x v="65"/>
    <x v="53"/>
    <x v="54"/>
    <x v="57"/>
    <x v="14"/>
    <x v="71"/>
    <x v="71"/>
    <s v="Population de la Commune Urbaine d'Ambovombe Androy et de la Commune Rurale de Beloha"/>
    <n v="10"/>
    <m/>
    <m/>
    <m/>
    <m/>
    <x v="0"/>
    <x v="107"/>
    <n v="59952387"/>
    <m/>
    <m/>
    <m/>
    <x v="79"/>
    <x v="0"/>
    <x v="0"/>
    <e v="#DIV/0!"/>
    <x v="33"/>
    <m/>
    <x v="38"/>
    <n v="0.2"/>
    <n v="0.2"/>
    <n v="0"/>
    <x v="0"/>
    <x v="3"/>
    <x v="3"/>
    <x v="72"/>
    <m/>
    <m/>
    <n v="0"/>
    <x v="10"/>
  </r>
  <r>
    <m/>
    <s v="206"/>
    <s v="369"/>
    <s v="CONSTRUCTION ET REHABILITATION DES ROUTES NATIONALES"/>
    <s v="DIRECTION DES INFRASTRUCTURES (DINFRA)"/>
    <s v="Travaux de réhabilitation de la Route Nationale RN2 (CONTRAT CADRE) Entre  les PK 140 au PK 250  et PK 269 au  304"/>
    <x v="1"/>
    <x v="0"/>
    <x v="0"/>
    <n v="21938259321.599998"/>
    <x v="17"/>
    <x v="1"/>
    <x v="67"/>
    <s v="Km de route réhabilitée ;_x000a_Nombre d'ouvrage réalisés"/>
    <s v="9.1"/>
    <m/>
    <x v="17"/>
    <x v="66"/>
    <x v="54"/>
    <x v="55"/>
    <x v="58"/>
    <x v="3"/>
    <x v="23"/>
    <x v="20"/>
    <s v="Population Toamasina"/>
    <n v="10"/>
    <m/>
    <m/>
    <m/>
    <m/>
    <x v="93"/>
    <x v="108"/>
    <n v="21938259321.599998"/>
    <m/>
    <m/>
    <n v="21938259321.599998"/>
    <x v="80"/>
    <x v="30"/>
    <x v="78"/>
    <n v="2.0166666666666666"/>
    <x v="34"/>
    <n v="0"/>
    <x v="27"/>
    <n v="0.25"/>
    <n v="0.25"/>
    <n v="0"/>
    <x v="12"/>
    <x v="3"/>
    <x v="4"/>
    <x v="73"/>
    <m/>
    <m/>
    <n v="21.75"/>
    <x v="1"/>
  </r>
  <r>
    <m/>
    <s v="206"/>
    <s v="455"/>
    <s v="Nouveau Projets d'Emergents"/>
    <s v="DIRECTION DES INFRASTRUCTURES (DINFRA)"/>
    <s v="Travaux d'urgence de remise en état de la route nationale RNT33B reliant la RNP4 Andranofasika et Ambatoboeny"/>
    <x v="4"/>
    <x v="0"/>
    <x v="0"/>
    <n v="20000000000"/>
    <x v="34"/>
    <x v="1"/>
    <x v="68"/>
    <s v="Maintenir le réseau routier en bon état"/>
    <s v="9.1"/>
    <s v="Km de route traitée ;_x000a_Nombre d'ouvrage réalisés :_x000a_"/>
    <x v="56"/>
    <x v="67"/>
    <x v="55"/>
    <x v="39"/>
    <x v="59"/>
    <x v="26"/>
    <x v="72"/>
    <x v="72"/>
    <s v="Population riveraine"/>
    <m/>
    <m/>
    <m/>
    <m/>
    <m/>
    <x v="94"/>
    <x v="109"/>
    <n v="3187372750"/>
    <m/>
    <m/>
    <m/>
    <x v="81"/>
    <x v="36"/>
    <x v="20"/>
    <n v="4.0666666666666664"/>
    <x v="1"/>
    <m/>
    <x v="39"/>
    <n v="1"/>
    <n v="1"/>
    <n v="0"/>
    <x v="33"/>
    <x v="3"/>
    <x v="1"/>
    <x v="74"/>
    <m/>
    <m/>
    <n v="14.879999999999999"/>
    <x v="1"/>
  </r>
  <r>
    <m/>
    <s v="206"/>
    <s v="369"/>
    <s v="CONSTRUCTION ET REHABILITATION DES ROUTES NATIONALES"/>
    <s v="DIRECTION DES INFRASTRUCTURES (DINFRA)"/>
    <s v="Travaux sur la Route nationale RN 31 reliant Antsohihy, Antsahabe et Bealanana"/>
    <x v="1"/>
    <x v="0"/>
    <x v="0"/>
    <n v="90000000"/>
    <x v="65"/>
    <x v="1"/>
    <x v="42"/>
    <s v="Km de route réhabilitée - Unité d'ouvrages"/>
    <s v="9.1"/>
    <s v="Km de route réhabilitée et/ou construite"/>
    <x v="8"/>
    <x v="68"/>
    <x v="0"/>
    <x v="56"/>
    <x v="60"/>
    <x v="8"/>
    <x v="73"/>
    <x v="73"/>
    <m/>
    <m/>
    <m/>
    <m/>
    <m/>
    <m/>
    <x v="95"/>
    <x v="110"/>
    <n v="88425426"/>
    <m/>
    <m/>
    <m/>
    <x v="82"/>
    <x v="30"/>
    <x v="79"/>
    <n v="3.9416666666666669"/>
    <x v="1"/>
    <n v="0"/>
    <x v="1"/>
    <n v="1"/>
    <n v="1"/>
    <n v="0"/>
    <x v="0"/>
    <x v="2"/>
    <x v="1"/>
    <x v="43"/>
    <m/>
    <m/>
    <n v="0"/>
    <x v="1"/>
  </r>
  <r>
    <m/>
    <s v="206"/>
    <s v="304"/>
    <s v="PAIR"/>
    <s v="AGENCE ROUTIERE / DIRECTION DES INFRASTRUCTURES"/>
    <s v="LOT 2: Travaux à Himo pour l'aménagement de la piste rurale de Tsianisiha - Andoharano sur la RN9 du PK 4+800 au PK 8+800"/>
    <x v="1"/>
    <x v="0"/>
    <x v="0"/>
    <n v="300000000"/>
    <x v="37"/>
    <x v="1"/>
    <x v="37"/>
    <s v="Nombre de KM réhabilité"/>
    <s v="9.1"/>
    <s v="Km réhabilité"/>
    <x v="21"/>
    <x v="69"/>
    <x v="0"/>
    <x v="57"/>
    <x v="61"/>
    <x v="5"/>
    <x v="45"/>
    <x v="41"/>
    <m/>
    <m/>
    <s v="N/A"/>
    <s v="N/A"/>
    <s v="N/A"/>
    <s v="N/A"/>
    <x v="96"/>
    <x v="111"/>
    <n v="231720671.484"/>
    <m/>
    <m/>
    <n v="193100559.56999999"/>
    <x v="49"/>
    <x v="32"/>
    <x v="80"/>
    <n v="155.27272727272728"/>
    <x v="35"/>
    <n v="0.32690000000000002"/>
    <x v="40"/>
    <n v="0.39"/>
    <n v="0.39"/>
    <n v="0"/>
    <x v="0"/>
    <x v="5"/>
    <x v="4"/>
    <x v="56"/>
    <m/>
    <m/>
    <n v="0"/>
    <x v="1"/>
  </r>
  <r>
    <m/>
    <s v="206"/>
    <s v="304"/>
    <s v="PAIR"/>
    <s v="AGENCE ROUTIERE / DIRECTION DES INFRASTRUCTURES"/>
    <s v="LOT 3 : Travaux à Himo pour l'aménagement de la piste rurale de Tsianisiha - Andoharano sur la RN9 du PK 8+800 au PK 12+800"/>
    <x v="1"/>
    <x v="0"/>
    <x v="0"/>
    <n v="300000000"/>
    <x v="37"/>
    <x v="1"/>
    <x v="37"/>
    <s v="Nombre de KM réhabilité"/>
    <s v="9.1"/>
    <s v="Km réhabilité"/>
    <x v="21"/>
    <x v="70"/>
    <x v="56"/>
    <x v="58"/>
    <x v="62"/>
    <x v="5"/>
    <x v="45"/>
    <x v="41"/>
    <m/>
    <m/>
    <s v="N/A"/>
    <s v="N/A"/>
    <s v="N/A"/>
    <s v="N/A"/>
    <x v="97"/>
    <x v="112"/>
    <n v="306378675.98400003"/>
    <m/>
    <m/>
    <n v="255315563.32000002"/>
    <x v="49"/>
    <x v="32"/>
    <x v="81"/>
    <n v="155.27272727272728"/>
    <x v="36"/>
    <n v="0.15740000000000001"/>
    <x v="41"/>
    <n v="0.22"/>
    <n v="0.22"/>
    <n v="0"/>
    <x v="0"/>
    <x v="3"/>
    <x v="3"/>
    <x v="75"/>
    <m/>
    <m/>
    <n v="0"/>
    <x v="1"/>
  </r>
  <r>
    <m/>
    <s v="206"/>
    <s v="CP 19"/>
    <s v="Convention Programme N°19 (CP19)"/>
    <s v="DRTP ANDROY"/>
    <s v="Travaux sur la Route Nationale RNS10 (PK 264+000 - PK 434+000) ; _x000a_Travaux sur la Route Nationale RNS13 (PK 223+000 - PK 381+000) ;"/>
    <x v="3"/>
    <x v="1"/>
    <x v="0"/>
    <n v="1102804300"/>
    <x v="64"/>
    <x v="1"/>
    <x v="69"/>
    <s v="- Km des routes entretenues, - Unités d'ouvrages Entretenus,    - Unité d'ouvrages construits"/>
    <s v="9.1"/>
    <s v="Km des routes entretenues,          Ouvrages d'art et de franchissement entretenus, construit             "/>
    <x v="57"/>
    <x v="0"/>
    <x v="0"/>
    <x v="59"/>
    <x v="63"/>
    <x v="32"/>
    <x v="74"/>
    <x v="74"/>
    <s v="Population servie par la RNS.10, entre Tranoroa et Ambovombe, par la RNS.13 entre Manakoliva et Ambovombe"/>
    <m/>
    <m/>
    <m/>
    <m/>
    <m/>
    <x v="0"/>
    <x v="113"/>
    <m/>
    <m/>
    <m/>
    <m/>
    <x v="83"/>
    <x v="0"/>
    <x v="0"/>
    <e v="#DIV/0!"/>
    <x v="33"/>
    <m/>
    <x v="38"/>
    <n v="0.2"/>
    <n v="0.2"/>
    <n v="0"/>
    <x v="0"/>
    <x v="3"/>
    <x v="3"/>
    <x v="76"/>
    <m/>
    <m/>
    <n v="0"/>
    <x v="1"/>
  </r>
  <r>
    <m/>
    <s v="206"/>
    <m/>
    <m/>
    <s v="DRTP BETSIBOKA"/>
    <s v="Travaux d'entretien courant des routes nationales dans la région de Betsiboka repartis en douze (12) lots"/>
    <x v="3"/>
    <x v="1"/>
    <x v="0"/>
    <n v="1031794500"/>
    <x v="66"/>
    <x v="1"/>
    <x v="0"/>
    <s v="Km de route construite ;_x000a_Nombre d'ouvrage réalisés"/>
    <s v="9.1"/>
    <s v="Km de route réhabilitée et/ou construite"/>
    <x v="58"/>
    <x v="0"/>
    <x v="0"/>
    <x v="0"/>
    <x v="0"/>
    <x v="12"/>
    <x v="46"/>
    <x v="75"/>
    <m/>
    <m/>
    <m/>
    <m/>
    <m/>
    <m/>
    <x v="0"/>
    <x v="114"/>
    <m/>
    <m/>
    <m/>
    <m/>
    <x v="0"/>
    <x v="0"/>
    <x v="0"/>
    <e v="#DIV/0!"/>
    <x v="6"/>
    <m/>
    <x v="42"/>
    <n v="0.15"/>
    <n v="0.15"/>
    <n v="0"/>
    <x v="0"/>
    <x v="3"/>
    <x v="3"/>
    <x v="43"/>
    <m/>
    <m/>
    <n v="0"/>
    <x v="1"/>
  </r>
  <r>
    <m/>
    <s v="206"/>
    <s v="CP 19"/>
    <s v="Travaux d'Entretien Courant des Routes Nationales (Campagne 2021)"/>
    <s v="DRTP BETSIBOKA"/>
    <s v="Travaux d'Entretien de Routine de la RNP4 entre les PK 180+000 (Limite Ex-DIRTPI T/M) et PK 207+000 (BK N°207+000/Anjiajia)"/>
    <x v="3"/>
    <x v="1"/>
    <x v="0"/>
    <n v="20872900"/>
    <x v="38"/>
    <x v="1"/>
    <x v="70"/>
    <s v="Km de route entretenue"/>
    <s v="9.1"/>
    <s v="Km de route entretenue"/>
    <x v="35"/>
    <x v="71"/>
    <x v="57"/>
    <x v="60"/>
    <x v="64"/>
    <x v="12"/>
    <x v="46"/>
    <x v="76"/>
    <s v="Toute la population du District de Maevatanana"/>
    <n v="15"/>
    <s v="-"/>
    <s v="-"/>
    <s v="-"/>
    <s v="-"/>
    <x v="98"/>
    <x v="115"/>
    <n v="21977311.640000001"/>
    <s v="18/03/2021"/>
    <s v="-"/>
    <s v="-"/>
    <x v="50"/>
    <x v="3"/>
    <x v="48"/>
    <n v="7"/>
    <x v="30"/>
    <n v="0"/>
    <x v="37"/>
    <n v="0.3"/>
    <n v="0.3"/>
    <n v="0"/>
    <x v="0"/>
    <x v="3"/>
    <x v="4"/>
    <x v="52"/>
    <m/>
    <m/>
    <n v="0"/>
    <x v="1"/>
  </r>
  <r>
    <m/>
    <s v="206"/>
    <s v="CP 19"/>
    <s v="Travaux d'Entretien Courant des Routes Nationales (Campagne 2021)"/>
    <s v="DRTP BETSIBOKA"/>
    <s v="Travaux d'Entretien de Routine de la RNP4 entre les PK 235+000 (Entrée pont après BK N°235) et PK 261+000 (BK N°261/sortie Antsiafabositra)"/>
    <x v="3"/>
    <x v="1"/>
    <x v="0"/>
    <n v="20497800"/>
    <x v="38"/>
    <x v="1"/>
    <x v="60"/>
    <s v="Km de route entretenue"/>
    <s v="9.1"/>
    <s v="Km de route entretenue"/>
    <x v="35"/>
    <x v="72"/>
    <x v="58"/>
    <x v="61"/>
    <x v="65"/>
    <x v="12"/>
    <x v="46"/>
    <x v="77"/>
    <s v="Toute la population du District de Maevatanana"/>
    <n v="15"/>
    <s v="-"/>
    <s v="-"/>
    <s v="-"/>
    <s v="-"/>
    <x v="99"/>
    <x v="116"/>
    <n v="21977311.640000001"/>
    <s v="18/03/2021"/>
    <s v="-"/>
    <s v="-"/>
    <x v="50"/>
    <x v="3"/>
    <x v="82"/>
    <n v="7"/>
    <x v="34"/>
    <n v="0"/>
    <x v="43"/>
    <n v="0.25"/>
    <n v="0.25"/>
    <n v="0"/>
    <x v="0"/>
    <x v="3"/>
    <x v="4"/>
    <x v="52"/>
    <m/>
    <m/>
    <n v="0"/>
    <x v="1"/>
  </r>
  <r>
    <m/>
    <s v="206"/>
    <s v="CP 19"/>
    <s v="Travaux d'Entretien Courant des Routes Nationales (Campagne 2021)"/>
    <s v="DRTP BETSIBOKA"/>
    <s v="Travaux d'Entretien de Routine de la RNP4 entre les PK 293+000 (Andranobevava) et PK 334+000 (Ravinala)"/>
    <x v="3"/>
    <x v="1"/>
    <x v="0"/>
    <n v="22262300"/>
    <x v="38"/>
    <x v="1"/>
    <x v="71"/>
    <s v="Km de route entretenue"/>
    <s v="9.1"/>
    <s v="Km de route entretenue"/>
    <x v="35"/>
    <x v="73"/>
    <x v="59"/>
    <x v="62"/>
    <x v="66"/>
    <x v="12"/>
    <x v="46"/>
    <x v="78"/>
    <s v="Toute la population du District de Maevatanana"/>
    <n v="15"/>
    <s v="-"/>
    <s v="-"/>
    <s v="-"/>
    <s v="-"/>
    <x v="100"/>
    <x v="117"/>
    <n v="29998504.640000001"/>
    <s v="18/03/2021"/>
    <s v="-"/>
    <s v="-"/>
    <x v="50"/>
    <x v="3"/>
    <x v="83"/>
    <n v="7"/>
    <x v="37"/>
    <n v="0"/>
    <x v="44"/>
    <n v="0.35"/>
    <n v="0.35"/>
    <n v="0"/>
    <x v="0"/>
    <x v="3"/>
    <x v="4"/>
    <x v="52"/>
    <m/>
    <m/>
    <n v="0"/>
    <x v="1"/>
  </r>
  <r>
    <m/>
    <s v="206"/>
    <s v="CP 19"/>
    <s v="Travaux d'Entretien Courant des Routes Nationales (Campagne 2021)"/>
    <s v="DRTP BETSIBOKA"/>
    <s v="Travaux d'Entretien de Routine de la RNP4 entre les PK 334+000 (Ravinala) et PK 369+000 (Borne kilométrique N°369)"/>
    <x v="3"/>
    <x v="1"/>
    <x v="0"/>
    <n v="30413000"/>
    <x v="38"/>
    <x v="1"/>
    <x v="72"/>
    <s v="Km de route entretenue"/>
    <s v="9.1"/>
    <s v="Km de route entretenue"/>
    <x v="35"/>
    <x v="74"/>
    <x v="60"/>
    <x v="63"/>
    <x v="67"/>
    <x v="12"/>
    <x v="46"/>
    <x v="79"/>
    <s v="Toute la population du District de Maevatanana"/>
    <n v="15"/>
    <s v="-"/>
    <s v="-"/>
    <s v="-"/>
    <s v="-"/>
    <x v="101"/>
    <x v="118"/>
    <n v="22077808.100000001"/>
    <s v="18/03/2021"/>
    <s v="-"/>
    <s v="-"/>
    <x v="50"/>
    <x v="3"/>
    <x v="84"/>
    <n v="7"/>
    <x v="6"/>
    <n v="0"/>
    <x v="42"/>
    <n v="0.15"/>
    <n v="0.15"/>
    <n v="0"/>
    <x v="0"/>
    <x v="3"/>
    <x v="3"/>
    <x v="52"/>
    <m/>
    <m/>
    <n v="0"/>
    <x v="1"/>
  </r>
  <r>
    <m/>
    <s v="206"/>
    <s v="CP 19"/>
    <s v="Travaux d'Entretien Courant des Routes Nationales (Campagne 2021)"/>
    <s v="DRTP BETSIBOKA"/>
    <s v="Travaux d'Entretien Améliorant et Spécialisé de la RNP4 entre les PK 311+000 (Antsakoamamy) et PK 317+000 (Borne kilométrique N°317)"/>
    <x v="3"/>
    <x v="1"/>
    <x v="0"/>
    <n v="22080000"/>
    <x v="38"/>
    <x v="1"/>
    <x v="14"/>
    <s v="Km de route entretenue"/>
    <s v="9.1"/>
    <s v="Km de route entretenue"/>
    <x v="35"/>
    <x v="75"/>
    <x v="61"/>
    <x v="64"/>
    <x v="68"/>
    <x v="12"/>
    <x v="46"/>
    <x v="80"/>
    <s v="Toute la population du District de Maevatanana"/>
    <n v="36"/>
    <s v="-"/>
    <s v="-"/>
    <s v="-"/>
    <s v="-"/>
    <x v="102"/>
    <x v="119"/>
    <n v="165528196.56999999"/>
    <s v="18/03/2021"/>
    <s v="-"/>
    <s v="-"/>
    <x v="84"/>
    <x v="2"/>
    <x v="82"/>
    <n v="4.8"/>
    <x v="33"/>
    <n v="0"/>
    <x v="38"/>
    <n v="0.2"/>
    <n v="0.2"/>
    <n v="0"/>
    <x v="0"/>
    <x v="3"/>
    <x v="3"/>
    <x v="52"/>
    <m/>
    <m/>
    <n v="0"/>
    <x v="1"/>
  </r>
  <r>
    <m/>
    <s v="206"/>
    <s v="CP 19"/>
    <s v="Travaux d'Entretien Courant des Routes Nationales (Campagne 2021)"/>
    <s v="DRTP BETSIBOKA"/>
    <s v="Travaux d'Entretien de Routine, Améliorant et Spécialisé de la RNT8c entre les PK 0+000 (Antabilao) et PK 6+000 (Antafia)"/>
    <x v="3"/>
    <x v="1"/>
    <x v="0"/>
    <n v="22284000"/>
    <x v="38"/>
    <x v="1"/>
    <x v="14"/>
    <s v="Km de route entretenue"/>
    <s v="9.1"/>
    <s v="Km de route entretenue"/>
    <x v="11"/>
    <x v="76"/>
    <x v="62"/>
    <x v="65"/>
    <x v="69"/>
    <x v="12"/>
    <x v="46"/>
    <x v="81"/>
    <s v="Toute la population du District de Maevatanana"/>
    <n v="20"/>
    <s v="-"/>
    <s v="-"/>
    <s v="-"/>
    <s v="-"/>
    <x v="103"/>
    <x v="120"/>
    <n v="48497877"/>
    <s v="18/03/2021"/>
    <s v="-"/>
    <s v="-"/>
    <x v="50"/>
    <x v="3"/>
    <x v="85"/>
    <n v="7"/>
    <x v="6"/>
    <n v="0"/>
    <x v="42"/>
    <n v="0.15"/>
    <n v="0.15"/>
    <n v="0"/>
    <x v="0"/>
    <x v="3"/>
    <x v="3"/>
    <x v="52"/>
    <m/>
    <m/>
    <n v="0"/>
    <x v="1"/>
  </r>
  <r>
    <m/>
    <s v="206"/>
    <s v="CP 19"/>
    <s v="Travaux d'Entretien Courant des Routes Nationales (Campagne 2021)"/>
    <s v="DRTP BETSIBOKA"/>
    <s v="Travaux d'Entretien  Améliorant de la RNT8c entre les PK 6+000 (Antafia) et PK 35+000 (Mahazoma)"/>
    <x v="3"/>
    <x v="1"/>
    <x v="0"/>
    <n v="165528200"/>
    <x v="38"/>
    <x v="1"/>
    <x v="73"/>
    <s v="Km de route entretenue"/>
    <s v="9.1"/>
    <s v="Km de route entretenue"/>
    <x v="11"/>
    <x v="77"/>
    <x v="63"/>
    <x v="66"/>
    <x v="70"/>
    <x v="12"/>
    <x v="46"/>
    <x v="82"/>
    <s v="Toute la population du District de Maevatanana"/>
    <n v="28"/>
    <s v="-"/>
    <s v="-"/>
    <s v="-"/>
    <s v="-"/>
    <x v="104"/>
    <x v="121"/>
    <n v="112005611"/>
    <s v="18/03/2021"/>
    <s v="-"/>
    <s v="-"/>
    <x v="84"/>
    <x v="2"/>
    <x v="85"/>
    <n v="4.8"/>
    <x v="6"/>
    <n v="0"/>
    <x v="42"/>
    <n v="0.15"/>
    <n v="0.15"/>
    <n v="0"/>
    <x v="0"/>
    <x v="3"/>
    <x v="3"/>
    <x v="52"/>
    <m/>
    <m/>
    <n v="0"/>
    <x v="1"/>
  </r>
  <r>
    <m/>
    <s v="218"/>
    <s v="387"/>
    <s v="TRAVAUX  D'ENTRETIEN COURANT DES OUVRAGES D'ART (TECOA)"/>
    <s v="DRTP ITASY"/>
    <s v="Travaux d'entretien  et de réhabilitation de route dans la ville de Soavinandriana"/>
    <x v="1"/>
    <x v="0"/>
    <x v="0"/>
    <m/>
    <x v="3"/>
    <x v="1"/>
    <x v="28"/>
    <s v="Km de route réhabilitée"/>
    <s v="9.1"/>
    <s v="Km de route réhabilitée et/ou construite"/>
    <x v="34"/>
    <x v="0"/>
    <x v="0"/>
    <x v="0"/>
    <x v="0"/>
    <x v="7"/>
    <x v="44"/>
    <x v="0"/>
    <m/>
    <m/>
    <m/>
    <m/>
    <m/>
    <m/>
    <x v="0"/>
    <x v="122"/>
    <m/>
    <m/>
    <m/>
    <m/>
    <x v="0"/>
    <x v="0"/>
    <x v="0"/>
    <e v="#DIV/0!"/>
    <x v="6"/>
    <m/>
    <x v="42"/>
    <n v="0.15"/>
    <n v="0.15"/>
    <n v="0"/>
    <x v="0"/>
    <x v="3"/>
    <x v="3"/>
    <x v="43"/>
    <m/>
    <m/>
    <n v="0"/>
    <x v="1"/>
  </r>
  <r>
    <m/>
    <s v="206"/>
    <s v="237"/>
    <s v="CONSTRUCTION RN 43 SAMBAINA - FARATSIHO - SOAVINANDRIANA"/>
    <s v="DIRECTION DES INFRASTRUCTURES (DINFRA)"/>
    <s v="Indemnisation des PAPs  sur la RN43 entre  Faratsiho  et Sambaina, et entre  Ambohibary et Ampetsapetsa "/>
    <x v="7"/>
    <x v="0"/>
    <x v="0"/>
    <n v="700000000"/>
    <x v="22"/>
    <x v="11"/>
    <x v="54"/>
    <s v="Nombre de PAPs payé"/>
    <s v="9.1"/>
    <s v="Nombre de PAPs payé"/>
    <x v="23"/>
    <x v="20"/>
    <x v="64"/>
    <x v="17"/>
    <x v="18"/>
    <x v="13"/>
    <x v="30"/>
    <x v="25"/>
    <m/>
    <m/>
    <d v="2021-08-12T00:00:00"/>
    <d v="2021-08-23T00:00:00"/>
    <d v="2021-08-24T00:00:00"/>
    <m/>
    <x v="105"/>
    <x v="123"/>
    <n v="2750000000"/>
    <m/>
    <m/>
    <n v="0"/>
    <x v="0"/>
    <x v="42"/>
    <x v="86"/>
    <e v="#DIV/0!"/>
    <x v="38"/>
    <n v="0"/>
    <x v="18"/>
    <n v="0.4"/>
    <n v="0.4"/>
    <n v="0"/>
    <x v="0"/>
    <x v="3"/>
    <x v="4"/>
    <x v="77"/>
    <m/>
    <m/>
    <n v="0"/>
    <x v="11"/>
  </r>
  <r>
    <m/>
    <s v="206"/>
    <m/>
    <s v="TRAVAUX D'ENTRETIEN"/>
    <s v="DRTP ATSINANANA / DIRECTION DES INFRASTRUCTURES (DINFRA)"/>
    <s v="Travaux de réhabilitation de la Route Boulevard RATSIMILAHO dans la Commune Urbaine de Toamasina"/>
    <x v="1"/>
    <x v="0"/>
    <x v="0"/>
    <n v="8083580904.96"/>
    <x v="67"/>
    <x v="1"/>
    <x v="0"/>
    <s v="Km de route construite ;_x000a_Nombre d'ouvrages réalisés"/>
    <s v="9.1"/>
    <s v="Km de route réhabilitée et/ou construite"/>
    <x v="59"/>
    <x v="78"/>
    <x v="65"/>
    <x v="0"/>
    <x v="0"/>
    <x v="3"/>
    <x v="75"/>
    <x v="83"/>
    <m/>
    <m/>
    <m/>
    <m/>
    <m/>
    <m/>
    <x v="106"/>
    <x v="124"/>
    <n v="8083580904.96"/>
    <d v="2020-02-19T00:00:00"/>
    <m/>
    <n v="8083580904.96"/>
    <x v="85"/>
    <x v="43"/>
    <x v="87"/>
    <n v="4.7166666666666668"/>
    <x v="1"/>
    <n v="0.6"/>
    <x v="1"/>
    <n v="1"/>
    <n v="1"/>
    <n v="0"/>
    <x v="0"/>
    <x v="2"/>
    <x v="1"/>
    <x v="78"/>
    <m/>
    <m/>
    <n v="0"/>
    <x v="1"/>
  </r>
  <r>
    <m/>
    <s v="206"/>
    <s v="455"/>
    <s v="Nouveau Projets d'Emergents"/>
    <s v="DIRECTION DES INFRASTRUCTURES (DINFRA)"/>
    <s v="Travaux de réhabilitation de la Route Boulevard RATSIMILAHO dans la Commune Urbaine de Toamasina, Phase II"/>
    <x v="1"/>
    <x v="0"/>
    <x v="0"/>
    <m/>
    <x v="0"/>
    <x v="1"/>
    <x v="0"/>
    <s v="Km de route construite ;_x000a_Nombre d'ouvrages réalisés"/>
    <s v="9.1"/>
    <s v="Km de route réhabilitée et/ou construite"/>
    <x v="59"/>
    <x v="78"/>
    <x v="65"/>
    <x v="0"/>
    <x v="0"/>
    <x v="3"/>
    <x v="75"/>
    <x v="83"/>
    <m/>
    <m/>
    <d v="2022-01-17T00:00:00"/>
    <m/>
    <d v="2022-02-17T00:00:00"/>
    <m/>
    <x v="0"/>
    <x v="125"/>
    <n v="4996971140"/>
    <m/>
    <m/>
    <m/>
    <x v="0"/>
    <x v="0"/>
    <x v="88"/>
    <e v="#DIV/0!"/>
    <x v="0"/>
    <n v="0"/>
    <x v="0"/>
    <n v="0"/>
    <n v="0"/>
    <n v="0"/>
    <x v="0"/>
    <x v="0"/>
    <x v="0"/>
    <x v="79"/>
    <m/>
    <m/>
    <n v="0"/>
    <x v="1"/>
  </r>
  <r>
    <m/>
    <s v="206"/>
    <s v="CP"/>
    <s v="CP"/>
    <s v="DRTP ATSIMO ATSINANANA"/>
    <s v="Travaux d'entretien de routine sur la RNS 27 entre PK.165+000 (Andranokerotra : 22°49'24,37&quot;S - 47°4'44,50&quot;E) et PK.206+000 (Vondrozo : 22°49'5.96&quot;S -  47°19'40.43&quot;E)"/>
    <x v="3"/>
    <x v="1"/>
    <x v="0"/>
    <n v="20200000"/>
    <x v="45"/>
    <x v="1"/>
    <x v="71"/>
    <s v="Km de route entretenue"/>
    <s v="9.1"/>
    <s v="Km de route entretenue"/>
    <x v="41"/>
    <x v="79"/>
    <x v="66"/>
    <x v="67"/>
    <x v="71"/>
    <x v="24"/>
    <x v="0"/>
    <x v="0"/>
    <m/>
    <m/>
    <m/>
    <m/>
    <m/>
    <m/>
    <x v="107"/>
    <x v="126"/>
    <n v="20200000"/>
    <m/>
    <m/>
    <m/>
    <x v="56"/>
    <x v="3"/>
    <x v="89"/>
    <n v="15.383333333333333"/>
    <x v="1"/>
    <n v="0.46"/>
    <x v="1"/>
    <n v="1"/>
    <n v="1"/>
    <n v="0"/>
    <x v="0"/>
    <x v="2"/>
    <x v="1"/>
    <x v="43"/>
    <m/>
    <m/>
    <n v="0"/>
    <x v="1"/>
  </r>
  <r>
    <m/>
    <s v="206"/>
    <s v="CP 2020"/>
    <m/>
    <s v="DRTP VAKINANKARATRA"/>
    <s v="Travaux d'Entretien de la route reliant la RN 7/PK173+700 à l'Hôpital Marocain d'Ambohimanarivo"/>
    <x v="3"/>
    <x v="1"/>
    <x v="0"/>
    <n v="900000000"/>
    <x v="68"/>
    <x v="1"/>
    <x v="74"/>
    <s v="_x000a_Km de route réhabilité"/>
    <s v="9.1"/>
    <s v="Pourcentage des Routes nationales structurantes en bon état"/>
    <x v="13"/>
    <x v="80"/>
    <x v="67"/>
    <x v="68"/>
    <x v="72"/>
    <x v="13"/>
    <x v="21"/>
    <x v="9"/>
    <s v="Population locale"/>
    <m/>
    <m/>
    <m/>
    <m/>
    <m/>
    <x v="108"/>
    <x v="127"/>
    <n v="1011280735.5"/>
    <m/>
    <m/>
    <m/>
    <x v="29"/>
    <x v="3"/>
    <x v="90"/>
    <n v="12.166666666666666"/>
    <x v="1"/>
    <n v="0.13500000000000001"/>
    <x v="1"/>
    <n v="1"/>
    <n v="1"/>
    <n v="0"/>
    <x v="0"/>
    <x v="2"/>
    <x v="1"/>
    <x v="80"/>
    <m/>
    <m/>
    <n v="0"/>
    <x v="1"/>
  </r>
  <r>
    <m/>
    <s v="206"/>
    <m/>
    <m/>
    <s v="DIRECTION DES INFRASTRUCTURES (DINFRA)"/>
    <s v="Travaux de reconstruction d'un pont sur la RNT 31 au PK 212+500 Ambodiadabo CR Ambodiadabo, District de Bealanana"/>
    <x v="2"/>
    <x v="0"/>
    <x v="0"/>
    <n v="200000000"/>
    <x v="25"/>
    <x v="0"/>
    <x v="0"/>
    <s v="ml de ponts"/>
    <s v="9.1"/>
    <s v="Km de route réhabilitée et/ou construite"/>
    <x v="8"/>
    <x v="0"/>
    <x v="0"/>
    <x v="0"/>
    <x v="0"/>
    <x v="8"/>
    <x v="8"/>
    <x v="84"/>
    <m/>
    <m/>
    <m/>
    <m/>
    <m/>
    <m/>
    <x v="109"/>
    <x v="128"/>
    <n v="117506812"/>
    <m/>
    <m/>
    <m/>
    <x v="86"/>
    <x v="2"/>
    <x v="91"/>
    <n v="8.0777777777777775"/>
    <x v="1"/>
    <m/>
    <x v="1"/>
    <n v="1"/>
    <n v="1"/>
    <n v="0"/>
    <x v="0"/>
    <x v="2"/>
    <x v="1"/>
    <x v="43"/>
    <m/>
    <m/>
    <n v="0"/>
    <x v="0"/>
  </r>
  <r>
    <m/>
    <s v="206"/>
    <m/>
    <m/>
    <s v="DIRECTION DES INFRASTRUCTURES (DINFRA)"/>
    <s v="Travaux de reconstruction d'un pont sur la RNT 31 au PK 192+300 Manapatra CR Ankazotokana, District de Bealanana"/>
    <x v="2"/>
    <x v="0"/>
    <x v="0"/>
    <n v="200000000"/>
    <x v="25"/>
    <x v="0"/>
    <x v="0"/>
    <s v="ml de ponts"/>
    <s v="9.1"/>
    <s v="Km de route réhabilitée et/ou construite"/>
    <x v="8"/>
    <x v="0"/>
    <x v="0"/>
    <x v="0"/>
    <x v="0"/>
    <x v="8"/>
    <x v="8"/>
    <x v="85"/>
    <m/>
    <m/>
    <m/>
    <m/>
    <m/>
    <m/>
    <x v="110"/>
    <x v="129"/>
    <n v="175536600"/>
    <m/>
    <m/>
    <m/>
    <x v="87"/>
    <x v="2"/>
    <x v="92"/>
    <n v="8.155555555555555"/>
    <x v="1"/>
    <m/>
    <x v="1"/>
    <n v="1"/>
    <n v="1"/>
    <n v="0"/>
    <x v="0"/>
    <x v="2"/>
    <x v="1"/>
    <x v="43"/>
    <m/>
    <m/>
    <n v="0"/>
    <x v="0"/>
  </r>
  <r>
    <m/>
    <s v="206"/>
    <s v="369"/>
    <s v="CONSTRUCTION ET REHABILITATION DES ROUTES NATIONALES"/>
    <s v="DIRECTION DES INFRASTRUCTURES (DINFRA)"/>
    <s v="Travaux de traitement des points noirs de la route entre Ambatolampy et Tsinjoarivo repartis en trois (03) lots: Lot2: Travaux de traitement des points noirs de la route entre PK12 (CR Ambatondrakalavao) et PK25 (CR Antsapandrano)"/>
    <x v="3"/>
    <x v="0"/>
    <x v="0"/>
    <n v="180060360"/>
    <x v="25"/>
    <x v="1"/>
    <x v="0"/>
    <s v="Km de route entretenue"/>
    <s v="9.1"/>
    <s v="Km de route entretenue"/>
    <x v="27"/>
    <x v="0"/>
    <x v="0"/>
    <x v="69"/>
    <x v="73"/>
    <x v="13"/>
    <x v="34"/>
    <x v="29"/>
    <s v="Paysans"/>
    <m/>
    <m/>
    <m/>
    <m/>
    <m/>
    <x v="111"/>
    <x v="130"/>
    <n v="180060360"/>
    <m/>
    <m/>
    <m/>
    <x v="30"/>
    <x v="6"/>
    <x v="30"/>
    <n v="16.133333333333333"/>
    <x v="1"/>
    <m/>
    <x v="1"/>
    <n v="1"/>
    <n v="1"/>
    <n v="0"/>
    <x v="0"/>
    <x v="2"/>
    <x v="1"/>
    <x v="81"/>
    <m/>
    <m/>
    <n v="0"/>
    <x v="1"/>
  </r>
  <r>
    <m/>
    <s v="206"/>
    <s v="369"/>
    <s v="CONSTRUCTION ET REHABILITATION DES ROUTES NATIONALES"/>
    <s v="DIRECTION DES INFRASTRUCTURES (DINFRA)"/>
    <s v="Travaux de traitement des points noirs de la route entre Ambatolampy et Tsinjoarivo repartis en trois (03) lots: Lot3: Travaux de traitement des points noirs de la route entre PK25 (CR Antsapandrano) et PK45 (Tsinjoarivo)"/>
    <x v="3"/>
    <x v="0"/>
    <x v="0"/>
    <n v="180007130"/>
    <x v="25"/>
    <x v="1"/>
    <x v="0"/>
    <s v="Km de route entretenue"/>
    <s v="9.1"/>
    <s v="Km de route entretenue"/>
    <x v="27"/>
    <x v="0"/>
    <x v="0"/>
    <x v="70"/>
    <x v="74"/>
    <x v="13"/>
    <x v="34"/>
    <x v="29"/>
    <s v="Paysans"/>
    <m/>
    <m/>
    <m/>
    <m/>
    <m/>
    <x v="112"/>
    <x v="131"/>
    <n v="180007130"/>
    <m/>
    <m/>
    <m/>
    <x v="30"/>
    <x v="6"/>
    <x v="93"/>
    <n v="16.133333333333333"/>
    <x v="1"/>
    <m/>
    <x v="1"/>
    <n v="1"/>
    <n v="1"/>
    <n v="0"/>
    <x v="0"/>
    <x v="2"/>
    <x v="1"/>
    <x v="81"/>
    <m/>
    <m/>
    <n v="0"/>
    <x v="1"/>
  </r>
  <r>
    <m/>
    <s v="206"/>
    <s v="383"/>
    <s v="REHABILITATION DES RUES DES CHEFS LIEUX DES FARITANY _PHASE II"/>
    <s v="DRTP HAUTE MATSIATRA"/>
    <s v="Travaux de Traitement des points noirs sur la route reliant Hopitaly Manarapenitra - Mahasoabe"/>
    <x v="3"/>
    <x v="1"/>
    <x v="0"/>
    <n v="1000000000"/>
    <x v="69"/>
    <x v="1"/>
    <x v="75"/>
    <s v="Km de route entretenue"/>
    <s v="9.1"/>
    <s v="Km de route entretenue"/>
    <x v="27"/>
    <x v="81"/>
    <x v="0"/>
    <x v="71"/>
    <x v="75"/>
    <x v="33"/>
    <x v="76"/>
    <x v="86"/>
    <m/>
    <m/>
    <m/>
    <m/>
    <m/>
    <m/>
    <x v="113"/>
    <x v="132"/>
    <n v="775723060"/>
    <m/>
    <m/>
    <m/>
    <x v="88"/>
    <x v="3"/>
    <x v="94"/>
    <n v="12.216666666666667"/>
    <x v="1"/>
    <n v="0"/>
    <x v="1"/>
    <n v="1"/>
    <n v="1"/>
    <n v="0"/>
    <x v="0"/>
    <x v="2"/>
    <x v="1"/>
    <x v="82"/>
    <m/>
    <m/>
    <n v="0"/>
    <x v="1"/>
  </r>
  <r>
    <m/>
    <s v="206"/>
    <m/>
    <m/>
    <s v="DRTP AMORON'I MANIA"/>
    <s v="1.2. Entretenir les infrastructures routières de développement des pôles de croissances"/>
    <x v="3"/>
    <x v="3"/>
    <x v="0"/>
    <m/>
    <x v="55"/>
    <x v="1"/>
    <x v="76"/>
    <m/>
    <s v="9.1"/>
    <m/>
    <x v="50"/>
    <x v="0"/>
    <x v="0"/>
    <x v="0"/>
    <x v="0"/>
    <x v="16"/>
    <x v="0"/>
    <x v="0"/>
    <m/>
    <m/>
    <m/>
    <m/>
    <m/>
    <m/>
    <x v="0"/>
    <x v="133"/>
    <m/>
    <m/>
    <m/>
    <m/>
    <x v="0"/>
    <x v="0"/>
    <x v="0"/>
    <e v="#DIV/0!"/>
    <x v="19"/>
    <m/>
    <x v="26"/>
    <n v="0.05"/>
    <n v="0.05"/>
    <n v="0"/>
    <x v="0"/>
    <x v="3"/>
    <x v="3"/>
    <x v="43"/>
    <m/>
    <m/>
    <n v="0"/>
    <x v="1"/>
  </r>
  <r>
    <m/>
    <s v="206"/>
    <m/>
    <m/>
    <s v="DRTP AMORON'I MANIA"/>
    <s v="3.1. Réhabiliter les routes RN et RR"/>
    <x v="3"/>
    <x v="3"/>
    <x v="0"/>
    <m/>
    <x v="55"/>
    <x v="1"/>
    <x v="2"/>
    <m/>
    <s v="9.1"/>
    <m/>
    <x v="50"/>
    <x v="0"/>
    <x v="0"/>
    <x v="0"/>
    <x v="0"/>
    <x v="16"/>
    <x v="0"/>
    <x v="0"/>
    <m/>
    <m/>
    <m/>
    <m/>
    <m/>
    <m/>
    <x v="0"/>
    <x v="134"/>
    <m/>
    <m/>
    <m/>
    <m/>
    <x v="0"/>
    <x v="0"/>
    <x v="0"/>
    <e v="#DIV/0!"/>
    <x v="19"/>
    <m/>
    <x v="26"/>
    <n v="0.05"/>
    <n v="0.05"/>
    <n v="0"/>
    <x v="0"/>
    <x v="3"/>
    <x v="3"/>
    <x v="43"/>
    <m/>
    <m/>
    <n v="0"/>
    <x v="1"/>
  </r>
  <r>
    <m/>
    <s v="218"/>
    <s v="387"/>
    <s v="TRAVAUX  D'ENTRETIEN COURANT DES OUVRAGES D'ART (TECOA)"/>
    <s v="DRTP ITASY / DIRECTION DES INFRASTRUCTURES (DINFRA)"/>
    <s v="Travaux de traitement des points noirs entre Arivonimamo et Manalalondo"/>
    <x v="3"/>
    <x v="1"/>
    <x v="0"/>
    <n v="1085542650"/>
    <x v="70"/>
    <x v="1"/>
    <x v="77"/>
    <s v="Km de route entretenue"/>
    <s v="9.1"/>
    <s v="Km de route entretenue"/>
    <x v="60"/>
    <x v="82"/>
    <x v="68"/>
    <x v="10"/>
    <x v="76"/>
    <x v="7"/>
    <x v="7"/>
    <x v="87"/>
    <s v="Usagers de la route"/>
    <n v="60"/>
    <m/>
    <m/>
    <m/>
    <m/>
    <x v="114"/>
    <x v="135"/>
    <n v="1085542650"/>
    <m/>
    <m/>
    <m/>
    <x v="89"/>
    <x v="2"/>
    <x v="95"/>
    <n v="8.2666666666666675"/>
    <x v="1"/>
    <n v="7.0000000000000007E-2"/>
    <x v="1"/>
    <n v="1"/>
    <n v="1"/>
    <n v="0"/>
    <x v="0"/>
    <x v="2"/>
    <x v="1"/>
    <x v="83"/>
    <m/>
    <m/>
    <n v="0"/>
    <x v="1"/>
  </r>
  <r>
    <m/>
    <s v="206"/>
    <s v="CP"/>
    <s v="CP"/>
    <s v="DRTP ANALANJIROFO"/>
    <s v="Travaux  d'Entretien de Routes à Maroantsetra "/>
    <x v="3"/>
    <x v="1"/>
    <x v="0"/>
    <n v="499999510"/>
    <x v="71"/>
    <x v="1"/>
    <x v="78"/>
    <s v="Km de route entretenue"/>
    <s v="9.1"/>
    <s v="Km de route entretenue"/>
    <x v="61"/>
    <x v="83"/>
    <x v="69"/>
    <x v="10"/>
    <x v="77"/>
    <x v="15"/>
    <x v="25"/>
    <x v="88"/>
    <m/>
    <m/>
    <m/>
    <m/>
    <m/>
    <m/>
    <x v="115"/>
    <x v="136"/>
    <n v="499999510"/>
    <m/>
    <m/>
    <m/>
    <x v="60"/>
    <x v="3"/>
    <x v="96"/>
    <n v="11.983333333333333"/>
    <x v="1"/>
    <n v="0"/>
    <x v="1"/>
    <n v="1"/>
    <n v="1"/>
    <n v="0"/>
    <x v="0"/>
    <x v="2"/>
    <x v="1"/>
    <x v="43"/>
    <m/>
    <m/>
    <n v="0"/>
    <x v="1"/>
  </r>
  <r>
    <m/>
    <s v="206"/>
    <s v="304"/>
    <s v="PAIR"/>
    <s v="AGENCE ROUTIERE"/>
    <s v="Reprise de l’organisation de la libération de l’emprise de la RN 9 et mise en œuvre du programme de réinstallation involontaire, dans la voirie urbaine de Toliara, au pont RANOZAZA, à la plateforme d’ANKILILOAKA"/>
    <x v="7"/>
    <x v="0"/>
    <x v="0"/>
    <n v="100000000"/>
    <x v="37"/>
    <x v="7"/>
    <x v="40"/>
    <s v="Nombre de Rapport validé"/>
    <s v="9.1"/>
    <s v="Nombre de Rapport validé"/>
    <x v="21"/>
    <x v="57"/>
    <x v="47"/>
    <x v="45"/>
    <x v="47"/>
    <x v="5"/>
    <x v="45"/>
    <x v="41"/>
    <m/>
    <m/>
    <m/>
    <m/>
    <m/>
    <m/>
    <x v="116"/>
    <x v="137"/>
    <n v="16000000"/>
    <m/>
    <m/>
    <m/>
    <x v="90"/>
    <x v="44"/>
    <x v="97"/>
    <n v="4.503123225440091"/>
    <x v="1"/>
    <n v="0"/>
    <x v="1"/>
    <n v="1"/>
    <n v="1"/>
    <n v="0"/>
    <x v="0"/>
    <x v="2"/>
    <x v="1"/>
    <x v="84"/>
    <m/>
    <m/>
    <n v="0"/>
    <x v="7"/>
  </r>
  <r>
    <m/>
    <s v="206"/>
    <s v="CP"/>
    <s v="CP"/>
    <s v="DRTP ATSINANANA"/>
    <s v="Travaux de réparation d'urgence de la route reliant le terrain de football de la poste vers lycée Jacques RABEMANANJARA "/>
    <x v="4"/>
    <x v="1"/>
    <x v="0"/>
    <n v="760708840"/>
    <x v="72"/>
    <x v="1"/>
    <x v="79"/>
    <m/>
    <s v="9.1"/>
    <s v="520ML Route en béton"/>
    <x v="27"/>
    <x v="84"/>
    <x v="70"/>
    <x v="72"/>
    <x v="78"/>
    <x v="3"/>
    <x v="23"/>
    <x v="20"/>
    <s v="Population de Toamasina"/>
    <n v="4"/>
    <m/>
    <m/>
    <m/>
    <m/>
    <x v="117"/>
    <x v="138"/>
    <n v="760708840"/>
    <m/>
    <m/>
    <n v="760708840"/>
    <x v="91"/>
    <x v="5"/>
    <x v="98"/>
    <n v="18.266666666666666"/>
    <x v="1"/>
    <n v="0"/>
    <x v="37"/>
    <n v="1"/>
    <n v="1"/>
    <n v="0"/>
    <x v="34"/>
    <x v="3"/>
    <x v="1"/>
    <x v="85"/>
    <m/>
    <m/>
    <n v="0.36399999999999999"/>
    <x v="1"/>
  </r>
  <r>
    <m/>
    <s v="206"/>
    <s v="CP"/>
    <s v="CP"/>
    <s v="DIRECTION DES INFRASTRUCTURES (DINFRA)"/>
    <s v="Travaux de traitement de points noirs sur la piste reliant CR Manalalondo et CR Andranomiely"/>
    <x v="4"/>
    <x v="1"/>
    <x v="0"/>
    <n v="559760140"/>
    <x v="73"/>
    <x v="1"/>
    <x v="80"/>
    <s v="Km de route réhabilitée"/>
    <s v="9.1"/>
    <s v="Km de route entretenue"/>
    <x v="27"/>
    <x v="85"/>
    <x v="71"/>
    <x v="10"/>
    <x v="79"/>
    <x v="7"/>
    <x v="7"/>
    <x v="89"/>
    <s v="Usagers de la route"/>
    <n v="30"/>
    <m/>
    <m/>
    <m/>
    <m/>
    <x v="118"/>
    <x v="139"/>
    <n v="559760140"/>
    <m/>
    <m/>
    <m/>
    <x v="92"/>
    <x v="2"/>
    <x v="99"/>
    <n v="8.5666666666666664"/>
    <x v="1"/>
    <n v="0.12"/>
    <x v="1"/>
    <n v="0.3"/>
    <n v="0.3"/>
    <n v="0"/>
    <x v="0"/>
    <x v="2"/>
    <x v="1"/>
    <x v="83"/>
    <m/>
    <m/>
    <n v="0"/>
    <x v="1"/>
  </r>
  <r>
    <m/>
    <s v="206"/>
    <s v="369"/>
    <s v="CONSTRUCTION ET REHABILITATION DES ROUTES NATIONALES"/>
    <s v="DRTP BETSIBOKA"/>
    <s v="TRAVAUX DE REHABILITATION DE LA ROUTE NATIONALE RN4 (CONTRAT CADRE) entre PK 10+000 au PK 20+000 et PK 180+000 au PK 403+000"/>
    <x v="1"/>
    <x v="0"/>
    <x v="0"/>
    <n v="5640854600"/>
    <x v="74"/>
    <x v="1"/>
    <x v="81"/>
    <s v="Km de route entretenue"/>
    <s v="9.1"/>
    <s v="Km de route réhabilitée et/ou construite"/>
    <x v="35"/>
    <x v="86"/>
    <x v="72"/>
    <x v="73"/>
    <x v="80"/>
    <x v="34"/>
    <x v="77"/>
    <x v="90"/>
    <s v="Toute la population des Districts d'Ambohidratrimo et de Maevatanana"/>
    <n v="120"/>
    <m/>
    <m/>
    <m/>
    <m/>
    <x v="119"/>
    <x v="140"/>
    <n v="5549942283"/>
    <m/>
    <m/>
    <m/>
    <x v="80"/>
    <x v="31"/>
    <x v="20"/>
    <n v="3.2266666666666666"/>
    <x v="5"/>
    <n v="0.2"/>
    <x v="44"/>
    <n v="0.35"/>
    <n v="0.8"/>
    <n v="0.45000000000000007"/>
    <x v="35"/>
    <x v="3"/>
    <x v="4"/>
    <x v="86"/>
    <m/>
    <m/>
    <n v="104.85000000000001"/>
    <x v="1"/>
  </r>
  <r>
    <m/>
    <s v="206"/>
    <s v="369"/>
    <s v="CONSTRUCTION ET REHABILITATION DES ROUTES NATIONALES"/>
    <s v="DIRECTION DES INFRASTRUCTURES (DINFRA)"/>
    <s v="Travaux de réhabilitation de la RNP6 (CONTRAT CADRE )_x000a_ '- Travaux d'urgence de réparation de la RNP 6 reparties en deux lots ( contrat cadre ) lot N°1: entre PK0 Ambondromamy et PK 279 Antsohihy ( entre PK 134 Tsarahasina et PK 279 entrée Antsohihy)"/>
    <x v="4"/>
    <x v="0"/>
    <x v="0"/>
    <n v="11276025529"/>
    <x v="75"/>
    <x v="1"/>
    <x v="67"/>
    <s v="Km de route entretenue"/>
    <s v="9.1"/>
    <s v="Km de route entretenue"/>
    <x v="10"/>
    <x v="0"/>
    <x v="0"/>
    <x v="0"/>
    <x v="0"/>
    <x v="35"/>
    <x v="0"/>
    <x v="0"/>
    <m/>
    <m/>
    <m/>
    <m/>
    <m/>
    <m/>
    <x v="120"/>
    <x v="141"/>
    <n v="11276025529"/>
    <m/>
    <m/>
    <m/>
    <x v="81"/>
    <x v="2"/>
    <x v="100"/>
    <n v="5.4222222222222225"/>
    <x v="15"/>
    <m/>
    <x v="44"/>
    <n v="0.6"/>
    <n v="0.6"/>
    <n v="0"/>
    <x v="36"/>
    <x v="3"/>
    <x v="2"/>
    <x v="43"/>
    <m/>
    <m/>
    <n v="36.25"/>
    <x v="1"/>
  </r>
  <r>
    <m/>
    <s v="206"/>
    <s v="369"/>
    <s v="CONSTRUCTION ET REHABILITATION DES ROUTES NATIONALES"/>
    <s v="DIRECTION DES INFRASTRUCTURES (DINFRA)"/>
    <s v="Travaux de réhabilitation de la RNP 7 entre PK 12 et PK 110, entre PK 120 et PK 121, entre PK 202 et PK 258"/>
    <x v="1"/>
    <x v="0"/>
    <x v="0"/>
    <n v="28000000000"/>
    <x v="8"/>
    <x v="1"/>
    <x v="82"/>
    <s v="Maintenir le réseau routier en bon état"/>
    <s v="9.1"/>
    <s v="Km de route traitée ;_x000a_Nombre d'ouvrage réalisés"/>
    <x v="13"/>
    <x v="87"/>
    <x v="73"/>
    <x v="74"/>
    <x v="81"/>
    <x v="36"/>
    <x v="78"/>
    <x v="91"/>
    <s v="Population riveraine _x000a_Et zone Sud"/>
    <m/>
    <m/>
    <m/>
    <d v="2021-10-20T00:00:00"/>
    <d v="2021-11-01T00:00:00"/>
    <x v="121"/>
    <x v="142"/>
    <n v="7684971324"/>
    <m/>
    <m/>
    <n v="7684971324"/>
    <x v="0"/>
    <x v="0"/>
    <x v="101"/>
    <e v="#DIV/0!"/>
    <x v="30"/>
    <m/>
    <x v="0"/>
    <n v="0.3"/>
    <n v="0.3"/>
    <n v="0"/>
    <x v="16"/>
    <x v="3"/>
    <x v="4"/>
    <x v="43"/>
    <m/>
    <m/>
    <n v="31.799999999999997"/>
    <x v="1"/>
  </r>
  <r>
    <m/>
    <n v="206"/>
    <n v="237"/>
    <s v="CONSTRUCTION RN 43 SAMBAINA - FARATSIHO - SOAVINANDRIANA"/>
    <s v="DIRECTION DES INFRASTRUCTURES (DINFRA)"/>
    <s v="Travaux connexes liés aux Travaux de réhabilitation de la route nationale secondaire N°43 « Faratsiho – Sambaina ; Ambohibary–Ampetsapetsa »_x000a_LOT1 :  Travaux de réhabilitation de la piste entre Vinaninony et Ambatondradama_x000a_"/>
    <x v="1"/>
    <x v="2"/>
    <x v="5"/>
    <n v="13500000000"/>
    <x v="22"/>
    <x v="1"/>
    <x v="83"/>
    <s v="Nombre de KM réhabilité"/>
    <s v="9.1"/>
    <s v=" KM de route réhabilitée"/>
    <x v="23"/>
    <x v="88"/>
    <x v="0"/>
    <x v="75"/>
    <x v="82"/>
    <x v="13"/>
    <x v="30"/>
    <x v="92"/>
    <m/>
    <m/>
    <d v="2021-08-12T00:00:00"/>
    <d v="2021-08-23T00:00:00"/>
    <d v="2021-08-24T00:00:00"/>
    <m/>
    <x v="122"/>
    <x v="143"/>
    <n v="5218373390"/>
    <d v="2021-04-13T00:00:00"/>
    <m/>
    <m/>
    <x v="93"/>
    <x v="31"/>
    <x v="102"/>
    <n v="2.3933333333333335"/>
    <x v="39"/>
    <n v="0.46"/>
    <x v="0"/>
    <n v="0.47239999999999999"/>
    <n v="0.73899999999999999"/>
    <n v="0.2666"/>
    <x v="37"/>
    <x v="3"/>
    <x v="2"/>
    <x v="43"/>
    <d v="2021-05-26T00:00:00"/>
    <d v="2021-07-29T00:00:00"/>
    <n v="10.346"/>
    <x v="1"/>
  </r>
  <r>
    <m/>
    <n v="206"/>
    <n v="237"/>
    <s v="CONSTRUCTION RN 43 SAMBAINA - FARATSIHO - SOAVINANDRIANA"/>
    <s v="DIRECTION DES INFRASTRUCTURES (DINFRA)"/>
    <s v="Travaux connexes liés aux Travaux de réhabilitation de la route nationale secondaire N°43 « Faratsiho – Sambaina ; _x000a_LOT2: Travaux de réhabilitation des infrastructures routières à Ambohibary  _x000a_"/>
    <x v="1"/>
    <x v="2"/>
    <x v="5"/>
    <m/>
    <x v="22"/>
    <x v="1"/>
    <x v="28"/>
    <s v="Nombre de KM réhabilité"/>
    <s v="9.1"/>
    <s v=" KM de route réhabilitée"/>
    <x v="23"/>
    <x v="89"/>
    <x v="0"/>
    <x v="76"/>
    <x v="83"/>
    <x v="13"/>
    <x v="30"/>
    <x v="92"/>
    <m/>
    <m/>
    <d v="2021-08-12T00:00:00"/>
    <d v="2021-08-23T00:00:00"/>
    <d v="2021-08-24T00:00:00"/>
    <m/>
    <x v="123"/>
    <x v="144"/>
    <n v="4060995340"/>
    <d v="2021-04-13T00:00:00"/>
    <m/>
    <m/>
    <x v="93"/>
    <x v="31"/>
    <x v="102"/>
    <n v="2.3933333333333335"/>
    <x v="40"/>
    <n v="0.73"/>
    <x v="0"/>
    <n v="0.61470000000000002"/>
    <n v="0.89900000000000002"/>
    <n v="0.2843"/>
    <x v="38"/>
    <x v="3"/>
    <x v="2"/>
    <x v="43"/>
    <d v="2021-05-26T00:00:00"/>
    <d v="2021-07-29T00:00:00"/>
    <n v="4.4950000000000001"/>
    <x v="1"/>
  </r>
  <r>
    <m/>
    <s v="206"/>
    <n v="237"/>
    <s v="CONSTRUCTION RN 43 SAMBAINA - FARATSIHO - SOAVINANDRIANA"/>
    <s v="DIRECTION DES INFRASTRUCTURES (DINFRA)"/>
    <s v="Travaux connexes liés aux Travaux de réhabilitation de la route nationale secondaire N°43 « Faratsiho – Sambaina ; Ambohibary–Ampetsapetsa »_x000a_ _x000a_LOT3: Travaux de réhabilitation des infrastructures routières à Faratsiho "/>
    <x v="1"/>
    <x v="2"/>
    <x v="5"/>
    <m/>
    <x v="22"/>
    <x v="1"/>
    <x v="28"/>
    <s v="Nombre de KM réhabilité"/>
    <s v="9.1"/>
    <s v=" KM de route réhabilitée"/>
    <x v="23"/>
    <x v="90"/>
    <x v="0"/>
    <x v="77"/>
    <x v="84"/>
    <x v="13"/>
    <x v="30"/>
    <x v="92"/>
    <m/>
    <m/>
    <d v="2021-08-12T00:00:00"/>
    <d v="2021-08-23T00:00:00"/>
    <d v="2021-08-24T00:00:00"/>
    <m/>
    <x v="124"/>
    <x v="145"/>
    <n v="4489004105.04"/>
    <d v="2021-04-13T00:00:00"/>
    <m/>
    <m/>
    <x v="94"/>
    <x v="31"/>
    <x v="103"/>
    <n v="2.4266666666666667"/>
    <x v="41"/>
    <n v="0.68"/>
    <x v="0"/>
    <n v="0.66859999999999997"/>
    <n v="0.99"/>
    <n v="0.32140000000000002"/>
    <x v="39"/>
    <x v="3"/>
    <x v="2"/>
    <x v="43"/>
    <m/>
    <m/>
    <n v="4.95"/>
    <x v="1"/>
  </r>
  <r>
    <m/>
    <m/>
    <m/>
    <m/>
    <m/>
    <s v="Travaux de traitement des points noirs sur la RNT 15 Sakaraha - Ankazoabo - Beroroha"/>
    <x v="3"/>
    <x v="0"/>
    <x v="0"/>
    <n v="6370000000"/>
    <x v="0"/>
    <x v="1"/>
    <x v="0"/>
    <m/>
    <s v="9.1"/>
    <m/>
    <x v="62"/>
    <x v="0"/>
    <x v="0"/>
    <x v="0"/>
    <x v="0"/>
    <x v="5"/>
    <x v="0"/>
    <x v="0"/>
    <m/>
    <m/>
    <m/>
    <m/>
    <m/>
    <m/>
    <x v="0"/>
    <x v="146"/>
    <n v="6370000000"/>
    <m/>
    <m/>
    <m/>
    <x v="95"/>
    <x v="2"/>
    <x v="0"/>
    <n v="3.8222222222222224"/>
    <x v="1"/>
    <m/>
    <x v="0"/>
    <n v="1"/>
    <n v="1"/>
    <n v="0"/>
    <x v="1"/>
    <x v="1"/>
    <x v="1"/>
    <x v="87"/>
    <m/>
    <m/>
    <n v="0"/>
    <x v="1"/>
  </r>
  <r>
    <m/>
    <s v="206"/>
    <s v="455"/>
    <s v="Nouveau Projets d'Emergents"/>
    <s v="DIRECTION DES INFRASTRUCTURES (DINFRA)"/>
    <s v="Travaux de réhabilitation par terrassement et mise en œuvre des matériaux sélectionnés, avec rehaussement des points bas, ouvrages d'assainissement de la RNS 1 Bis reliant Tsiroanomandidy et Maintirano- Phase I"/>
    <x v="1"/>
    <x v="0"/>
    <x v="0"/>
    <n v="8000000000"/>
    <x v="0"/>
    <x v="1"/>
    <x v="0"/>
    <m/>
    <s v="9.1"/>
    <m/>
    <x v="40"/>
    <x v="0"/>
    <x v="0"/>
    <x v="0"/>
    <x v="0"/>
    <x v="37"/>
    <x v="0"/>
    <x v="0"/>
    <m/>
    <m/>
    <d v="2021-12-10T00:00:00"/>
    <m/>
    <m/>
    <m/>
    <x v="0"/>
    <x v="147"/>
    <n v="38000000"/>
    <m/>
    <m/>
    <m/>
    <x v="0"/>
    <x v="0"/>
    <x v="104"/>
    <e v="#DIV/0!"/>
    <x v="0"/>
    <m/>
    <x v="0"/>
    <n v="0"/>
    <n v="0"/>
    <n v="0"/>
    <x v="0"/>
    <x v="0"/>
    <x v="0"/>
    <x v="88"/>
    <m/>
    <m/>
    <n v="0"/>
    <x v="1"/>
  </r>
  <r>
    <m/>
    <m/>
    <m/>
    <m/>
    <m/>
    <s v="Travaux de traitement de brèche au PK 18+000 de la RNT 8"/>
    <x v="3"/>
    <x v="0"/>
    <x v="0"/>
    <n v="174367000"/>
    <x v="21"/>
    <x v="9"/>
    <x v="0"/>
    <m/>
    <s v="9.1"/>
    <m/>
    <x v="63"/>
    <x v="0"/>
    <x v="0"/>
    <x v="0"/>
    <x v="0"/>
    <x v="38"/>
    <x v="0"/>
    <x v="0"/>
    <m/>
    <m/>
    <m/>
    <m/>
    <m/>
    <m/>
    <x v="125"/>
    <x v="148"/>
    <n v="174367000"/>
    <m/>
    <m/>
    <m/>
    <x v="0"/>
    <x v="0"/>
    <x v="105"/>
    <m/>
    <x v="15"/>
    <m/>
    <x v="0"/>
    <n v="0.6"/>
    <n v="0.6"/>
    <n v="0"/>
    <x v="40"/>
    <x v="3"/>
    <x v="2"/>
    <x v="43"/>
    <m/>
    <m/>
    <n v="0"/>
    <x v="9"/>
  </r>
  <r>
    <m/>
    <s v="206"/>
    <s v="455"/>
    <s v="Nouveau Projets d'Emergents"/>
    <s v="DIRECTION DES INFRASTRUCTURES (DINFRA)"/>
    <s v="Travaux d'aménagement progressif de la RNT 18 reliant Vangaindrano - Midongy Sud - Befotaka"/>
    <x v="1"/>
    <x v="0"/>
    <x v="0"/>
    <n v="4880000000"/>
    <x v="8"/>
    <x v="1"/>
    <x v="56"/>
    <s v="Maintenir le réseau routier en bon état"/>
    <s v="9.1"/>
    <s v="Km de route traitée"/>
    <x v="64"/>
    <x v="91"/>
    <x v="74"/>
    <x v="39"/>
    <x v="85"/>
    <x v="24"/>
    <x v="79"/>
    <x v="93"/>
    <s v="Population riveraine _x000a_"/>
    <m/>
    <m/>
    <m/>
    <m/>
    <m/>
    <x v="0"/>
    <x v="149"/>
    <m/>
    <m/>
    <m/>
    <m/>
    <x v="0"/>
    <x v="0"/>
    <x v="106"/>
    <e v="#DIV/0!"/>
    <x v="42"/>
    <m/>
    <x v="0"/>
    <n v="0.14000000000000001"/>
    <n v="0.14000000000000001"/>
    <n v="0"/>
    <x v="41"/>
    <x v="3"/>
    <x v="3"/>
    <x v="89"/>
    <m/>
    <m/>
    <n v="19.040000000000003"/>
    <x v="1"/>
  </r>
  <r>
    <m/>
    <s v="206"/>
    <s v="455"/>
    <s v="Nouveau Projets d'Emergents"/>
    <s v="DIRECTION DES INFRASTRUCTURES (DINFRA)"/>
    <s v="Travaux de construction des ouvrages définitifs sur la RNS 13 entre Ikalamainty carrefour RNP 7 et Betroka (3 PSD(5ml, 5ml, 12ml) en PBA, 2 radiers alvéolés (30ml Iampety, 150ml entrée Betroka), 5 dalots cadres 100x100, chaussée bitumée à l'entrées et sorties des ouvrages)"/>
    <x v="2"/>
    <x v="0"/>
    <x v="0"/>
    <n v="8800000000"/>
    <x v="76"/>
    <x v="0"/>
    <x v="84"/>
    <m/>
    <s v="9.1"/>
    <m/>
    <x v="4"/>
    <x v="0"/>
    <x v="0"/>
    <x v="0"/>
    <x v="0"/>
    <x v="4"/>
    <x v="0"/>
    <x v="0"/>
    <m/>
    <m/>
    <m/>
    <m/>
    <m/>
    <m/>
    <x v="0"/>
    <x v="150"/>
    <m/>
    <m/>
    <m/>
    <m/>
    <x v="0"/>
    <x v="0"/>
    <x v="0"/>
    <e v="#DIV/0!"/>
    <x v="0"/>
    <m/>
    <x v="0"/>
    <n v="0"/>
    <n v="0"/>
    <n v="0"/>
    <x v="0"/>
    <x v="0"/>
    <x v="0"/>
    <x v="90"/>
    <m/>
    <m/>
    <n v="0"/>
    <x v="0"/>
  </r>
  <r>
    <m/>
    <s v="206"/>
    <s v="455"/>
    <s v="Nouveau Projets d'Emergents"/>
    <s v="DIRECTION DES INFRASTRUCTURES (DINFRA)"/>
    <s v="Travaux de traitement des points noirs sur la RNT14A reliant Ifanadiana - Ikongo - Vohipeno"/>
    <x v="3"/>
    <x v="0"/>
    <x v="0"/>
    <n v="4044545000"/>
    <x v="77"/>
    <x v="1"/>
    <x v="85"/>
    <m/>
    <s v="9.1"/>
    <s v="Km de route traitée"/>
    <x v="65"/>
    <x v="0"/>
    <x v="0"/>
    <x v="78"/>
    <x v="86"/>
    <x v="17"/>
    <x v="80"/>
    <x v="94"/>
    <s v="Toute la population des districts concernés et des zones servies par la route"/>
    <m/>
    <m/>
    <m/>
    <m/>
    <m/>
    <x v="0"/>
    <x v="151"/>
    <m/>
    <m/>
    <m/>
    <m/>
    <x v="0"/>
    <x v="0"/>
    <x v="0"/>
    <e v="#DIV/0!"/>
    <x v="0"/>
    <m/>
    <x v="0"/>
    <n v="0"/>
    <n v="0"/>
    <n v="0"/>
    <x v="0"/>
    <x v="0"/>
    <x v="0"/>
    <x v="91"/>
    <m/>
    <m/>
    <n v="0"/>
    <x v="1"/>
  </r>
  <r>
    <m/>
    <n v="206"/>
    <n v="237"/>
    <s v="CONSTRUCTION RN 43 SAMBAINA - FARATSIHO - SOAVINANDRIANA"/>
    <s v="DIRECTION DES INFRASTRUCTURES (DINFRA)"/>
    <s v="Mise en œuvre des mesures environnementales dans le cadre des travaux de réhabilitation de la RN43 entre  Faratsiho  et Sambaina, et entre  Ambohibary et Ampetsapetsa "/>
    <x v="7"/>
    <x v="0"/>
    <x v="0"/>
    <n v="100000000"/>
    <x v="22"/>
    <x v="7"/>
    <x v="8"/>
    <s v="Nombre de rapports soumis"/>
    <s v="9.1"/>
    <s v=" rapports soumis"/>
    <x v="23"/>
    <x v="92"/>
    <x v="0"/>
    <x v="17"/>
    <x v="18"/>
    <x v="13"/>
    <x v="30"/>
    <x v="25"/>
    <m/>
    <m/>
    <s v="N/A"/>
    <s v="N/A"/>
    <s v="N/A"/>
    <s v="N/A"/>
    <x v="126"/>
    <x v="152"/>
    <n v="0"/>
    <m/>
    <m/>
    <n v="0"/>
    <x v="0"/>
    <x v="42"/>
    <x v="107"/>
    <e v="#DIV/0!"/>
    <x v="0"/>
    <n v="0.11"/>
    <x v="0"/>
    <n v="0"/>
    <n v="0"/>
    <n v="0"/>
    <x v="0"/>
    <x v="4"/>
    <x v="5"/>
    <x v="43"/>
    <m/>
    <m/>
    <n v="0"/>
    <x v="7"/>
  </r>
  <r>
    <m/>
    <n v="206"/>
    <s v="247"/>
    <s v="PROJET D'ASPHALTAGE DE LA ROUTE NATIONALE SECONDAIRE N°5 : SOANIERANA IVONGO - MANANARA NORD"/>
    <s v="DIRECTION DES INFRASTRUCTURES (DINFRA)"/>
    <s v="Mise en œuvre des mesures environnementales dans le cadre du projet d'asphaltage  de la RN5 entre Soanierana Ivongo et Vahibe"/>
    <x v="7"/>
    <x v="0"/>
    <x v="0"/>
    <s v="Coût inclus dans les travaux "/>
    <x v="62"/>
    <x v="7"/>
    <x v="18"/>
    <s v="Nombre de rapports validés: 0"/>
    <s v="9.1"/>
    <m/>
    <x v="20"/>
    <x v="93"/>
    <x v="0"/>
    <x v="49"/>
    <x v="52"/>
    <x v="15"/>
    <x v="67"/>
    <x v="67"/>
    <n v="800000"/>
    <n v="40"/>
    <s v="N/A"/>
    <s v="N/A"/>
    <s v="N/A"/>
    <s v="N/A"/>
    <x v="127"/>
    <x v="153"/>
    <m/>
    <m/>
    <m/>
    <n v="0"/>
    <x v="96"/>
    <x v="27"/>
    <x v="108"/>
    <n v="0.54305555555555551"/>
    <x v="43"/>
    <n v="0.11"/>
    <x v="28"/>
    <n v="0.06"/>
    <n v="0.09"/>
    <n v="0.03"/>
    <x v="42"/>
    <x v="3"/>
    <x v="3"/>
    <x v="92"/>
    <d v="2020-06-19T00:00:00"/>
    <d v="2020-07-06T00:00:00"/>
    <n v="0.09"/>
    <x v="7"/>
  </r>
  <r>
    <m/>
    <n v="206"/>
    <s v="247"/>
    <s v="PROJET D'ASPHALTAGE DE LA ROUTE NATIONALE SECONDAIRE N°5 : SOANIERANA IVONGO - MANANARA NORD"/>
    <s v="DIRECTION DES INFRASTRUCTURES (DINFRA)"/>
    <s v="Travaux d'Aménagement et Asphaltage de la Route Nationale Secondaire N°5 -(RNS5) entre Soanierana Ivongo et Mananara Nord ; Tronçon I: Soanierana Ivongo - Vahibe"/>
    <x v="1"/>
    <x v="2"/>
    <x v="28"/>
    <n v="252743550000"/>
    <x v="62"/>
    <x v="1"/>
    <x v="86"/>
    <s v="Nombre de KM réhabilité: 0%"/>
    <s v="9.1"/>
    <s v="KM de route réhabilitée"/>
    <x v="20"/>
    <x v="93"/>
    <x v="0"/>
    <x v="49"/>
    <x v="52"/>
    <x v="15"/>
    <x v="67"/>
    <x v="67"/>
    <n v="800000"/>
    <n v="1000"/>
    <s v="N/A"/>
    <s v="N/A"/>
    <s v="N/A"/>
    <s v="N/A"/>
    <x v="127"/>
    <x v="154"/>
    <n v="196517792728"/>
    <d v="2020-06-22T00:00:00"/>
    <m/>
    <n v="0"/>
    <x v="96"/>
    <x v="27"/>
    <x v="108"/>
    <n v="0.54305555555555551"/>
    <x v="43"/>
    <n v="0.11"/>
    <x v="28"/>
    <n v="0.06"/>
    <n v="0.09"/>
    <n v="0.03"/>
    <x v="42"/>
    <x v="3"/>
    <x v="3"/>
    <x v="93"/>
    <d v="2020-07-30T00:00:00"/>
    <d v="2020-11-30T00:00:00"/>
    <n v="2.7E-2"/>
    <x v="1"/>
  </r>
  <r>
    <m/>
    <n v="206"/>
    <s v="247"/>
    <s v="PROJET D'ASPHALTAGE DE LA ROUTE NATIONALE SECONDAIRE N°5 : SOANIERANA IVONGO - MANANARA NORD"/>
    <s v="DIRECTION DES INFRASTRUCTURES (DINFRA)"/>
    <s v="Libération de l'Emprise sur la RN5 entre Soanierana Ivongo et Vahibe"/>
    <x v="7"/>
    <x v="0"/>
    <x v="0"/>
    <n v="250000000"/>
    <x v="62"/>
    <x v="7"/>
    <x v="40"/>
    <s v="Nombre de rapports validés:0"/>
    <s v="9.1"/>
    <s v="Nombre de rapports validés"/>
    <x v="20"/>
    <x v="93"/>
    <x v="0"/>
    <x v="49"/>
    <x v="52"/>
    <x v="15"/>
    <x v="67"/>
    <x v="67"/>
    <n v="800000"/>
    <n v="25"/>
    <d v="2021-08-17T00:00:00"/>
    <d v="2021-08-23T00:00:00"/>
    <d v="2021-08-24T00:00:00"/>
    <d v="2021-11-11T00:00:00"/>
    <x v="128"/>
    <x v="155"/>
    <n v="244110780"/>
    <d v="2020-06-22T00:00:00"/>
    <m/>
    <n v="0"/>
    <x v="97"/>
    <x v="34"/>
    <x v="109"/>
    <n v="0.84444444444444444"/>
    <x v="34"/>
    <n v="0.15"/>
    <x v="28"/>
    <n v="0.17"/>
    <n v="0.25"/>
    <n v="7.9999999999999988E-2"/>
    <x v="36"/>
    <x v="3"/>
    <x v="3"/>
    <x v="94"/>
    <m/>
    <m/>
    <n v="0.75"/>
    <x v="7"/>
  </r>
  <r>
    <m/>
    <n v="206"/>
    <s v="247"/>
    <s v="PROJET D'ASPHALTAGE DE LA ROUTE NATIONALE SECONDAIRE N°5 : SOANIERANA IVONGO - MANANARA NORD"/>
    <s v="DIRECTION DES INFRASTRUCTURES (DINFRA)"/>
    <s v="Indemnisation des PAPs entre Soanierana Ivongo Et Vahibe"/>
    <x v="7"/>
    <x v="0"/>
    <x v="0"/>
    <n v="6850000000"/>
    <x v="62"/>
    <x v="11"/>
    <x v="86"/>
    <s v="Nombre de PAPs payé: 0"/>
    <s v="9.1"/>
    <s v="Nombre de PAPs payé"/>
    <x v="20"/>
    <x v="93"/>
    <x v="0"/>
    <x v="49"/>
    <x v="52"/>
    <x v="15"/>
    <x v="67"/>
    <x v="67"/>
    <n v="800000"/>
    <m/>
    <s v="N/A"/>
    <s v="N/A"/>
    <s v="N/A"/>
    <s v="N/A"/>
    <x v="129"/>
    <x v="156"/>
    <n v="4555889220"/>
    <m/>
    <m/>
    <n v="0"/>
    <x v="0"/>
    <x v="27"/>
    <x v="86"/>
    <n v="62.363888888888887"/>
    <x v="0"/>
    <n v="0"/>
    <x v="28"/>
    <n v="0"/>
    <n v="0"/>
    <n v="0"/>
    <x v="0"/>
    <x v="0"/>
    <x v="0"/>
    <x v="95"/>
    <m/>
    <m/>
    <n v="0"/>
    <x v="11"/>
  </r>
  <r>
    <m/>
    <n v="206"/>
    <n v="237"/>
    <s v="CONSTRUCTION RN 43 SAMBAINA - FARATSIHO - SOAVINANDRIANA"/>
    <s v="DIRECTION DES INFRASTRUCTURES (DINFRA)"/>
    <s v="Libération de l'Emprise sur la RN43 entre  Faratsiho  et Sambaina, et entre  Ambohibary et Ampetsapetsa _x000a_"/>
    <x v="7"/>
    <x v="0"/>
    <x v="0"/>
    <n v="0"/>
    <x v="22"/>
    <x v="7"/>
    <x v="8"/>
    <s v="- Rapport d'Etablissement et Rapports d'Activités périodiques du MOIS"/>
    <s v="9.1"/>
    <s v=" rapports soumis"/>
    <x v="23"/>
    <x v="92"/>
    <x v="0"/>
    <x v="17"/>
    <x v="18"/>
    <x v="13"/>
    <x v="30"/>
    <x v="25"/>
    <m/>
    <m/>
    <s v="N/A"/>
    <s v="N/A"/>
    <s v="N/A"/>
    <s v="N/A"/>
    <x v="0"/>
    <x v="157"/>
    <n v="0"/>
    <m/>
    <m/>
    <n v="0"/>
    <x v="0"/>
    <x v="42"/>
    <x v="110"/>
    <e v="#DIV/0!"/>
    <x v="0"/>
    <n v="0"/>
    <x v="0"/>
    <n v="0"/>
    <n v="0"/>
    <n v="0"/>
    <x v="0"/>
    <x v="0"/>
    <x v="0"/>
    <x v="96"/>
    <m/>
    <m/>
    <n v="0"/>
    <x v="7"/>
  </r>
  <r>
    <m/>
    <n v="206"/>
    <n v="237"/>
    <s v="CONSTRUCTION RN 43 SAMBAINA - FARATSIHO - SOAVINANDRIANA"/>
    <s v="DIRECTION DES INFRASTRUCTURES (DINFRA)"/>
    <s v="Audit des comptes du projet pour les exercices 2016 à 2021"/>
    <x v="7"/>
    <x v="2"/>
    <x v="29"/>
    <n v="130000000"/>
    <x v="22"/>
    <x v="7"/>
    <x v="40"/>
    <s v="Nombre de rapports validés"/>
    <s v="9.1"/>
    <s v="Nombre de rapports validés"/>
    <x v="23"/>
    <x v="92"/>
    <x v="0"/>
    <x v="17"/>
    <x v="18"/>
    <x v="13"/>
    <x v="30"/>
    <x v="25"/>
    <m/>
    <m/>
    <s v="N/A"/>
    <s v="N/A"/>
    <s v="N/A"/>
    <s v="N/A"/>
    <x v="126"/>
    <x v="158"/>
    <s v="en cours de passation "/>
    <d v="2021-04-13T00:00:00"/>
    <m/>
    <n v="0"/>
    <x v="0"/>
    <x v="42"/>
    <x v="80"/>
    <e v="#DIV/0!"/>
    <x v="0"/>
    <n v="0"/>
    <x v="0"/>
    <n v="0"/>
    <n v="0"/>
    <n v="0"/>
    <x v="0"/>
    <x v="4"/>
    <x v="5"/>
    <x v="97"/>
    <m/>
    <m/>
    <n v="0"/>
    <x v="7"/>
  </r>
  <r>
    <m/>
    <m/>
    <m/>
    <m/>
    <m/>
    <s v="Travaux d'urgence de traitement des points noirs sur la route RNS32 entre Befandriana et Mandritsara"/>
    <x v="4"/>
    <x v="0"/>
    <x v="0"/>
    <n v="2309436680"/>
    <x v="78"/>
    <x v="1"/>
    <x v="0"/>
    <m/>
    <s v="9.1"/>
    <m/>
    <x v="66"/>
    <x v="0"/>
    <x v="0"/>
    <x v="0"/>
    <x v="0"/>
    <x v="8"/>
    <x v="0"/>
    <x v="0"/>
    <m/>
    <m/>
    <m/>
    <m/>
    <m/>
    <m/>
    <x v="130"/>
    <x v="159"/>
    <n v="2309436680"/>
    <m/>
    <m/>
    <m/>
    <x v="0"/>
    <x v="31"/>
    <x v="100"/>
    <n v="299.34666666666669"/>
    <x v="44"/>
    <m/>
    <x v="0"/>
    <n v="0.77"/>
    <n v="0.77"/>
    <n v="0"/>
    <x v="11"/>
    <x v="3"/>
    <x v="2"/>
    <x v="98"/>
    <m/>
    <m/>
    <n v="0"/>
    <x v="1"/>
  </r>
  <r>
    <m/>
    <m/>
    <m/>
    <m/>
    <m/>
    <s v="Travaux de réparation de deux ponts de Nahaverezambasy aux PK 85+141 (10ml) et PK 85+241 (54,30ml) sur la RNT 35"/>
    <x v="3"/>
    <x v="0"/>
    <x v="0"/>
    <n v="797297400"/>
    <x v="78"/>
    <x v="0"/>
    <x v="87"/>
    <m/>
    <s v="9.1"/>
    <m/>
    <x v="67"/>
    <x v="0"/>
    <x v="0"/>
    <x v="0"/>
    <x v="0"/>
    <x v="39"/>
    <x v="0"/>
    <x v="0"/>
    <m/>
    <m/>
    <m/>
    <m/>
    <m/>
    <m/>
    <x v="131"/>
    <x v="160"/>
    <n v="797297400"/>
    <m/>
    <m/>
    <m/>
    <x v="0"/>
    <x v="2"/>
    <x v="111"/>
    <n v="498.9111111111111"/>
    <x v="0"/>
    <m/>
    <x v="0"/>
    <n v="0"/>
    <n v="0"/>
    <n v="0"/>
    <x v="0"/>
    <x v="4"/>
    <x v="5"/>
    <x v="43"/>
    <m/>
    <m/>
    <n v="0"/>
    <x v="0"/>
  </r>
  <r>
    <m/>
    <m/>
    <m/>
    <m/>
    <m/>
    <s v="Travaux d'aménagement de la RNT 23A Moramanga - Anosibe an'Ala"/>
    <x v="1"/>
    <x v="0"/>
    <x v="0"/>
    <n v="3650000000"/>
    <x v="0"/>
    <x v="1"/>
    <x v="0"/>
    <m/>
    <s v="9.1"/>
    <m/>
    <x v="37"/>
    <x v="0"/>
    <x v="0"/>
    <x v="0"/>
    <x v="0"/>
    <x v="19"/>
    <x v="81"/>
    <x v="95"/>
    <m/>
    <m/>
    <m/>
    <m/>
    <m/>
    <m/>
    <x v="132"/>
    <x v="161"/>
    <n v="3650000000"/>
    <d v="2021-05-10T00:00:00"/>
    <m/>
    <m/>
    <x v="0"/>
    <x v="2"/>
    <x v="112"/>
    <n v="498.9111111111111"/>
    <x v="0"/>
    <m/>
    <x v="0"/>
    <n v="0"/>
    <n v="0"/>
    <n v="0"/>
    <x v="0"/>
    <x v="4"/>
    <x v="5"/>
    <x v="99"/>
    <m/>
    <m/>
    <n v="0"/>
    <x v="1"/>
  </r>
  <r>
    <m/>
    <s v="206"/>
    <s v="455"/>
    <s v="Nouveau Projets d'Emergents"/>
    <s v="DIRECTION DES INFRASTRUCTURES (DINFRA)"/>
    <s v="Travaux de réhabilitation RN 23 reliant Mahanoro - Marolambo (132km)- Phase I"/>
    <x v="1"/>
    <x v="0"/>
    <x v="0"/>
    <n v="4730314000"/>
    <x v="76"/>
    <x v="1"/>
    <x v="65"/>
    <m/>
    <s v="9.1"/>
    <m/>
    <x v="68"/>
    <x v="94"/>
    <x v="75"/>
    <x v="10"/>
    <x v="87"/>
    <x v="3"/>
    <x v="82"/>
    <x v="96"/>
    <s v="Toute la population des districts concernés et des zones servies par la route"/>
    <m/>
    <d v="2022-01-17T00:00:00"/>
    <m/>
    <d v="2022-02-01T00:00:00"/>
    <m/>
    <x v="0"/>
    <x v="162"/>
    <n v="4730314000"/>
    <m/>
    <m/>
    <m/>
    <x v="0"/>
    <x v="0"/>
    <x v="113"/>
    <e v="#DIV/0!"/>
    <x v="0"/>
    <m/>
    <x v="0"/>
    <n v="0"/>
    <n v="0"/>
    <n v="0"/>
    <x v="0"/>
    <x v="0"/>
    <x v="0"/>
    <x v="100"/>
    <m/>
    <m/>
    <n v="0"/>
    <x v="1"/>
  </r>
  <r>
    <m/>
    <m/>
    <m/>
    <m/>
    <m/>
    <s v="TRAVAUX DE CONSTRUCTION DE LA VOIE RAPIDE OUEST TANA (VROT) Lot1 et Lot2"/>
    <x v="2"/>
    <x v="4"/>
    <x v="30"/>
    <m/>
    <x v="0"/>
    <x v="1"/>
    <x v="0"/>
    <m/>
    <s v="9.1"/>
    <m/>
    <x v="69"/>
    <x v="0"/>
    <x v="0"/>
    <x v="0"/>
    <x v="0"/>
    <x v="6"/>
    <x v="0"/>
    <x v="0"/>
    <m/>
    <m/>
    <m/>
    <m/>
    <m/>
    <m/>
    <x v="0"/>
    <x v="163"/>
    <m/>
    <m/>
    <m/>
    <m/>
    <x v="0"/>
    <x v="0"/>
    <x v="114"/>
    <e v="#DIV/0!"/>
    <x v="0"/>
    <m/>
    <x v="0"/>
    <n v="0"/>
    <n v="0"/>
    <n v="0"/>
    <x v="0"/>
    <x v="4"/>
    <x v="5"/>
    <x v="101"/>
    <m/>
    <m/>
    <n v="0"/>
    <x v="1"/>
  </r>
  <r>
    <m/>
    <s v="206"/>
    <s v="455"/>
    <s v="Nouveau Projets d'Emergents"/>
    <s v="PACT / DIRECTION GENERALE DES TRAVAUX PUBLICS (DGTP)"/>
    <s v="TRAVAUX DE REHABILITATION ET DE BITUMAGE DE LA RNT 12A ENTRE SOMISIKA ET MASIANAKA : Lot 1 : Travaux de bitumage des 35 km de la RNT 12A entre Somisika et Masianaka, incluant la construction du pont d’Amboenato."/>
    <x v="1"/>
    <x v="2"/>
    <x v="31"/>
    <m/>
    <x v="79"/>
    <x v="1"/>
    <x v="72"/>
    <s v="Ouvrage d'art réhabilité"/>
    <s v="9.1"/>
    <s v="Ouvrage d'art réhabilité"/>
    <x v="9"/>
    <x v="95"/>
    <x v="76"/>
    <x v="79"/>
    <x v="88"/>
    <x v="24"/>
    <x v="83"/>
    <x v="97"/>
    <n v="357271"/>
    <m/>
    <m/>
    <m/>
    <m/>
    <m/>
    <x v="133"/>
    <x v="164"/>
    <n v="102177339435"/>
    <s v="Du 28 juillet 2021 au 31 mars 2022"/>
    <m/>
    <m/>
    <x v="98"/>
    <x v="29"/>
    <x v="115"/>
    <n v="0.2324074074074074"/>
    <x v="45"/>
    <n v="0.15"/>
    <x v="0"/>
    <n v="3.4700000000000002E-2"/>
    <n v="4.2000000000000003E-2"/>
    <n v="7.3000000000000009E-3"/>
    <x v="43"/>
    <x v="3"/>
    <x v="3"/>
    <x v="43"/>
    <d v="2021-07-28T00:00:00"/>
    <d v="2021-09-30T00:00:00"/>
    <n v="1.4700000000000002"/>
    <x v="1"/>
  </r>
  <r>
    <m/>
    <s v="206"/>
    <s v="455"/>
    <s v="Nouveau Projets d'Emergents"/>
    <s v="PACT / DIRECTION GENERALE DES TRAVAUX PUBLICS (DGTP)"/>
    <s v="TRAVAUX DE REHABILITATION ET DE BITUMAGE DE LA RNT 12A ENTRE SOMISIKA ET MASIANAKA :  Lot 2 : Travaux de construction du pont de Manambondro."/>
    <x v="1"/>
    <x v="2"/>
    <x v="31"/>
    <m/>
    <x v="79"/>
    <x v="0"/>
    <x v="0"/>
    <s v="Km de route réhabilitée"/>
    <s v="9.1"/>
    <s v="Km de route réhabilitée"/>
    <x v="9"/>
    <x v="96"/>
    <x v="0"/>
    <x v="0"/>
    <x v="0"/>
    <x v="24"/>
    <x v="83"/>
    <x v="98"/>
    <n v="357271"/>
    <m/>
    <m/>
    <m/>
    <m/>
    <m/>
    <x v="134"/>
    <x v="165"/>
    <n v="38504046489"/>
    <s v="Du 28 juillet 2021 au 31 mars 2022"/>
    <m/>
    <m/>
    <x v="98"/>
    <x v="27"/>
    <x v="115"/>
    <n v="0.34861111111111109"/>
    <x v="46"/>
    <n v="0.15"/>
    <x v="0"/>
    <n v="4.4299999999999999E-2"/>
    <n v="9.7000000000000003E-2"/>
    <n v="5.2700000000000004E-2"/>
    <x v="44"/>
    <x v="3"/>
    <x v="3"/>
    <x v="43"/>
    <d v="2021-07-28T00:00:00"/>
    <d v="2021-09-30T00:00:00"/>
    <n v="0"/>
    <x v="0"/>
  </r>
  <r>
    <m/>
    <s v="206"/>
    <s v="455"/>
    <s v="Nouveau Projets d'Emergents"/>
    <s v="PACT / DIRECTION GENERALE DES TRAVAUX PUBLICS (DGTP)"/>
    <s v="Contrôle et surveillance des Travaux de bitumage de 35 km de la RN12A  entre Somisika et  Masianaka  et Construction du pont de Manambondro"/>
    <x v="7"/>
    <x v="2"/>
    <x v="31"/>
    <n v="4725000000"/>
    <x v="79"/>
    <x v="7"/>
    <x v="0"/>
    <s v="Kilomètre de routes réhabilitées_x000a_Nombre de pont construit"/>
    <s v="9.1"/>
    <s v="Kilomètre de routes réhabilitées_x000a_Nombre de pont construit"/>
    <x v="9"/>
    <x v="97"/>
    <x v="76"/>
    <x v="79"/>
    <x v="88"/>
    <x v="24"/>
    <x v="83"/>
    <x v="97"/>
    <n v="357271"/>
    <m/>
    <m/>
    <m/>
    <m/>
    <m/>
    <x v="135"/>
    <x v="166"/>
    <n v="5539676919.0299997"/>
    <s v="Du 30 Janvier 2021 au 07 Février 2022"/>
    <m/>
    <m/>
    <x v="99"/>
    <x v="45"/>
    <x v="116"/>
    <n v="0.26933333333333331"/>
    <x v="20"/>
    <n v="0.2"/>
    <x v="0"/>
    <n v="0.12"/>
    <n v="0.12"/>
    <n v="0"/>
    <x v="45"/>
    <x v="3"/>
    <x v="3"/>
    <x v="43"/>
    <d v="2021-06-08T00:00:00"/>
    <d v="2021-07-08T00:00:00"/>
    <n v="0"/>
    <x v="7"/>
  </r>
  <r>
    <m/>
    <s v="206"/>
    <s v="396"/>
    <s v="PROJET DE MODERNISATION DU RESEAU ROUTIER RN 6 ET RN 13"/>
    <s v="DIRECTION DES INFRASTRUCTURES (DINFRA)"/>
    <s v="TRAVAUX DE REHABILITATION DE LA RNS 13 ENTRE AMBOVOMBE ET TAOLAGNARO"/>
    <x v="1"/>
    <x v="2"/>
    <x v="27"/>
    <n v="235800000000"/>
    <x v="5"/>
    <x v="1"/>
    <x v="59"/>
    <s v="Km de route réhabilitée"/>
    <s v="9.1"/>
    <s v="Km de route réhabilitée"/>
    <x v="4"/>
    <x v="0"/>
    <x v="0"/>
    <x v="0"/>
    <x v="0"/>
    <x v="11"/>
    <x v="0"/>
    <x v="0"/>
    <m/>
    <m/>
    <m/>
    <m/>
    <m/>
    <m/>
    <x v="136"/>
    <x v="167"/>
    <n v="182024462390"/>
    <m/>
    <d v="2022-08-01T00:00:00"/>
    <s v="42 646 251 000"/>
    <x v="100"/>
    <x v="46"/>
    <x v="117"/>
    <n v="0.20384615384615384"/>
    <x v="47"/>
    <n v="1.66E-2"/>
    <x v="0"/>
    <n v="0"/>
    <n v="9.1000000000000004E-3"/>
    <n v="9.1000000000000004E-3"/>
    <x v="46"/>
    <x v="4"/>
    <x v="3"/>
    <x v="102"/>
    <m/>
    <m/>
    <n v="1.1011"/>
    <x v="1"/>
  </r>
  <r>
    <m/>
    <m/>
    <s v="PRET BEI N°FI 86681 ET DON UE N°FI 89804"/>
    <s v="396"/>
    <s v="AR (Agence Routière)"/>
    <s v="Gestion, Contrôle et Surveillance des travaux de réhabilitation de la RN 13 entre Ambovombe et Taolagnaro"/>
    <x v="7"/>
    <x v="2"/>
    <x v="32"/>
    <s v="(vide)"/>
    <x v="80"/>
    <x v="7"/>
    <x v="88"/>
    <s v="Nombre de Rapport validé"/>
    <s v="9.10"/>
    <s v="Livrables approuvés"/>
    <x v="70"/>
    <x v="98"/>
    <x v="77"/>
    <x v="80"/>
    <x v="89"/>
    <x v="40"/>
    <x v="84"/>
    <x v="99"/>
    <n v="10000000"/>
    <n v="13"/>
    <s v="(vide)"/>
    <s v="(vide)"/>
    <s v="(vide)"/>
    <s v="(vide)"/>
    <x v="137"/>
    <x v="168"/>
    <n v="10393979473.530001"/>
    <d v="2022-02-01T00:00:00"/>
    <d v="2022-08-01T00:00:00"/>
    <n v="5783228000"/>
    <x v="100"/>
    <x v="47"/>
    <x v="18"/>
    <n v="6.2E-2"/>
    <x v="48"/>
    <n v="0"/>
    <x v="0"/>
    <n v="0"/>
    <n v="0.01"/>
    <n v="0.01"/>
    <x v="47"/>
    <x v="6"/>
    <x v="3"/>
    <x v="103"/>
    <s v="mars"/>
    <s v="oct"/>
    <n v="1.6400000000000001"/>
    <x v="7"/>
  </r>
  <r>
    <m/>
    <s v="206"/>
    <s v="456"/>
    <s v="FLY OVER ANOSIZATO"/>
    <s v="DIRECTION GENERALE DES TRAVAUX PUBLICS"/>
    <s v="TRAVAUX D’AMENAGEMENT DE LA ROUTE ENTRE ROND POINT ANOSIZATO ET CROISEMENT VERS AMBOHITRIMANJAKA – FLY OVER ANOSIZATO"/>
    <x v="2"/>
    <x v="2"/>
    <x v="33"/>
    <m/>
    <x v="0"/>
    <x v="1"/>
    <x v="0"/>
    <m/>
    <s v="9.1"/>
    <m/>
    <x v="71"/>
    <x v="0"/>
    <x v="0"/>
    <x v="0"/>
    <x v="0"/>
    <x v="6"/>
    <x v="0"/>
    <x v="0"/>
    <m/>
    <m/>
    <m/>
    <m/>
    <m/>
    <m/>
    <x v="0"/>
    <x v="169"/>
    <m/>
    <m/>
    <m/>
    <m/>
    <x v="0"/>
    <x v="0"/>
    <x v="0"/>
    <e v="#DIV/0!"/>
    <x v="0"/>
    <m/>
    <x v="0"/>
    <n v="0"/>
    <n v="0"/>
    <n v="0"/>
    <x v="0"/>
    <x v="4"/>
    <x v="5"/>
    <x v="104"/>
    <m/>
    <m/>
    <n v="0"/>
    <x v="1"/>
  </r>
  <r>
    <m/>
    <m/>
    <m/>
    <s v="TRAVAUX D'URGENCE DES INFRASTRUCTURES ROUTIERES - ANNEE 2022 (Post ANA et Post BATSIRAI)"/>
    <m/>
    <s v="Travaux de réparation d'ouvrage et  de traitement des brèches sur la RNS1 au pk91+950 et au PK 101+150"/>
    <x v="4"/>
    <x v="5"/>
    <x v="0"/>
    <m/>
    <x v="0"/>
    <x v="0"/>
    <x v="0"/>
    <m/>
    <s v="9.1"/>
    <m/>
    <x v="14"/>
    <x v="0"/>
    <x v="0"/>
    <x v="81"/>
    <x v="0"/>
    <x v="7"/>
    <x v="0"/>
    <x v="0"/>
    <m/>
    <m/>
    <m/>
    <m/>
    <m/>
    <m/>
    <x v="0"/>
    <x v="170"/>
    <n v="197000000"/>
    <m/>
    <m/>
    <m/>
    <x v="0"/>
    <x v="0"/>
    <x v="111"/>
    <e v="#DIV/0!"/>
    <x v="0"/>
    <m/>
    <x v="0"/>
    <n v="0"/>
    <n v="0"/>
    <n v="0"/>
    <x v="0"/>
    <x v="4"/>
    <x v="5"/>
    <x v="105"/>
    <m/>
    <m/>
    <n v="0"/>
    <x v="0"/>
  </r>
  <r>
    <m/>
    <m/>
    <m/>
    <s v="TRAVAUX D'URGENCE DES INFRASTRUCTURES ROUTIERES - ANNEE 2022 (Post ANA et Post BATSIRAI)"/>
    <m/>
    <s v="TRAVAUX D'URGENCE DE COMBLEMENT DE BRECHE SUR LA RNS 1 AU PK 101+150"/>
    <x v="4"/>
    <x v="3"/>
    <x v="0"/>
    <n v="180000000"/>
    <x v="0"/>
    <x v="9"/>
    <x v="0"/>
    <m/>
    <s v="9.1"/>
    <m/>
    <x v="14"/>
    <x v="0"/>
    <x v="0"/>
    <x v="82"/>
    <x v="0"/>
    <x v="7"/>
    <x v="0"/>
    <x v="0"/>
    <m/>
    <m/>
    <m/>
    <m/>
    <m/>
    <m/>
    <x v="0"/>
    <x v="171"/>
    <n v="180000000"/>
    <m/>
    <m/>
    <m/>
    <x v="0"/>
    <x v="0"/>
    <x v="111"/>
    <e v="#DIV/0!"/>
    <x v="0"/>
    <m/>
    <x v="0"/>
    <n v="0"/>
    <n v="0"/>
    <n v="0"/>
    <x v="0"/>
    <x v="4"/>
    <x v="5"/>
    <x v="105"/>
    <m/>
    <m/>
    <n v="0"/>
    <x v="9"/>
  </r>
  <r>
    <m/>
    <m/>
    <m/>
    <s v="TRAVAUX D'URGENCE DES INFRASTRUCTURES ROUTIERES - ANNEE 2022 (Post ANA et Post BATSIRAI)"/>
    <m/>
    <s v="Travaux d'urgence de construction de dalot triple cadre 3x4,00mx3,00m sur la RNS1bis au pk 382+900"/>
    <x v="4"/>
    <x v="5"/>
    <x v="0"/>
    <m/>
    <x v="0"/>
    <x v="0"/>
    <x v="0"/>
    <m/>
    <s v="9.1"/>
    <m/>
    <x v="40"/>
    <x v="0"/>
    <x v="0"/>
    <x v="83"/>
    <x v="0"/>
    <x v="23"/>
    <x v="0"/>
    <x v="0"/>
    <m/>
    <m/>
    <m/>
    <m/>
    <m/>
    <m/>
    <x v="0"/>
    <x v="172"/>
    <n v="600000000"/>
    <m/>
    <m/>
    <m/>
    <x v="0"/>
    <x v="0"/>
    <x v="104"/>
    <e v="#DIV/0!"/>
    <x v="0"/>
    <m/>
    <x v="0"/>
    <n v="0"/>
    <n v="0"/>
    <n v="0"/>
    <x v="0"/>
    <x v="4"/>
    <x v="5"/>
    <x v="105"/>
    <m/>
    <m/>
    <n v="0"/>
    <x v="0"/>
  </r>
  <r>
    <m/>
    <m/>
    <m/>
    <s v="TRAVAUX D'URGENCE DES INFRASTRUCTURES ROUTIERES - ANNEE 2022 (Post ANA et Post BATSIRAI)"/>
    <m/>
    <s v="Travaux d'Urgence de comblement de brèche sur la RNP 2 au PK 70"/>
    <x v="4"/>
    <x v="5"/>
    <x v="0"/>
    <m/>
    <x v="0"/>
    <x v="9"/>
    <x v="0"/>
    <m/>
    <s v="9.1"/>
    <m/>
    <x v="17"/>
    <x v="0"/>
    <x v="0"/>
    <x v="84"/>
    <x v="0"/>
    <x v="6"/>
    <x v="0"/>
    <x v="0"/>
    <m/>
    <m/>
    <m/>
    <m/>
    <m/>
    <m/>
    <x v="0"/>
    <x v="173"/>
    <n v="300000000"/>
    <m/>
    <m/>
    <m/>
    <x v="0"/>
    <x v="0"/>
    <x v="9"/>
    <e v="#DIV/0!"/>
    <x v="0"/>
    <m/>
    <x v="0"/>
    <n v="0"/>
    <n v="0"/>
    <n v="0"/>
    <x v="0"/>
    <x v="4"/>
    <x v="5"/>
    <x v="105"/>
    <m/>
    <m/>
    <n v="0"/>
    <x v="9"/>
  </r>
  <r>
    <m/>
    <m/>
    <m/>
    <s v="TRAVAUX D'URGENCE DES INFRASTRUCTURES ROUTIERES - ANNEE 2022 (Post ANA et Post BATSIRAI)"/>
    <m/>
    <s v="Travaux d'urgence de comblement de brèche et protection par gabion au pk 141+350 de la RNP 2"/>
    <x v="4"/>
    <x v="5"/>
    <x v="0"/>
    <m/>
    <x v="0"/>
    <x v="9"/>
    <x v="0"/>
    <m/>
    <s v="9.1"/>
    <m/>
    <x v="17"/>
    <x v="0"/>
    <x v="0"/>
    <x v="85"/>
    <x v="0"/>
    <x v="19"/>
    <x v="0"/>
    <x v="0"/>
    <m/>
    <m/>
    <m/>
    <m/>
    <m/>
    <m/>
    <x v="0"/>
    <x v="174"/>
    <n v="700000000"/>
    <m/>
    <m/>
    <m/>
    <x v="0"/>
    <x v="0"/>
    <x v="118"/>
    <e v="#DIV/0!"/>
    <x v="49"/>
    <m/>
    <x v="0"/>
    <n v="0"/>
    <n v="0.55000000000000004"/>
    <n v="0.55000000000000004"/>
    <x v="48"/>
    <x v="4"/>
    <x v="5"/>
    <x v="105"/>
    <m/>
    <m/>
    <n v="0"/>
    <x v="9"/>
  </r>
  <r>
    <m/>
    <m/>
    <m/>
    <s v="TRAVAUX D'URGENCE DES INFRASTRUCTURES ROUTIERES - ANNEE 2022 (Post ANA et Post BATSIRAI)"/>
    <m/>
    <s v="Travaux d'urgence de comblement de brèche et protection par mur de soutènement et gabion au pk 146+900 de la RNP 2"/>
    <x v="4"/>
    <x v="5"/>
    <x v="0"/>
    <m/>
    <x v="0"/>
    <x v="9"/>
    <x v="0"/>
    <m/>
    <s v="9.1"/>
    <m/>
    <x v="17"/>
    <x v="0"/>
    <x v="0"/>
    <x v="86"/>
    <x v="0"/>
    <x v="19"/>
    <x v="0"/>
    <x v="0"/>
    <m/>
    <m/>
    <m/>
    <m/>
    <m/>
    <m/>
    <x v="0"/>
    <x v="175"/>
    <n v="2000000000"/>
    <m/>
    <m/>
    <m/>
    <x v="0"/>
    <x v="0"/>
    <x v="118"/>
    <e v="#DIV/0!"/>
    <x v="0"/>
    <m/>
    <x v="0"/>
    <n v="0"/>
    <n v="0"/>
    <n v="0"/>
    <x v="0"/>
    <x v="4"/>
    <x v="5"/>
    <x v="105"/>
    <m/>
    <m/>
    <n v="0"/>
    <x v="9"/>
  </r>
  <r>
    <m/>
    <m/>
    <m/>
    <s v="TRAVAUX D'URGENCE DES INFRASTRUCTURES ROUTIERES - ANNEE 2022 (Post ANA et Post BATSIRAI)"/>
    <m/>
    <s v="Travaux d'urgence de construction d'ouvrage de traversé et réparation de chaussée au pk 60+200 de la RNT 3A"/>
    <x v="4"/>
    <x v="5"/>
    <x v="0"/>
    <m/>
    <x v="81"/>
    <x v="0"/>
    <x v="0"/>
    <m/>
    <s v="9.1"/>
    <m/>
    <x v="72"/>
    <x v="99"/>
    <x v="0"/>
    <x v="87"/>
    <x v="0"/>
    <x v="19"/>
    <x v="48"/>
    <x v="0"/>
    <m/>
    <m/>
    <m/>
    <m/>
    <m/>
    <m/>
    <x v="138"/>
    <x v="176"/>
    <n v="99129000"/>
    <m/>
    <m/>
    <m/>
    <x v="0"/>
    <x v="42"/>
    <x v="119"/>
    <e v="#DIV/0!"/>
    <x v="30"/>
    <m/>
    <x v="0"/>
    <n v="0"/>
    <n v="0.3"/>
    <n v="0.3"/>
    <x v="16"/>
    <x v="3"/>
    <x v="4"/>
    <x v="106"/>
    <m/>
    <m/>
    <n v="0"/>
    <x v="0"/>
  </r>
  <r>
    <m/>
    <m/>
    <m/>
    <s v="TRAVAUX D'URGENCE DES INFRASTRUCTURES ROUTIERES - ANNEE 2022 (Post ANA et Post BATSIRAI)"/>
    <m/>
    <s v="Travaux d'urgence pour la remise en état des Brèches  sur la RNS 5 au pk 160+290 et pk 161+000"/>
    <x v="4"/>
    <x v="5"/>
    <x v="0"/>
    <m/>
    <x v="0"/>
    <x v="9"/>
    <x v="0"/>
    <m/>
    <s v="9.1"/>
    <m/>
    <x v="20"/>
    <x v="0"/>
    <x v="0"/>
    <x v="88"/>
    <x v="90"/>
    <x v="15"/>
    <x v="0"/>
    <x v="0"/>
    <m/>
    <m/>
    <m/>
    <m/>
    <m/>
    <m/>
    <x v="0"/>
    <x v="177"/>
    <n v="100000000"/>
    <m/>
    <m/>
    <m/>
    <x v="0"/>
    <x v="0"/>
    <x v="120"/>
    <e v="#DIV/0!"/>
    <x v="0"/>
    <m/>
    <x v="0"/>
    <n v="0"/>
    <n v="0"/>
    <n v="0"/>
    <x v="0"/>
    <x v="4"/>
    <x v="5"/>
    <x v="105"/>
    <m/>
    <m/>
    <n v="0"/>
    <x v="9"/>
  </r>
  <r>
    <m/>
    <m/>
    <m/>
    <s v="TRAVAUX D'URGENCE DES INFRASTRUCTURES ROUTIERES - ANNEE 2022 (Post ANA et Post BATSIRAI)"/>
    <m/>
    <s v="Travaux d'urgence de traitement de brèches sur la RNP 6 entre PK 163+000 et PK 218+000 : PK 163+500 ; PK 199+100 ; PK 202+800 ; PK 207+700 ; PK 214+900 ; PK 217+100."/>
    <x v="4"/>
    <x v="5"/>
    <x v="0"/>
    <m/>
    <x v="0"/>
    <x v="9"/>
    <x v="0"/>
    <m/>
    <s v="9.1"/>
    <m/>
    <x v="10"/>
    <x v="0"/>
    <x v="0"/>
    <x v="89"/>
    <x v="91"/>
    <x v="8"/>
    <x v="0"/>
    <x v="0"/>
    <m/>
    <m/>
    <m/>
    <m/>
    <m/>
    <m/>
    <x v="0"/>
    <x v="178"/>
    <n v="1200000000"/>
    <m/>
    <m/>
    <m/>
    <x v="0"/>
    <x v="0"/>
    <x v="121"/>
    <e v="#DIV/0!"/>
    <x v="0"/>
    <m/>
    <x v="0"/>
    <n v="0"/>
    <n v="0"/>
    <n v="0"/>
    <x v="0"/>
    <x v="4"/>
    <x v="5"/>
    <x v="105"/>
    <m/>
    <m/>
    <n v="0"/>
    <x v="9"/>
  </r>
  <r>
    <m/>
    <m/>
    <m/>
    <s v="TRAVAUX D'URGENCE DES INFRASTRUCTURES ROUTIERES - ANNEE 2022 (Post ANA et Post BATSIRAI)"/>
    <m/>
    <s v="Travaux de chaussées_x000a_Travaux d'ouvrages"/>
    <x v="4"/>
    <x v="0"/>
    <x v="0"/>
    <s v="34 000 000 000"/>
    <x v="82"/>
    <x v="1"/>
    <x v="60"/>
    <m/>
    <s v="9.1"/>
    <m/>
    <x v="10"/>
    <x v="100"/>
    <x v="78"/>
    <x v="90"/>
    <x v="92"/>
    <x v="8"/>
    <x v="85"/>
    <x v="100"/>
    <m/>
    <m/>
    <s v="nov, 2021"/>
    <s v="déc, 2021"/>
    <s v="déc, 2021"/>
    <s v="juil, 2022"/>
    <x v="139"/>
    <x v="179"/>
    <n v="11276025529"/>
    <s v="avr"/>
    <s v="oct"/>
    <n v="11276025529"/>
    <x v="36"/>
    <x v="48"/>
    <x v="121"/>
    <n v="0.70329670329670335"/>
    <x v="5"/>
    <n v="0.69"/>
    <x v="0"/>
    <n v="0"/>
    <n v="0.8"/>
    <n v="0.8"/>
    <x v="49"/>
    <x v="3"/>
    <x v="2"/>
    <x v="107"/>
    <s v="juin"/>
    <s v="juin"/>
    <n v="20.8"/>
    <x v="1"/>
  </r>
  <r>
    <m/>
    <m/>
    <m/>
    <s v="TRAVAUX D'URGENCE DES INFRASTRUCTURES ROUTIERES - ANNEE 2022 (Post ANA et Post BATSIRAI)"/>
    <m/>
    <s v="Travaux d'urgence de traitement de brèches sur la RNP 6 entre PK 218+000 et PK 313+000 : PK 228+100 ; PK 235+100 ; PK 241+100 ; 246+000 ; PK 247+300 ; 247+900 ; 248+000 ; 291+300 ; 291+700 ; 312+600"/>
    <x v="4"/>
    <x v="5"/>
    <x v="0"/>
    <m/>
    <x v="0"/>
    <x v="9"/>
    <x v="0"/>
    <m/>
    <s v="9.1"/>
    <m/>
    <x v="10"/>
    <x v="0"/>
    <x v="0"/>
    <x v="91"/>
    <x v="93"/>
    <x v="8"/>
    <x v="0"/>
    <x v="0"/>
    <m/>
    <m/>
    <m/>
    <m/>
    <m/>
    <m/>
    <x v="0"/>
    <x v="180"/>
    <n v="3700000000"/>
    <m/>
    <m/>
    <m/>
    <x v="0"/>
    <x v="0"/>
    <x v="121"/>
    <e v="#DIV/0!"/>
    <x v="0"/>
    <m/>
    <x v="0"/>
    <n v="0"/>
    <n v="0"/>
    <n v="0"/>
    <x v="0"/>
    <x v="4"/>
    <x v="5"/>
    <x v="105"/>
    <m/>
    <m/>
    <n v="0"/>
    <x v="9"/>
  </r>
  <r>
    <m/>
    <m/>
    <m/>
    <s v="TRAVAUX D'URGENCE DES INFRASTRUCTURES ROUTIERES - ANNEE 2022 (Post ANA et Post BATSIRAI)"/>
    <m/>
    <s v="Travaux de renforcement de la culée et de mise à niveau de l’accès du ponceau de la route nationale numéro 8A (RN 8A) PK26+240 reliant Maintirano - Antsalova"/>
    <x v="4"/>
    <x v="5"/>
    <x v="0"/>
    <m/>
    <x v="0"/>
    <x v="9"/>
    <x v="0"/>
    <m/>
    <s v="9.1"/>
    <m/>
    <x v="73"/>
    <x v="0"/>
    <x v="0"/>
    <x v="92"/>
    <x v="0"/>
    <x v="23"/>
    <x v="0"/>
    <x v="0"/>
    <m/>
    <m/>
    <m/>
    <m/>
    <m/>
    <m/>
    <x v="0"/>
    <x v="181"/>
    <n v="250000000"/>
    <m/>
    <m/>
    <m/>
    <x v="0"/>
    <x v="0"/>
    <x v="122"/>
    <e v="#DIV/0!"/>
    <x v="0"/>
    <m/>
    <x v="0"/>
    <n v="0"/>
    <n v="0"/>
    <n v="0"/>
    <x v="0"/>
    <x v="4"/>
    <x v="5"/>
    <x v="105"/>
    <m/>
    <m/>
    <n v="0"/>
    <x v="9"/>
  </r>
  <r>
    <m/>
    <m/>
    <m/>
    <s v="TRAVAUX D'URGENCE DES INFRASTRUCTURES ROUTIERES - ANNEE 2022 (Post ANA et Post BATSIRAI)"/>
    <m/>
    <s v="Travaux d'urgence de réparation de l'accès du pont de Sandrangely au pk 17+900 de la RNS 24"/>
    <x v="4"/>
    <x v="5"/>
    <x v="0"/>
    <m/>
    <x v="0"/>
    <x v="0"/>
    <x v="0"/>
    <m/>
    <s v="9.1"/>
    <m/>
    <x v="74"/>
    <x v="0"/>
    <x v="0"/>
    <x v="93"/>
    <x v="0"/>
    <x v="41"/>
    <x v="0"/>
    <x v="0"/>
    <m/>
    <m/>
    <m/>
    <m/>
    <m/>
    <m/>
    <x v="0"/>
    <x v="182"/>
    <n v="300000000"/>
    <m/>
    <m/>
    <m/>
    <x v="0"/>
    <x v="0"/>
    <x v="123"/>
    <e v="#DIV/0!"/>
    <x v="0"/>
    <m/>
    <x v="0"/>
    <n v="0"/>
    <n v="0"/>
    <n v="0"/>
    <x v="0"/>
    <x v="4"/>
    <x v="5"/>
    <x v="105"/>
    <m/>
    <m/>
    <n v="0"/>
    <x v="0"/>
  </r>
  <r>
    <m/>
    <m/>
    <m/>
    <s v="TRAVAUX D'URGENCE DES INFRASTRUCTURES ROUTIERES - ANNEE 2022 (Post ANA et Post BATSIRAI)"/>
    <m/>
    <s v="Travaux d'urgence de réparation du pont  au pk 37+400 de la RNS 25"/>
    <x v="4"/>
    <x v="5"/>
    <x v="0"/>
    <m/>
    <x v="0"/>
    <x v="0"/>
    <x v="0"/>
    <m/>
    <s v="9.1"/>
    <m/>
    <x v="75"/>
    <x v="0"/>
    <x v="0"/>
    <x v="94"/>
    <x v="0"/>
    <x v="41"/>
    <x v="0"/>
    <x v="0"/>
    <m/>
    <m/>
    <m/>
    <m/>
    <m/>
    <m/>
    <x v="0"/>
    <x v="183"/>
    <n v="100000000"/>
    <m/>
    <m/>
    <m/>
    <x v="0"/>
    <x v="0"/>
    <x v="124"/>
    <e v="#DIV/0!"/>
    <x v="0"/>
    <m/>
    <x v="0"/>
    <n v="0"/>
    <n v="0"/>
    <n v="0"/>
    <x v="0"/>
    <x v="4"/>
    <x v="5"/>
    <x v="105"/>
    <m/>
    <m/>
    <n v="0"/>
    <x v="0"/>
  </r>
  <r>
    <m/>
    <m/>
    <m/>
    <s v="TRAVAUX D'URGENCE DES INFRASTRUCTURES ROUTIERES - ANNEE 2022 (Post ANA et Post BATSIRAI)"/>
    <m/>
    <s v="Travaux d'urgence de traitement de brèche  au pk 23+500 de la RNT 33."/>
    <x v="4"/>
    <x v="5"/>
    <x v="0"/>
    <m/>
    <x v="0"/>
    <x v="9"/>
    <x v="0"/>
    <m/>
    <s v="9.1"/>
    <m/>
    <x v="36"/>
    <x v="0"/>
    <x v="0"/>
    <x v="95"/>
    <x v="0"/>
    <x v="19"/>
    <x v="0"/>
    <x v="0"/>
    <m/>
    <m/>
    <m/>
    <m/>
    <m/>
    <m/>
    <x v="0"/>
    <x v="184"/>
    <n v="350000000"/>
    <m/>
    <m/>
    <m/>
    <x v="0"/>
    <x v="0"/>
    <x v="125"/>
    <e v="#DIV/0!"/>
    <x v="0"/>
    <m/>
    <x v="0"/>
    <n v="0"/>
    <n v="0"/>
    <n v="0"/>
    <x v="0"/>
    <x v="4"/>
    <x v="5"/>
    <x v="105"/>
    <m/>
    <m/>
    <n v="0"/>
    <x v="9"/>
  </r>
  <r>
    <m/>
    <m/>
    <m/>
    <s v="TRAVAUX D'URGENCE DES INFRASTRUCTURES ROUTIERES - ANNEE 2022 (Post ANA et Post BATSIRAI)"/>
    <m/>
    <s v="Travaux d'urgence de comblement de brèche et construction de gabion et mur de soutènement sur la RNT 33 au pk 23+550."/>
    <x v="4"/>
    <x v="5"/>
    <x v="0"/>
    <m/>
    <x v="81"/>
    <x v="9"/>
    <x v="0"/>
    <m/>
    <s v="9.1"/>
    <m/>
    <x v="36"/>
    <x v="101"/>
    <x v="0"/>
    <x v="96"/>
    <x v="0"/>
    <x v="19"/>
    <x v="48"/>
    <x v="44"/>
    <m/>
    <m/>
    <m/>
    <m/>
    <m/>
    <m/>
    <x v="140"/>
    <x v="185"/>
    <s v="998 013 000"/>
    <m/>
    <m/>
    <s v="998 013 000"/>
    <x v="0"/>
    <x v="0"/>
    <x v="125"/>
    <e v="#DIV/0!"/>
    <x v="1"/>
    <m/>
    <x v="0"/>
    <n v="0"/>
    <n v="1"/>
    <n v="1"/>
    <x v="1"/>
    <x v="2"/>
    <x v="1"/>
    <x v="43"/>
    <m/>
    <m/>
    <n v="0"/>
    <x v="9"/>
  </r>
  <r>
    <m/>
    <m/>
    <m/>
    <s v="TRAVAUX D'URGENCE DES INFRASTRUCTURES ROUTIERES - ANNEE 2022 (Post ANA et Post BATSIRAI)"/>
    <m/>
    <s v="Travaux d'urgence pour reconstruction d'un dalot mixte maçonnerie béton armé de 1,00 x 1,00 m, Axe et localisation : RN41 PK 10+100"/>
    <x v="4"/>
    <x v="5"/>
    <x v="0"/>
    <m/>
    <x v="0"/>
    <x v="0"/>
    <x v="0"/>
    <m/>
    <s v="9.1"/>
    <m/>
    <x v="76"/>
    <x v="0"/>
    <x v="0"/>
    <x v="97"/>
    <x v="0"/>
    <x v="16"/>
    <x v="0"/>
    <x v="0"/>
    <m/>
    <m/>
    <m/>
    <m/>
    <m/>
    <m/>
    <x v="0"/>
    <x v="186"/>
    <n v="100000000"/>
    <m/>
    <m/>
    <m/>
    <x v="0"/>
    <x v="0"/>
    <x v="126"/>
    <e v="#DIV/0!"/>
    <x v="0"/>
    <m/>
    <x v="0"/>
    <n v="0"/>
    <n v="0"/>
    <n v="0"/>
    <x v="0"/>
    <x v="4"/>
    <x v="5"/>
    <x v="105"/>
    <m/>
    <m/>
    <n v="0"/>
    <x v="0"/>
  </r>
  <r>
    <m/>
    <m/>
    <m/>
    <s v="TRAVAUX D'URGENCE DES INFRASTRUCTURES ROUTIERES - ANNEE 2022 (Post ANA et Post BATSIRAI)"/>
    <m/>
    <s v="Travaux d'urgence de comblement de brèche et protection par mur de soutènement et gabion sur la RNS 43 au pk 45+700"/>
    <x v="4"/>
    <x v="5"/>
    <x v="0"/>
    <m/>
    <x v="0"/>
    <x v="9"/>
    <x v="0"/>
    <m/>
    <s v="9.1"/>
    <m/>
    <x v="23"/>
    <x v="0"/>
    <x v="0"/>
    <x v="98"/>
    <x v="0"/>
    <x v="7"/>
    <x v="0"/>
    <x v="0"/>
    <m/>
    <m/>
    <m/>
    <m/>
    <m/>
    <m/>
    <x v="0"/>
    <x v="187"/>
    <n v="195000000"/>
    <m/>
    <m/>
    <m/>
    <x v="0"/>
    <x v="0"/>
    <x v="127"/>
    <e v="#DIV/0!"/>
    <x v="0"/>
    <m/>
    <x v="0"/>
    <n v="0"/>
    <n v="0"/>
    <n v="0"/>
    <x v="0"/>
    <x v="4"/>
    <x v="5"/>
    <x v="105"/>
    <m/>
    <m/>
    <n v="0"/>
    <x v="9"/>
  </r>
  <r>
    <m/>
    <m/>
    <m/>
    <s v="TRAVAUX D'URGENCE DES INFRASTRUCTURES ROUTIERES - ANNEE 2022 (Post ANA et Post BATSIRAI)"/>
    <m/>
    <s v="Travaux d'urgence de remise en état de la chaussée sur la RNT 3A au pk 79+700"/>
    <x v="4"/>
    <x v="5"/>
    <x v="0"/>
    <m/>
    <x v="0"/>
    <x v="9"/>
    <x v="0"/>
    <m/>
    <s v="9.1"/>
    <m/>
    <x v="72"/>
    <x v="0"/>
    <x v="0"/>
    <x v="99"/>
    <x v="0"/>
    <x v="19"/>
    <x v="0"/>
    <x v="0"/>
    <m/>
    <m/>
    <m/>
    <m/>
    <m/>
    <m/>
    <x v="0"/>
    <x v="188"/>
    <n v="400000000"/>
    <m/>
    <m/>
    <m/>
    <x v="0"/>
    <x v="0"/>
    <x v="119"/>
    <e v="#DIV/0!"/>
    <x v="0"/>
    <m/>
    <x v="0"/>
    <n v="0"/>
    <n v="0"/>
    <n v="0"/>
    <x v="0"/>
    <x v="4"/>
    <x v="5"/>
    <x v="105"/>
    <m/>
    <m/>
    <n v="0"/>
    <x v="9"/>
  </r>
  <r>
    <m/>
    <m/>
    <m/>
    <s v="TRAVAUX D'URGENCE DES INFRASTRUCTURES ROUTIERES - ANNEE 2022 (Post ANA et Post BATSIRAI)"/>
    <m/>
    <s v="Travaux d'urgence de remise en état de la chaussée sur la RNT 3A du pk 140+000 au pk 148+000"/>
    <x v="4"/>
    <x v="5"/>
    <x v="0"/>
    <m/>
    <x v="0"/>
    <x v="9"/>
    <x v="0"/>
    <m/>
    <s v="9.1"/>
    <m/>
    <x v="72"/>
    <x v="0"/>
    <x v="0"/>
    <x v="100"/>
    <x v="94"/>
    <x v="19"/>
    <x v="0"/>
    <x v="0"/>
    <m/>
    <m/>
    <m/>
    <m/>
    <m/>
    <m/>
    <x v="0"/>
    <x v="189"/>
    <n v="517000000"/>
    <m/>
    <m/>
    <m/>
    <x v="0"/>
    <x v="0"/>
    <x v="119"/>
    <e v="#DIV/0!"/>
    <x v="0"/>
    <m/>
    <x v="0"/>
    <n v="0"/>
    <n v="0"/>
    <n v="0"/>
    <x v="0"/>
    <x v="4"/>
    <x v="5"/>
    <x v="105"/>
    <m/>
    <m/>
    <n v="0"/>
    <x v="9"/>
  </r>
  <r>
    <m/>
    <m/>
    <m/>
    <s v="TRAVAUX D'URGENCE DES INFRASTRUCTURES ROUTIERES - ANNEE 2022 (Post ANA et Post BATSIRAI)"/>
    <m/>
    <s v="Travaux d'urgence d'enlèvement d'éboulement et réouverture de fossé au pk 2+700 de la RNT 3B"/>
    <x v="4"/>
    <x v="5"/>
    <x v="0"/>
    <n v="20000000"/>
    <x v="0"/>
    <x v="9"/>
    <x v="0"/>
    <m/>
    <s v="9.1"/>
    <m/>
    <x v="77"/>
    <x v="0"/>
    <x v="0"/>
    <x v="101"/>
    <x v="0"/>
    <x v="10"/>
    <x v="0"/>
    <x v="0"/>
    <m/>
    <m/>
    <m/>
    <m/>
    <m/>
    <m/>
    <x v="0"/>
    <x v="190"/>
    <n v="150000000"/>
    <m/>
    <m/>
    <m/>
    <x v="0"/>
    <x v="0"/>
    <x v="0"/>
    <e v="#DIV/0!"/>
    <x v="0"/>
    <m/>
    <x v="0"/>
    <n v="0"/>
    <n v="0"/>
    <n v="0"/>
    <x v="0"/>
    <x v="4"/>
    <x v="5"/>
    <x v="105"/>
    <m/>
    <m/>
    <n v="0"/>
    <x v="9"/>
  </r>
  <r>
    <m/>
    <m/>
    <m/>
    <s v="TRAVAUX D'URGENCE DES INFRASTRUCTURES ROUTIERES - ANNEE 2022 (Post ANA et Post BATSIRAI)"/>
    <m/>
    <s v="Travaux d'urgence de construction de dalot double cadre 2x200x250 au pk 123+600 de la RNS 5"/>
    <x v="4"/>
    <x v="5"/>
    <x v="0"/>
    <m/>
    <x v="0"/>
    <x v="0"/>
    <x v="0"/>
    <m/>
    <s v="9.1"/>
    <m/>
    <x v="20"/>
    <x v="0"/>
    <x v="0"/>
    <x v="102"/>
    <x v="0"/>
    <x v="15"/>
    <x v="0"/>
    <x v="0"/>
    <m/>
    <m/>
    <m/>
    <m/>
    <m/>
    <m/>
    <x v="0"/>
    <x v="191"/>
    <n v="250000000"/>
    <m/>
    <m/>
    <m/>
    <x v="0"/>
    <x v="0"/>
    <x v="120"/>
    <e v="#DIV/0!"/>
    <x v="0"/>
    <m/>
    <x v="0"/>
    <n v="0"/>
    <n v="0"/>
    <n v="0"/>
    <x v="0"/>
    <x v="4"/>
    <x v="5"/>
    <x v="105"/>
    <m/>
    <m/>
    <n v="0"/>
    <x v="0"/>
  </r>
  <r>
    <m/>
    <m/>
    <m/>
    <s v="TRAVAUX D'URGENCE DES INFRASTRUCTURES ROUTIERES - ANNEE 2022 (Post ANA et Post BATSIRAI)"/>
    <m/>
    <s v="Travaux d'urgence de rétablissement de chaussée sur RNP6 entre PK 157+000 Port Bergé et PK 316+000 Antanambao nord "/>
    <x v="4"/>
    <x v="5"/>
    <x v="0"/>
    <n v="627000000"/>
    <x v="0"/>
    <x v="1"/>
    <x v="89"/>
    <m/>
    <s v="9.1"/>
    <m/>
    <x v="10"/>
    <x v="0"/>
    <x v="0"/>
    <x v="103"/>
    <x v="95"/>
    <x v="8"/>
    <x v="0"/>
    <x v="0"/>
    <m/>
    <m/>
    <m/>
    <m/>
    <m/>
    <m/>
    <x v="0"/>
    <x v="192"/>
    <n v="627000000"/>
    <m/>
    <m/>
    <m/>
    <x v="0"/>
    <x v="0"/>
    <x v="121"/>
    <e v="#DIV/0!"/>
    <x v="0"/>
    <m/>
    <x v="0"/>
    <n v="0"/>
    <n v="0"/>
    <n v="0"/>
    <x v="0"/>
    <x v="4"/>
    <x v="5"/>
    <x v="105"/>
    <m/>
    <m/>
    <n v="0"/>
    <x v="1"/>
  </r>
  <r>
    <m/>
    <m/>
    <m/>
    <s v="TRAVAUX D'URGENCE DES INFRASTRUCTURES ROUTIERES - ANNEE 2022 (Post ANA et Post BATSIRAI)"/>
    <m/>
    <s v="Travaux d'urgence de reconstruction du pont Ankorona su la RNP 7 au PK 264+300"/>
    <x v="4"/>
    <x v="5"/>
    <x v="0"/>
    <m/>
    <x v="0"/>
    <x v="0"/>
    <x v="0"/>
    <m/>
    <s v="9.1"/>
    <m/>
    <x v="13"/>
    <x v="0"/>
    <x v="0"/>
    <x v="104"/>
    <x v="0"/>
    <x v="16"/>
    <x v="0"/>
    <x v="0"/>
    <m/>
    <m/>
    <m/>
    <m/>
    <m/>
    <m/>
    <x v="0"/>
    <x v="193"/>
    <n v="600000000"/>
    <m/>
    <m/>
    <m/>
    <x v="0"/>
    <x v="0"/>
    <x v="126"/>
    <e v="#DIV/0!"/>
    <x v="0"/>
    <m/>
    <x v="0"/>
    <n v="0"/>
    <n v="0"/>
    <n v="0"/>
    <x v="0"/>
    <x v="4"/>
    <x v="5"/>
    <x v="105"/>
    <m/>
    <m/>
    <n v="0"/>
    <x v="0"/>
  </r>
  <r>
    <m/>
    <m/>
    <m/>
    <s v="TRAVAUX D'URGENCE DES INFRASTRUCTURES ROUTIERES - ANNEE 2022 (Post ANA et Post BATSIRAI)"/>
    <m/>
    <s v="Travaux d'urgence de protection du talus sur la RNP7 au PK 268+200"/>
    <x v="4"/>
    <x v="5"/>
    <x v="0"/>
    <m/>
    <x v="0"/>
    <x v="9"/>
    <x v="0"/>
    <m/>
    <s v="9.1"/>
    <m/>
    <x v="13"/>
    <x v="0"/>
    <x v="0"/>
    <x v="105"/>
    <x v="0"/>
    <x v="16"/>
    <x v="0"/>
    <x v="0"/>
    <m/>
    <m/>
    <m/>
    <m/>
    <m/>
    <m/>
    <x v="0"/>
    <x v="194"/>
    <n v="100000000"/>
    <m/>
    <m/>
    <m/>
    <x v="0"/>
    <x v="0"/>
    <x v="126"/>
    <e v="#DIV/0!"/>
    <x v="0"/>
    <m/>
    <x v="0"/>
    <n v="0"/>
    <n v="0"/>
    <n v="0"/>
    <x v="0"/>
    <x v="4"/>
    <x v="5"/>
    <x v="105"/>
    <m/>
    <m/>
    <n v="0"/>
    <x v="9"/>
  </r>
  <r>
    <m/>
    <m/>
    <m/>
    <s v="TRAVAUX D'URGENCE DES INFRASTRUCTURES ROUTIERES - ANNEE 2022 (Post ANA et Post BATSIRAI)"/>
    <m/>
    <s v="Travaux d'urgence de comblement de brèche sur la RNP 7 au PK 283+200 "/>
    <x v="4"/>
    <x v="5"/>
    <x v="0"/>
    <m/>
    <x v="0"/>
    <x v="9"/>
    <x v="0"/>
    <m/>
    <s v="9.1"/>
    <m/>
    <x v="13"/>
    <x v="0"/>
    <x v="0"/>
    <x v="106"/>
    <x v="0"/>
    <x v="16"/>
    <x v="0"/>
    <x v="0"/>
    <m/>
    <m/>
    <m/>
    <m/>
    <m/>
    <m/>
    <x v="0"/>
    <x v="195"/>
    <n v="121341000"/>
    <m/>
    <m/>
    <m/>
    <x v="0"/>
    <x v="0"/>
    <x v="126"/>
    <e v="#DIV/0!"/>
    <x v="0"/>
    <m/>
    <x v="0"/>
    <n v="0"/>
    <n v="0"/>
    <n v="0"/>
    <x v="0"/>
    <x v="4"/>
    <x v="5"/>
    <x v="105"/>
    <m/>
    <m/>
    <n v="0"/>
    <x v="9"/>
  </r>
  <r>
    <m/>
    <m/>
    <m/>
    <s v="TRAVAUX D'URGENCE DES INFRASTRUCTURES ROUTIERES - ANNEE 2022 (Post ANA et Post BATSIRAI)"/>
    <m/>
    <s v="Travaux d'urgence d'enlèvement d'éboulement entre PK 311 (limite de la Région AMM et HM) et PK 412 : Eboulements, troncs d'arbres, "/>
    <x v="4"/>
    <x v="5"/>
    <x v="0"/>
    <m/>
    <x v="0"/>
    <x v="9"/>
    <x v="0"/>
    <m/>
    <s v="9.1"/>
    <m/>
    <x v="13"/>
    <x v="0"/>
    <x v="0"/>
    <x v="107"/>
    <x v="96"/>
    <x v="33"/>
    <x v="0"/>
    <x v="0"/>
    <m/>
    <m/>
    <m/>
    <m/>
    <m/>
    <m/>
    <x v="0"/>
    <x v="196"/>
    <n v="200000000"/>
    <m/>
    <m/>
    <m/>
    <x v="0"/>
    <x v="0"/>
    <x v="128"/>
    <e v="#DIV/0!"/>
    <x v="0"/>
    <m/>
    <x v="0"/>
    <n v="0"/>
    <n v="0"/>
    <n v="0"/>
    <x v="0"/>
    <x v="4"/>
    <x v="5"/>
    <x v="105"/>
    <m/>
    <m/>
    <n v="0"/>
    <x v="9"/>
  </r>
  <r>
    <m/>
    <m/>
    <m/>
    <s v="TRAVAUX D'URGENCE DES INFRASTRUCTURES ROUTIERES - ANNEE 2022 (Post ANA et Post BATSIRAI)"/>
    <m/>
    <s v="Travaux d'urgence de comblement de brèche et remise en état de la chaussée sur la RNP7 entre PK331+250 et PK344"/>
    <x v="4"/>
    <x v="5"/>
    <x v="0"/>
    <m/>
    <x v="0"/>
    <x v="9"/>
    <x v="0"/>
    <m/>
    <s v="9.1"/>
    <m/>
    <x v="13"/>
    <x v="0"/>
    <x v="0"/>
    <x v="108"/>
    <x v="97"/>
    <x v="33"/>
    <x v="0"/>
    <x v="0"/>
    <m/>
    <m/>
    <m/>
    <m/>
    <m/>
    <m/>
    <x v="0"/>
    <x v="197"/>
    <n v="1000000000"/>
    <m/>
    <m/>
    <m/>
    <x v="0"/>
    <x v="0"/>
    <x v="129"/>
    <e v="#DIV/0!"/>
    <x v="0"/>
    <m/>
    <x v="0"/>
    <n v="0"/>
    <n v="0"/>
    <n v="0"/>
    <x v="0"/>
    <x v="4"/>
    <x v="5"/>
    <x v="105"/>
    <m/>
    <m/>
    <n v="0"/>
    <x v="9"/>
  </r>
  <r>
    <m/>
    <m/>
    <m/>
    <s v="TRAVAUX D'URGENCE DES INFRASTRUCTURES ROUTIERES - ANNEE 2022 (Post ANA et Post BATSIRAI)"/>
    <m/>
    <s v="Travaux d'urgence de remise en état des accès de pont sur la RNP7 au PK337+800 et PK389+130"/>
    <x v="4"/>
    <x v="5"/>
    <x v="0"/>
    <m/>
    <x v="0"/>
    <x v="9"/>
    <x v="0"/>
    <m/>
    <s v="9.1"/>
    <m/>
    <x v="13"/>
    <x v="0"/>
    <x v="0"/>
    <x v="109"/>
    <x v="0"/>
    <x v="33"/>
    <x v="0"/>
    <x v="0"/>
    <m/>
    <m/>
    <m/>
    <m/>
    <m/>
    <m/>
    <x v="0"/>
    <x v="198"/>
    <n v="400000000"/>
    <m/>
    <m/>
    <m/>
    <x v="0"/>
    <x v="0"/>
    <x v="130"/>
    <e v="#DIV/0!"/>
    <x v="0"/>
    <m/>
    <x v="0"/>
    <n v="0"/>
    <n v="0"/>
    <n v="0"/>
    <x v="0"/>
    <x v="4"/>
    <x v="5"/>
    <x v="105"/>
    <m/>
    <m/>
    <n v="0"/>
    <x v="9"/>
  </r>
  <r>
    <m/>
    <m/>
    <m/>
    <s v="TRAVAUX D'URGENCE DES INFRASTRUCTURES ROUTIERES - ANNEE 2022 (Post ANA et Post BATSIRAI)"/>
    <m/>
    <s v="Travaux d'urgence de réparation d'ouvrages et traitement de brèche  sur la RNP7  entre PK354 et PK366"/>
    <x v="4"/>
    <x v="5"/>
    <x v="0"/>
    <m/>
    <x v="0"/>
    <x v="0"/>
    <x v="0"/>
    <m/>
    <s v="9.1"/>
    <m/>
    <x v="13"/>
    <x v="0"/>
    <x v="0"/>
    <x v="110"/>
    <x v="98"/>
    <x v="33"/>
    <x v="0"/>
    <x v="0"/>
    <m/>
    <m/>
    <m/>
    <m/>
    <m/>
    <m/>
    <x v="0"/>
    <x v="199"/>
    <n v="500000000"/>
    <m/>
    <m/>
    <m/>
    <x v="0"/>
    <x v="0"/>
    <x v="131"/>
    <e v="#DIV/0!"/>
    <x v="0"/>
    <m/>
    <x v="0"/>
    <n v="0"/>
    <n v="0"/>
    <n v="0"/>
    <x v="0"/>
    <x v="4"/>
    <x v="5"/>
    <x v="105"/>
    <m/>
    <m/>
    <n v="0"/>
    <x v="0"/>
  </r>
  <r>
    <m/>
    <m/>
    <m/>
    <s v="TRAVAUX D'URGENCE DES INFRASTRUCTURES ROUTIERES - ANNEE 2022 (Post ANA et Post BATSIRAI)"/>
    <m/>
    <s v="Travaux d'urgences de traitement de brèche et remise en état de la chaussée sur la RN7au PK 368"/>
    <x v="4"/>
    <x v="5"/>
    <x v="0"/>
    <m/>
    <x v="0"/>
    <x v="9"/>
    <x v="0"/>
    <m/>
    <s v="9.1"/>
    <m/>
    <x v="13"/>
    <x v="0"/>
    <x v="0"/>
    <x v="111"/>
    <x v="0"/>
    <x v="33"/>
    <x v="0"/>
    <x v="0"/>
    <m/>
    <m/>
    <m/>
    <m/>
    <m/>
    <m/>
    <x v="0"/>
    <x v="200"/>
    <n v="300000000"/>
    <m/>
    <m/>
    <m/>
    <x v="0"/>
    <x v="0"/>
    <x v="132"/>
    <e v="#DIV/0!"/>
    <x v="0"/>
    <m/>
    <x v="0"/>
    <n v="0"/>
    <n v="0"/>
    <n v="0"/>
    <x v="0"/>
    <x v="4"/>
    <x v="5"/>
    <x v="105"/>
    <m/>
    <m/>
    <n v="0"/>
    <x v="9"/>
  </r>
  <r>
    <m/>
    <m/>
    <m/>
    <s v="TRAVAUX D'URGENCE DES INFRASTRUCTURES ROUTIERES - ANNEE 2022 (Post ANA et Post BATSIRAI)"/>
    <m/>
    <s v="Travaux d'urgences sur la RN7 au PK 378+000"/>
    <x v="4"/>
    <x v="5"/>
    <x v="0"/>
    <m/>
    <x v="0"/>
    <x v="9"/>
    <x v="0"/>
    <m/>
    <s v="9.1"/>
    <m/>
    <x v="13"/>
    <x v="0"/>
    <x v="0"/>
    <x v="112"/>
    <x v="0"/>
    <x v="33"/>
    <x v="0"/>
    <x v="0"/>
    <m/>
    <m/>
    <m/>
    <m/>
    <m/>
    <m/>
    <x v="0"/>
    <x v="201"/>
    <n v="1500000000"/>
    <m/>
    <m/>
    <m/>
    <x v="0"/>
    <x v="0"/>
    <x v="133"/>
    <e v="#DIV/0!"/>
    <x v="0"/>
    <m/>
    <x v="0"/>
    <n v="0"/>
    <n v="0"/>
    <n v="0"/>
    <x v="0"/>
    <x v="4"/>
    <x v="5"/>
    <x v="105"/>
    <m/>
    <m/>
    <n v="0"/>
    <x v="9"/>
  </r>
  <r>
    <m/>
    <m/>
    <m/>
    <s v="TRAVAUX D'URGENCE DES INFRASTRUCTURES ROUTIERES - ANNEE 2022 (Post ANA et Post BATSIRAI)"/>
    <m/>
    <s v="Travaux d'urgence de protection de la chaussée et enlèvement d'éboulement sur la RNP7  entre 409+000 et 471+000"/>
    <x v="4"/>
    <x v="5"/>
    <x v="0"/>
    <m/>
    <x v="0"/>
    <x v="1"/>
    <x v="90"/>
    <m/>
    <s v="9.1"/>
    <m/>
    <x v="13"/>
    <x v="0"/>
    <x v="0"/>
    <x v="113"/>
    <x v="99"/>
    <x v="33"/>
    <x v="0"/>
    <x v="0"/>
    <m/>
    <m/>
    <m/>
    <m/>
    <m/>
    <m/>
    <x v="0"/>
    <x v="202"/>
    <n v="300000000"/>
    <m/>
    <m/>
    <m/>
    <x v="0"/>
    <x v="0"/>
    <x v="118"/>
    <e v="#DIV/0!"/>
    <x v="0"/>
    <m/>
    <x v="0"/>
    <n v="0"/>
    <n v="0"/>
    <n v="0"/>
    <x v="0"/>
    <x v="4"/>
    <x v="5"/>
    <x v="105"/>
    <m/>
    <m/>
    <n v="0"/>
    <x v="1"/>
  </r>
  <r>
    <m/>
    <m/>
    <m/>
    <s v="TRAVAUX D'URGENCE DES INFRASTRUCTURES ROUTIERES - ANNEE 2022 (Post ANA et Post BATSIRAI)"/>
    <m/>
    <s v="Travaux d'urgences de protection et remise en état du culée du pont sur la RN7 au PK 471+100"/>
    <x v="4"/>
    <x v="5"/>
    <x v="0"/>
    <m/>
    <x v="0"/>
    <x v="0"/>
    <x v="0"/>
    <m/>
    <s v="9.1"/>
    <m/>
    <x v="13"/>
    <x v="0"/>
    <x v="0"/>
    <x v="114"/>
    <x v="0"/>
    <x v="33"/>
    <x v="0"/>
    <x v="0"/>
    <m/>
    <m/>
    <m/>
    <m/>
    <m/>
    <m/>
    <x v="0"/>
    <x v="203"/>
    <n v="1000000000"/>
    <m/>
    <m/>
    <m/>
    <x v="0"/>
    <x v="0"/>
    <x v="118"/>
    <e v="#DIV/0!"/>
    <x v="0"/>
    <m/>
    <x v="0"/>
    <n v="0"/>
    <n v="0"/>
    <n v="0"/>
    <x v="0"/>
    <x v="4"/>
    <x v="5"/>
    <x v="105"/>
    <m/>
    <m/>
    <n v="0"/>
    <x v="0"/>
  </r>
  <r>
    <m/>
    <m/>
    <m/>
    <s v="TRAVAUX D'URGENCE DES INFRASTRUCTURES ROUTIERES - ANNEE 2022 (Post ANA et Post BATSIRAI)"/>
    <m/>
    <s v="Travaux d'urgence de remise en état des accès du pont et protection par gabion sur la RNP7  489+100"/>
    <x v="4"/>
    <x v="5"/>
    <x v="0"/>
    <m/>
    <x v="0"/>
    <x v="0"/>
    <x v="0"/>
    <m/>
    <s v="9.1"/>
    <m/>
    <x v="13"/>
    <x v="0"/>
    <x v="0"/>
    <x v="115"/>
    <x v="0"/>
    <x v="33"/>
    <x v="0"/>
    <x v="0"/>
    <m/>
    <m/>
    <m/>
    <m/>
    <m/>
    <m/>
    <x v="0"/>
    <x v="204"/>
    <n v="200000000"/>
    <m/>
    <m/>
    <m/>
    <x v="0"/>
    <x v="0"/>
    <x v="129"/>
    <e v="#DIV/0!"/>
    <x v="0"/>
    <m/>
    <x v="0"/>
    <n v="0"/>
    <n v="0"/>
    <n v="0"/>
    <x v="0"/>
    <x v="4"/>
    <x v="5"/>
    <x v="105"/>
    <m/>
    <m/>
    <n v="0"/>
    <x v="0"/>
  </r>
  <r>
    <m/>
    <m/>
    <m/>
    <s v="TRAVAUX D'URGENCE DES INFRASTRUCTURES ROUTIERES - ANNEE 2022 (Post ANA et Post BATSIRAI)"/>
    <m/>
    <s v="Travaux d'urgence de protection et remise en état de la chaussée sur la RNP7  509+950"/>
    <x v="4"/>
    <x v="5"/>
    <x v="0"/>
    <m/>
    <x v="0"/>
    <x v="9"/>
    <x v="0"/>
    <m/>
    <s v="9.1"/>
    <m/>
    <x v="13"/>
    <x v="0"/>
    <x v="0"/>
    <x v="116"/>
    <x v="0"/>
    <x v="33"/>
    <x v="0"/>
    <x v="0"/>
    <m/>
    <m/>
    <m/>
    <m/>
    <m/>
    <m/>
    <x v="0"/>
    <x v="205"/>
    <n v="700000000"/>
    <m/>
    <m/>
    <m/>
    <x v="0"/>
    <x v="0"/>
    <x v="134"/>
    <e v="#DIV/0!"/>
    <x v="0"/>
    <m/>
    <x v="0"/>
    <n v="0"/>
    <n v="0"/>
    <n v="0"/>
    <x v="0"/>
    <x v="4"/>
    <x v="5"/>
    <x v="105"/>
    <m/>
    <m/>
    <n v="0"/>
    <x v="9"/>
  </r>
  <r>
    <m/>
    <m/>
    <m/>
    <s v="TRAVAUX D'URGENCE DES INFRASTRUCTURES ROUTIERES - ANNEE 2022 (Post ANA et Post BATSIRAI)"/>
    <m/>
    <s v="Travaux d'urgence de reconstruction de la chaussée sur la RNT 8 au PK 80+000"/>
    <x v="4"/>
    <x v="5"/>
    <x v="0"/>
    <m/>
    <x v="0"/>
    <x v="9"/>
    <x v="0"/>
    <m/>
    <s v="9.1"/>
    <m/>
    <x v="63"/>
    <x v="0"/>
    <x v="0"/>
    <x v="117"/>
    <x v="0"/>
    <x v="38"/>
    <x v="0"/>
    <x v="0"/>
    <m/>
    <m/>
    <m/>
    <m/>
    <m/>
    <m/>
    <x v="0"/>
    <x v="206"/>
    <n v="1300000000"/>
    <m/>
    <m/>
    <m/>
    <x v="0"/>
    <x v="0"/>
    <x v="135"/>
    <e v="#DIV/0!"/>
    <x v="0"/>
    <m/>
    <x v="0"/>
    <n v="0"/>
    <n v="0"/>
    <n v="0"/>
    <x v="0"/>
    <x v="4"/>
    <x v="5"/>
    <x v="105"/>
    <m/>
    <m/>
    <n v="0"/>
    <x v="9"/>
  </r>
  <r>
    <m/>
    <m/>
    <m/>
    <s v="TRAVAUX D'URGENCE DES INFRASTRUCTURES ROUTIERES - ANNEE 2022 (Post ANA et Post BATSIRAI)"/>
    <m/>
    <s v="Travaux d'urgence de comblement  de brèche et remise en état de la chaussée sur la RNS11 PK0 au PK101"/>
    <x v="4"/>
    <x v="5"/>
    <x v="0"/>
    <m/>
    <x v="0"/>
    <x v="9"/>
    <x v="0"/>
    <m/>
    <s v="9.1"/>
    <m/>
    <x v="3"/>
    <x v="0"/>
    <x v="0"/>
    <x v="10"/>
    <x v="100"/>
    <x v="41"/>
    <x v="0"/>
    <x v="0"/>
    <m/>
    <m/>
    <m/>
    <m/>
    <m/>
    <m/>
    <x v="141"/>
    <x v="207"/>
    <n v="994800500"/>
    <m/>
    <m/>
    <m/>
    <x v="0"/>
    <x v="49"/>
    <x v="136"/>
    <n v="1496.7333333333333"/>
    <x v="9"/>
    <m/>
    <x v="0"/>
    <n v="0"/>
    <n v="0.5"/>
    <n v="0.5"/>
    <x v="50"/>
    <x v="4"/>
    <x v="5"/>
    <x v="105"/>
    <m/>
    <m/>
    <n v="0"/>
    <x v="9"/>
  </r>
  <r>
    <m/>
    <m/>
    <m/>
    <s v="TRAVAUX D'URGENCE DES INFRASTRUCTURES ROUTIERES - ANNEE 2022 (Post ANA et Post BATSIRAI)"/>
    <m/>
    <s v="Travaux de réparation et de renforcement des culées du pont Ilaka Est au pk 85+000 sur la RN 11A"/>
    <x v="4"/>
    <x v="5"/>
    <x v="0"/>
    <n v="1200000000"/>
    <x v="0"/>
    <x v="0"/>
    <x v="0"/>
    <m/>
    <s v="9.1"/>
    <m/>
    <x v="78"/>
    <x v="0"/>
    <x v="0"/>
    <x v="118"/>
    <x v="0"/>
    <x v="3"/>
    <x v="0"/>
    <x v="0"/>
    <m/>
    <m/>
    <m/>
    <m/>
    <m/>
    <m/>
    <x v="0"/>
    <x v="208"/>
    <n v="1200000000"/>
    <m/>
    <m/>
    <m/>
    <x v="0"/>
    <x v="0"/>
    <x v="8"/>
    <e v="#DIV/0!"/>
    <x v="0"/>
    <m/>
    <x v="0"/>
    <n v="0"/>
    <n v="0"/>
    <n v="0"/>
    <x v="0"/>
    <x v="4"/>
    <x v="5"/>
    <x v="105"/>
    <m/>
    <m/>
    <n v="0"/>
    <x v="0"/>
  </r>
  <r>
    <m/>
    <m/>
    <m/>
    <s v="TRAVAUX D'URGENCE DES INFRASTRUCTURES ROUTIERES - ANNEE 2022 (Post ANA et Post BATSIRAI)"/>
    <m/>
    <s v="Travaux d'urgence de traitement de brèche et réhabilitation de pont en BA sur la RNT.12A entre PK 139+000 ( Sud Befasy ) et PK 246+200 (Vangaindrano)"/>
    <x v="4"/>
    <x v="5"/>
    <x v="0"/>
    <m/>
    <x v="0"/>
    <x v="9"/>
    <x v="0"/>
    <m/>
    <s v="9.1"/>
    <m/>
    <x v="9"/>
    <x v="0"/>
    <x v="0"/>
    <x v="119"/>
    <x v="101"/>
    <x v="24"/>
    <x v="0"/>
    <x v="0"/>
    <m/>
    <m/>
    <m/>
    <m/>
    <m/>
    <m/>
    <x v="0"/>
    <x v="209"/>
    <n v="500000000"/>
    <m/>
    <m/>
    <m/>
    <x v="0"/>
    <x v="0"/>
    <x v="133"/>
    <e v="#DIV/0!"/>
    <x v="0"/>
    <m/>
    <x v="0"/>
    <n v="0"/>
    <n v="0"/>
    <n v="0"/>
    <x v="0"/>
    <x v="4"/>
    <x v="5"/>
    <x v="105"/>
    <m/>
    <m/>
    <n v="0"/>
    <x v="9"/>
  </r>
  <r>
    <m/>
    <m/>
    <m/>
    <s v="TRAVAUX D'URGENCE DES INFRASTRUCTURES ROUTIERES - ANNEE 2022 (Post ANA et Post BATSIRAI)"/>
    <m/>
    <s v="Travaux d'urgence de Protection du berge et entretien de l'entrée et sortie du pont métallique _x000a_de Mangoky au PK 117+800 sur la RNS13"/>
    <x v="4"/>
    <x v="5"/>
    <x v="0"/>
    <m/>
    <x v="0"/>
    <x v="0"/>
    <x v="0"/>
    <m/>
    <s v="9.1"/>
    <m/>
    <x v="79"/>
    <x v="0"/>
    <x v="0"/>
    <x v="120"/>
    <x v="0"/>
    <x v="11"/>
    <x v="0"/>
    <x v="0"/>
    <m/>
    <m/>
    <m/>
    <m/>
    <m/>
    <m/>
    <x v="0"/>
    <x v="210"/>
    <n v="600000000"/>
    <m/>
    <m/>
    <m/>
    <x v="0"/>
    <x v="0"/>
    <x v="128"/>
    <e v="#DIV/0!"/>
    <x v="0"/>
    <m/>
    <x v="0"/>
    <n v="0"/>
    <n v="0"/>
    <n v="0"/>
    <x v="0"/>
    <x v="4"/>
    <x v="5"/>
    <x v="105"/>
    <m/>
    <m/>
    <n v="0"/>
    <x v="0"/>
  </r>
  <r>
    <m/>
    <m/>
    <m/>
    <s v="TRAVAUX D'URGENCE DES INFRASTRUCTURES ROUTIERES - ANNEE 2022 (Post ANA et Post BATSIRAI)"/>
    <m/>
    <s v="Travaux d'urgence de traitement de brèche et remise en état de la chaussée sur la RNS13 au PK 291+750_x000a_et PK 297+700"/>
    <x v="4"/>
    <x v="5"/>
    <x v="0"/>
    <n v="300000000"/>
    <x v="83"/>
    <x v="9"/>
    <x v="0"/>
    <m/>
    <s v="9.1"/>
    <m/>
    <x v="4"/>
    <x v="0"/>
    <x v="0"/>
    <x v="121"/>
    <x v="102"/>
    <x v="14"/>
    <x v="22"/>
    <x v="101"/>
    <m/>
    <n v="15"/>
    <m/>
    <m/>
    <m/>
    <m/>
    <x v="142"/>
    <x v="211"/>
    <n v="349816486"/>
    <m/>
    <m/>
    <m/>
    <x v="0"/>
    <x v="5"/>
    <x v="137"/>
    <n v="1496.7333333333333"/>
    <x v="12"/>
    <m/>
    <x v="0"/>
    <n v="0"/>
    <n v="0.95"/>
    <n v="0.95"/>
    <x v="21"/>
    <x v="3"/>
    <x v="2"/>
    <x v="43"/>
    <m/>
    <m/>
    <n v="0"/>
    <x v="9"/>
  </r>
  <r>
    <m/>
    <m/>
    <m/>
    <s v="TRAVAUX D'URGENCE DES INFRASTRUCTURES ROUTIERES - ANNEE 2022 (Post ANA et Post BATSIRAI)"/>
    <m/>
    <s v="Travaux d'urgence de construction de mur de soutènement, de traitement de brèche et remise en état de la chaussée sur la RNT14 PK0 au PK95"/>
    <x v="4"/>
    <x v="5"/>
    <x v="0"/>
    <m/>
    <x v="0"/>
    <x v="1"/>
    <x v="91"/>
    <m/>
    <s v="9.1"/>
    <m/>
    <x v="80"/>
    <x v="0"/>
    <x v="0"/>
    <x v="10"/>
    <x v="103"/>
    <x v="41"/>
    <x v="0"/>
    <x v="0"/>
    <m/>
    <m/>
    <m/>
    <m/>
    <m/>
    <m/>
    <x v="0"/>
    <x v="212"/>
    <n v="2500000000"/>
    <m/>
    <m/>
    <m/>
    <x v="0"/>
    <x v="0"/>
    <x v="138"/>
    <e v="#DIV/0!"/>
    <x v="0"/>
    <m/>
    <x v="0"/>
    <n v="0"/>
    <n v="0"/>
    <n v="0"/>
    <x v="0"/>
    <x v="4"/>
    <x v="5"/>
    <x v="105"/>
    <m/>
    <m/>
    <n v="0"/>
    <x v="1"/>
  </r>
  <r>
    <m/>
    <m/>
    <m/>
    <s v="TRAVAUX D'URGENCE DES INFRASTRUCTURES ROUTIERES - ANNEE 2022 (Post ANA et Post BATSIRAI)"/>
    <m/>
    <s v="Travaux d'urgence de reconstruction d'un pont en BA sur la RNT 16  au PK 33+900"/>
    <x v="4"/>
    <x v="5"/>
    <x v="0"/>
    <m/>
    <x v="0"/>
    <x v="0"/>
    <x v="0"/>
    <m/>
    <s v="9.1"/>
    <m/>
    <x v="81"/>
    <x v="0"/>
    <x v="0"/>
    <x v="122"/>
    <x v="0"/>
    <x v="28"/>
    <x v="0"/>
    <x v="0"/>
    <m/>
    <m/>
    <m/>
    <m/>
    <m/>
    <m/>
    <x v="0"/>
    <x v="213"/>
    <n v="350000000"/>
    <m/>
    <m/>
    <m/>
    <x v="0"/>
    <x v="0"/>
    <x v="139"/>
    <e v="#DIV/0!"/>
    <x v="0"/>
    <m/>
    <x v="0"/>
    <n v="0"/>
    <n v="0"/>
    <n v="0"/>
    <x v="0"/>
    <x v="4"/>
    <x v="5"/>
    <x v="105"/>
    <m/>
    <m/>
    <n v="0"/>
    <x v="0"/>
  </r>
  <r>
    <m/>
    <m/>
    <m/>
    <s v="TRAVAUX D'URGENCE DES INFRASTRUCTURES ROUTIERES - ANNEE 2022 (Post ANA et Post BATSIRAI)"/>
    <m/>
    <s v="Travaux d'urgence de traitement de points noir sur la RNT 16  du PK 35+000 au PK 60+000"/>
    <x v="4"/>
    <x v="5"/>
    <x v="0"/>
    <m/>
    <x v="0"/>
    <x v="1"/>
    <x v="49"/>
    <m/>
    <s v="9.1"/>
    <m/>
    <x v="81"/>
    <x v="0"/>
    <x v="0"/>
    <x v="123"/>
    <x v="104"/>
    <x v="28"/>
    <x v="0"/>
    <x v="0"/>
    <m/>
    <m/>
    <m/>
    <m/>
    <m/>
    <m/>
    <x v="0"/>
    <x v="214"/>
    <n v="600000000"/>
    <m/>
    <m/>
    <m/>
    <x v="0"/>
    <x v="0"/>
    <x v="139"/>
    <e v="#DIV/0!"/>
    <x v="0"/>
    <m/>
    <x v="0"/>
    <n v="0"/>
    <n v="0"/>
    <n v="0"/>
    <x v="0"/>
    <x v="4"/>
    <x v="5"/>
    <x v="105"/>
    <m/>
    <m/>
    <n v="0"/>
    <x v="1"/>
  </r>
  <r>
    <m/>
    <m/>
    <m/>
    <s v="TRAVAUX D'URGENCE DES INFRASTRUCTURES ROUTIERES - ANNEE 2022 (Post ANA et Post BATSIRAI)"/>
    <m/>
    <s v="Travaux d'urgence de traitement de points noir sur la RNT 16  du PK 60+000 au PK 83+000"/>
    <x v="4"/>
    <x v="5"/>
    <x v="0"/>
    <m/>
    <x v="0"/>
    <x v="1"/>
    <x v="75"/>
    <m/>
    <s v="9.1"/>
    <m/>
    <x v="81"/>
    <x v="0"/>
    <x v="0"/>
    <x v="124"/>
    <x v="105"/>
    <x v="28"/>
    <x v="0"/>
    <x v="0"/>
    <m/>
    <m/>
    <m/>
    <m/>
    <m/>
    <m/>
    <x v="0"/>
    <x v="215"/>
    <n v="700000000"/>
    <m/>
    <m/>
    <m/>
    <x v="0"/>
    <x v="0"/>
    <x v="139"/>
    <e v="#DIV/0!"/>
    <x v="0"/>
    <m/>
    <x v="0"/>
    <n v="0"/>
    <n v="0"/>
    <n v="0"/>
    <x v="0"/>
    <x v="4"/>
    <x v="5"/>
    <x v="105"/>
    <m/>
    <m/>
    <n v="0"/>
    <x v="1"/>
  </r>
  <r>
    <m/>
    <m/>
    <m/>
    <s v="TRAVAUX D'URGENCE DES INFRASTRUCTURES ROUTIERES - ANNEE 2022 (Post ANA et Post BATSIRAI)"/>
    <m/>
    <s v="Travaux d'urgence de comblement de brèche, de construction d'un pont en BA et radier sur la RNT.18 entre PK 0+000 (Vangaindrano) et PK 136+000 (Befotaka)"/>
    <x v="4"/>
    <x v="5"/>
    <x v="0"/>
    <m/>
    <x v="0"/>
    <x v="9"/>
    <x v="0"/>
    <m/>
    <s v="9.1"/>
    <m/>
    <x v="64"/>
    <x v="0"/>
    <x v="0"/>
    <x v="10"/>
    <x v="106"/>
    <x v="24"/>
    <x v="0"/>
    <x v="0"/>
    <m/>
    <m/>
    <m/>
    <m/>
    <m/>
    <m/>
    <x v="0"/>
    <x v="216"/>
    <n v="2000000000"/>
    <m/>
    <m/>
    <m/>
    <x v="0"/>
    <x v="0"/>
    <x v="140"/>
    <e v="#DIV/0!"/>
    <x v="0"/>
    <m/>
    <x v="0"/>
    <n v="0"/>
    <n v="0"/>
    <n v="0"/>
    <x v="0"/>
    <x v="4"/>
    <x v="5"/>
    <x v="105"/>
    <m/>
    <m/>
    <n v="0"/>
    <x v="9"/>
  </r>
  <r>
    <m/>
    <m/>
    <m/>
    <s v="TRAVAUX D'URGENCE DES INFRASTRUCTURES ROUTIERES - ANNEE 2022 (Post ANA et Post BATSIRAI)"/>
    <m/>
    <s v="Travaux d'urgence de comblement de brèche et protection par gabion au pk 1+500 de la RNT 23A"/>
    <x v="4"/>
    <x v="5"/>
    <x v="0"/>
    <m/>
    <x v="0"/>
    <x v="0"/>
    <x v="35"/>
    <m/>
    <s v="9.1"/>
    <m/>
    <x v="37"/>
    <x v="0"/>
    <x v="0"/>
    <x v="125"/>
    <x v="0"/>
    <x v="19"/>
    <x v="0"/>
    <x v="0"/>
    <m/>
    <m/>
    <m/>
    <m/>
    <m/>
    <m/>
    <x v="0"/>
    <x v="217"/>
    <n v="1500000000"/>
    <m/>
    <m/>
    <m/>
    <x v="0"/>
    <x v="0"/>
    <x v="8"/>
    <e v="#DIV/0!"/>
    <x v="0"/>
    <m/>
    <x v="0"/>
    <n v="0"/>
    <n v="0"/>
    <n v="0"/>
    <x v="0"/>
    <x v="4"/>
    <x v="5"/>
    <x v="105"/>
    <m/>
    <m/>
    <n v="0"/>
    <x v="0"/>
  </r>
  <r>
    <m/>
    <m/>
    <m/>
    <s v="TRAVAUX D'URGENCE DES INFRASTRUCTURES ROUTIERES - ANNEE 2022 (Post ANA et Post BATSIRAI)"/>
    <m/>
    <s v="Travaux d'urgence de traitement de brèche au pk 2+100 de la RNT 23A"/>
    <x v="4"/>
    <x v="5"/>
    <x v="0"/>
    <m/>
    <x v="0"/>
    <x v="9"/>
    <x v="0"/>
    <m/>
    <s v="9.1"/>
    <m/>
    <x v="37"/>
    <x v="0"/>
    <x v="0"/>
    <x v="126"/>
    <x v="0"/>
    <x v="19"/>
    <x v="0"/>
    <x v="0"/>
    <m/>
    <m/>
    <m/>
    <m/>
    <m/>
    <m/>
    <x v="0"/>
    <x v="218"/>
    <n v="500000000"/>
    <m/>
    <m/>
    <m/>
    <x v="0"/>
    <x v="0"/>
    <x v="8"/>
    <e v="#DIV/0!"/>
    <x v="0"/>
    <m/>
    <x v="0"/>
    <n v="0"/>
    <n v="0"/>
    <n v="0"/>
    <x v="0"/>
    <x v="4"/>
    <x v="5"/>
    <x v="105"/>
    <m/>
    <m/>
    <n v="0"/>
    <x v="9"/>
  </r>
  <r>
    <m/>
    <m/>
    <m/>
    <s v="TRAVAUX D'URGENCE DES INFRASTRUCTURES ROUTIERES - ANNEE 2022 (Post ANA et Post BATSIRAI)"/>
    <m/>
    <s v="Travaux d'urgence de construction d'ouvrage de franchissement au pk 2+700 de la RNT 24"/>
    <x v="4"/>
    <x v="5"/>
    <x v="0"/>
    <m/>
    <x v="0"/>
    <x v="9"/>
    <x v="0"/>
    <m/>
    <s v="9.1"/>
    <m/>
    <x v="74"/>
    <x v="0"/>
    <x v="0"/>
    <x v="127"/>
    <x v="0"/>
    <x v="41"/>
    <x v="0"/>
    <x v="0"/>
    <m/>
    <m/>
    <m/>
    <m/>
    <m/>
    <m/>
    <x v="0"/>
    <x v="219"/>
    <n v="350000000"/>
    <m/>
    <m/>
    <m/>
    <x v="0"/>
    <x v="0"/>
    <x v="123"/>
    <e v="#DIV/0!"/>
    <x v="0"/>
    <m/>
    <x v="0"/>
    <n v="0"/>
    <n v="0"/>
    <n v="0"/>
    <x v="0"/>
    <x v="4"/>
    <x v="5"/>
    <x v="105"/>
    <m/>
    <m/>
    <n v="0"/>
    <x v="9"/>
  </r>
  <r>
    <m/>
    <m/>
    <m/>
    <s v="TRAVAUX D'URGENCE DES INFRASTRUCTURES ROUTIERES - ANNEE 2022 (Post ANA et Post BATSIRAI)"/>
    <m/>
    <s v="Travaux d'urgence de traitement de brèche et remise en état de la chaussée sur la RNT24 PK0 au PK42"/>
    <x v="4"/>
    <x v="5"/>
    <x v="0"/>
    <m/>
    <x v="0"/>
    <x v="9"/>
    <x v="0"/>
    <m/>
    <s v="9.1"/>
    <m/>
    <x v="74"/>
    <x v="0"/>
    <x v="0"/>
    <x v="10"/>
    <x v="40"/>
    <x v="41"/>
    <x v="0"/>
    <x v="0"/>
    <m/>
    <m/>
    <m/>
    <m/>
    <m/>
    <m/>
    <x v="0"/>
    <x v="220"/>
    <n v="1500000000"/>
    <m/>
    <m/>
    <m/>
    <x v="0"/>
    <x v="0"/>
    <x v="123"/>
    <e v="#DIV/0!"/>
    <x v="0"/>
    <m/>
    <x v="0"/>
    <n v="0"/>
    <n v="0"/>
    <n v="0"/>
    <x v="0"/>
    <x v="4"/>
    <x v="5"/>
    <x v="105"/>
    <m/>
    <m/>
    <n v="0"/>
    <x v="9"/>
  </r>
  <r>
    <m/>
    <m/>
    <m/>
    <s v="TRAVAUX D'URGENCE DES INFRASTRUCTURES ROUTIERES - ANNEE 2022 (Post ANA et Post BATSIRAI)"/>
    <m/>
    <s v="Travaux d'urgence de reconstruction d'ouvrage et protection par gabion sur la RNS25  PK26+000"/>
    <x v="4"/>
    <x v="5"/>
    <x v="0"/>
    <m/>
    <x v="0"/>
    <x v="0"/>
    <x v="0"/>
    <m/>
    <s v="9.1"/>
    <m/>
    <x v="75"/>
    <x v="0"/>
    <x v="0"/>
    <x v="128"/>
    <x v="0"/>
    <x v="41"/>
    <x v="0"/>
    <x v="0"/>
    <m/>
    <m/>
    <m/>
    <m/>
    <m/>
    <m/>
    <x v="0"/>
    <x v="221"/>
    <n v="1500000000"/>
    <m/>
    <m/>
    <m/>
    <x v="0"/>
    <x v="0"/>
    <x v="141"/>
    <e v="#DIV/0!"/>
    <x v="0"/>
    <m/>
    <x v="0"/>
    <n v="0"/>
    <n v="0"/>
    <n v="0"/>
    <x v="0"/>
    <x v="4"/>
    <x v="5"/>
    <x v="105"/>
    <m/>
    <m/>
    <n v="0"/>
    <x v="0"/>
  </r>
  <r>
    <m/>
    <m/>
    <m/>
    <s v="TRAVAUX D'URGENCE DES INFRASTRUCTURES ROUTIERES - ANNEE 2022 (Post ANA et Post BATSIRAI)"/>
    <m/>
    <s v="Travaux d'urgence de comblement de brèche et remise en état de la chaussée sur la RN25 PK25 au PK175"/>
    <x v="4"/>
    <x v="5"/>
    <x v="0"/>
    <m/>
    <x v="0"/>
    <x v="9"/>
    <x v="0"/>
    <m/>
    <s v="9.1"/>
    <m/>
    <x v="75"/>
    <x v="0"/>
    <x v="0"/>
    <x v="40"/>
    <x v="107"/>
    <x v="41"/>
    <x v="0"/>
    <x v="0"/>
    <m/>
    <m/>
    <m/>
    <m/>
    <m/>
    <m/>
    <x v="0"/>
    <x v="222"/>
    <n v="4000000000"/>
    <m/>
    <m/>
    <m/>
    <x v="0"/>
    <x v="0"/>
    <x v="124"/>
    <e v="#DIV/0!"/>
    <x v="0"/>
    <m/>
    <x v="0"/>
    <n v="0"/>
    <n v="0"/>
    <n v="0"/>
    <x v="0"/>
    <x v="4"/>
    <x v="5"/>
    <x v="105"/>
    <m/>
    <m/>
    <n v="0"/>
    <x v="9"/>
  </r>
  <r>
    <m/>
    <m/>
    <m/>
    <s v="TRAVAUX D'URGENCE DES INFRASTRUCTURES ROUTIERES - ANNEE 2022 (Post ANA et Post BATSIRAI)"/>
    <m/>
    <s v="Travaux d'urgence  de traitement de points noir sur la RNS 27  du PK 0+000 au PK 47+000"/>
    <x v="4"/>
    <x v="5"/>
    <x v="0"/>
    <m/>
    <x v="0"/>
    <x v="1"/>
    <x v="27"/>
    <m/>
    <s v="9.1"/>
    <m/>
    <x v="41"/>
    <x v="0"/>
    <x v="0"/>
    <x v="10"/>
    <x v="108"/>
    <x v="28"/>
    <x v="0"/>
    <x v="0"/>
    <m/>
    <m/>
    <m/>
    <m/>
    <m/>
    <m/>
    <x v="0"/>
    <x v="223"/>
    <n v="500000000"/>
    <m/>
    <m/>
    <m/>
    <x v="0"/>
    <x v="0"/>
    <x v="139"/>
    <e v="#DIV/0!"/>
    <x v="0"/>
    <m/>
    <x v="0"/>
    <n v="0"/>
    <n v="0"/>
    <n v="0"/>
    <x v="0"/>
    <x v="4"/>
    <x v="5"/>
    <x v="105"/>
    <m/>
    <m/>
    <n v="0"/>
    <x v="1"/>
  </r>
  <r>
    <m/>
    <m/>
    <m/>
    <s v="TRAVAUX D'URGENCE DES INFRASTRUCTURES ROUTIERES - ANNEE 2022 (Post ANA et Post BATSIRAI)"/>
    <m/>
    <s v="Travaux d'urgence de traitement de points noir sur la RNS 27  du PK 47+000 au PK 80+000"/>
    <x v="4"/>
    <x v="5"/>
    <x v="0"/>
    <m/>
    <x v="0"/>
    <x v="1"/>
    <x v="92"/>
    <m/>
    <s v="9.1"/>
    <m/>
    <x v="41"/>
    <x v="0"/>
    <x v="0"/>
    <x v="129"/>
    <x v="109"/>
    <x v="28"/>
    <x v="0"/>
    <x v="0"/>
    <m/>
    <m/>
    <m/>
    <m/>
    <m/>
    <m/>
    <x v="0"/>
    <x v="224"/>
    <n v="1000000000"/>
    <m/>
    <m/>
    <m/>
    <x v="0"/>
    <x v="0"/>
    <x v="139"/>
    <e v="#DIV/0!"/>
    <x v="0"/>
    <m/>
    <x v="0"/>
    <n v="0"/>
    <n v="0"/>
    <n v="0"/>
    <x v="0"/>
    <x v="4"/>
    <x v="5"/>
    <x v="105"/>
    <m/>
    <m/>
    <n v="0"/>
    <x v="1"/>
  </r>
  <r>
    <m/>
    <m/>
    <m/>
    <s v="TRAVAUX D'URGENCE DES INFRASTRUCTURES ROUTIERES - ANNEE 2022 (Post ANA et Post BATSIRAI)"/>
    <m/>
    <s v="Travaux d'urgence de traitement de points noir sur la RNS 27  du PK 109+000 au PK 145+000"/>
    <x v="4"/>
    <x v="5"/>
    <x v="0"/>
    <m/>
    <x v="0"/>
    <x v="1"/>
    <x v="93"/>
    <m/>
    <s v="9.1"/>
    <m/>
    <x v="41"/>
    <x v="0"/>
    <x v="0"/>
    <x v="130"/>
    <x v="110"/>
    <x v="28"/>
    <x v="0"/>
    <x v="0"/>
    <m/>
    <m/>
    <m/>
    <m/>
    <m/>
    <m/>
    <x v="0"/>
    <x v="225"/>
    <n v="1700000000"/>
    <m/>
    <m/>
    <m/>
    <x v="0"/>
    <x v="0"/>
    <x v="139"/>
    <e v="#DIV/0!"/>
    <x v="0"/>
    <m/>
    <x v="0"/>
    <n v="0"/>
    <n v="0"/>
    <n v="0"/>
    <x v="0"/>
    <x v="4"/>
    <x v="5"/>
    <x v="105"/>
    <m/>
    <m/>
    <n v="0"/>
    <x v="1"/>
  </r>
  <r>
    <m/>
    <m/>
    <m/>
    <s v="TRAVAUX D'URGENCE DES INFRASTRUCTURES ROUTIERES - ANNEE 2022 (Post ANA et Post BATSIRAI)"/>
    <m/>
    <s v="Travaux d'urgence de réhabilitation de pont en BA , comblement de brèche et radier en BA sur la RNS.27 entre PK 145+000 (Maropaika) et PK 272 (Farafangana)"/>
    <x v="4"/>
    <x v="5"/>
    <x v="0"/>
    <m/>
    <x v="0"/>
    <x v="0"/>
    <x v="0"/>
    <m/>
    <s v="9.1"/>
    <m/>
    <x v="41"/>
    <x v="0"/>
    <x v="0"/>
    <x v="131"/>
    <x v="111"/>
    <x v="24"/>
    <x v="0"/>
    <x v="0"/>
    <m/>
    <m/>
    <m/>
    <m/>
    <m/>
    <m/>
    <x v="0"/>
    <x v="226"/>
    <n v="2500000000"/>
    <m/>
    <m/>
    <m/>
    <x v="0"/>
    <x v="0"/>
    <x v="142"/>
    <e v="#DIV/0!"/>
    <x v="30"/>
    <m/>
    <x v="0"/>
    <n v="0.3"/>
    <n v="0.3"/>
    <n v="0"/>
    <x v="16"/>
    <x v="3"/>
    <x v="4"/>
    <x v="108"/>
    <m/>
    <m/>
    <n v="0"/>
    <x v="0"/>
  </r>
  <r>
    <m/>
    <m/>
    <m/>
    <s v="TRAVAUX D'URGENCE DES INFRASTRUCTURES ROUTIERES - ANNEE 2022 (Post ANA et Post BATSIRAI)"/>
    <m/>
    <s v="Travaux d'urgence sur la RNS 27 entre pk 205+250 (Vondrozo) et pk 226+000 (Mahatsinjo)"/>
    <x v="4"/>
    <x v="5"/>
    <x v="0"/>
    <m/>
    <x v="0"/>
    <x v="1"/>
    <x v="94"/>
    <m/>
    <s v="9.1"/>
    <m/>
    <x v="41"/>
    <x v="0"/>
    <x v="0"/>
    <x v="132"/>
    <x v="112"/>
    <x v="24"/>
    <x v="0"/>
    <x v="0"/>
    <m/>
    <m/>
    <m/>
    <m/>
    <m/>
    <m/>
    <x v="0"/>
    <x v="227"/>
    <n v="1000000000"/>
    <m/>
    <m/>
    <m/>
    <x v="0"/>
    <x v="0"/>
    <x v="143"/>
    <e v="#DIV/0!"/>
    <x v="0"/>
    <m/>
    <x v="0"/>
    <n v="0"/>
    <n v="0"/>
    <n v="0"/>
    <x v="0"/>
    <x v="4"/>
    <x v="5"/>
    <x v="105"/>
    <m/>
    <m/>
    <n v="0"/>
    <x v="1"/>
  </r>
  <r>
    <m/>
    <m/>
    <m/>
    <s v="TRAVAUX D'URGENCE DES INFRASTRUCTURES ROUTIERES - ANNEE 2022 (Post ANA et Post BATSIRAI)"/>
    <m/>
    <s v="Travaux d'urgence de réparation de pont mixte sur la RNS 30 au PK 9+920"/>
    <x v="4"/>
    <x v="5"/>
    <x v="0"/>
    <m/>
    <x v="84"/>
    <x v="0"/>
    <x v="0"/>
    <m/>
    <s v="9.1"/>
    <m/>
    <x v="82"/>
    <x v="102"/>
    <x v="0"/>
    <x v="133"/>
    <x v="0"/>
    <x v="10"/>
    <x v="55"/>
    <x v="0"/>
    <m/>
    <m/>
    <m/>
    <m/>
    <m/>
    <m/>
    <x v="143"/>
    <x v="228"/>
    <n v="99906376"/>
    <m/>
    <m/>
    <m/>
    <x v="101"/>
    <x v="5"/>
    <x v="144"/>
    <n v="2.8666666666666667"/>
    <x v="1"/>
    <m/>
    <x v="0"/>
    <n v="0"/>
    <n v="1"/>
    <n v="1"/>
    <x v="1"/>
    <x v="3"/>
    <x v="1"/>
    <x v="109"/>
    <m/>
    <m/>
    <n v="0"/>
    <x v="0"/>
  </r>
  <r>
    <m/>
    <m/>
    <m/>
    <s v="TRAVAUX D'URGENCE DES INFRASTRUCTURES ROUTIERES - ANNEE 2022 (Post ANA et Post BATSIRAI)"/>
    <m/>
    <s v="Travaux d'urgence d'entretien pont mixte sur la RNS 30 au PK 10+480, Comblement des brèches ;Protection par gabion ; Réparation de la chaussée"/>
    <x v="4"/>
    <x v="5"/>
    <x v="0"/>
    <m/>
    <x v="84"/>
    <x v="0"/>
    <x v="0"/>
    <m/>
    <s v="9.1"/>
    <m/>
    <x v="82"/>
    <x v="103"/>
    <x v="0"/>
    <x v="134"/>
    <x v="0"/>
    <x v="10"/>
    <x v="55"/>
    <x v="0"/>
    <m/>
    <m/>
    <m/>
    <m/>
    <m/>
    <m/>
    <x v="144"/>
    <x v="229"/>
    <n v="99982696"/>
    <m/>
    <m/>
    <m/>
    <x v="101"/>
    <x v="5"/>
    <x v="0"/>
    <n v="2.8666666666666667"/>
    <x v="1"/>
    <m/>
    <x v="0"/>
    <n v="0"/>
    <n v="1"/>
    <n v="1"/>
    <x v="1"/>
    <x v="2"/>
    <x v="1"/>
    <x v="110"/>
    <m/>
    <m/>
    <n v="0"/>
    <x v="0"/>
  </r>
  <r>
    <m/>
    <m/>
    <m/>
    <s v="TRAVAUX D'URGENCE DES INFRASTRUCTURES ROUTIERES - ANNEE 2022 (Post ANA et Post BATSIRAI)"/>
    <m/>
    <s v="Travaux d'urgence d'entretien pont mixte sur la RNS 30 au PK 10+750"/>
    <x v="4"/>
    <x v="5"/>
    <x v="0"/>
    <m/>
    <x v="84"/>
    <x v="0"/>
    <x v="0"/>
    <m/>
    <s v="9.1"/>
    <m/>
    <x v="82"/>
    <x v="104"/>
    <x v="0"/>
    <x v="135"/>
    <x v="0"/>
    <x v="10"/>
    <x v="55"/>
    <x v="0"/>
    <m/>
    <m/>
    <m/>
    <m/>
    <m/>
    <m/>
    <x v="145"/>
    <x v="230"/>
    <n v="149843506"/>
    <m/>
    <m/>
    <m/>
    <x v="102"/>
    <x v="5"/>
    <x v="144"/>
    <n v="3.2333333333333334"/>
    <x v="1"/>
    <m/>
    <x v="0"/>
    <n v="0"/>
    <n v="1"/>
    <n v="1"/>
    <x v="1"/>
    <x v="2"/>
    <x v="2"/>
    <x v="43"/>
    <m/>
    <m/>
    <n v="0"/>
    <x v="0"/>
  </r>
  <r>
    <m/>
    <m/>
    <m/>
    <s v="TRAVAUX D'URGENCE DES INFRASTRUCTURES ROUTIERES - ANNEE 2022 (Post ANA et Post BATSIRAI)"/>
    <m/>
    <s v="Travaux d'urgence de comblement et protection de brèche sur la RNS 34 au PK 53+600 "/>
    <x v="4"/>
    <x v="5"/>
    <x v="0"/>
    <m/>
    <x v="0"/>
    <x v="9"/>
    <x v="0"/>
    <m/>
    <s v="9.1"/>
    <m/>
    <x v="19"/>
    <x v="0"/>
    <x v="0"/>
    <x v="136"/>
    <x v="0"/>
    <x v="13"/>
    <x v="0"/>
    <x v="0"/>
    <m/>
    <m/>
    <m/>
    <m/>
    <m/>
    <m/>
    <x v="0"/>
    <x v="231"/>
    <n v="150000000"/>
    <m/>
    <m/>
    <m/>
    <x v="0"/>
    <x v="0"/>
    <x v="143"/>
    <e v="#DIV/0!"/>
    <x v="0"/>
    <m/>
    <x v="0"/>
    <n v="0"/>
    <n v="0"/>
    <n v="0"/>
    <x v="0"/>
    <x v="4"/>
    <x v="5"/>
    <x v="105"/>
    <m/>
    <m/>
    <n v="0"/>
    <x v="9"/>
  </r>
  <r>
    <m/>
    <m/>
    <m/>
    <s v="TRAVAUX D'URGENCE DES INFRASTRUCTURES ROUTIERES - ANNEE 2022 (Post ANA et Post BATSIRAI)"/>
    <m/>
    <s v="Travaux d'urgence de traitement de brèche sur la RNS 34 au PK 125+500 "/>
    <x v="4"/>
    <x v="5"/>
    <x v="0"/>
    <m/>
    <x v="0"/>
    <x v="9"/>
    <x v="0"/>
    <m/>
    <s v="9.1"/>
    <m/>
    <x v="19"/>
    <x v="0"/>
    <x v="0"/>
    <x v="137"/>
    <x v="0"/>
    <x v="13"/>
    <x v="0"/>
    <x v="0"/>
    <m/>
    <m/>
    <m/>
    <m/>
    <m/>
    <m/>
    <x v="0"/>
    <x v="232"/>
    <n v="100000000"/>
    <m/>
    <m/>
    <m/>
    <x v="0"/>
    <x v="0"/>
    <x v="143"/>
    <e v="#DIV/0!"/>
    <x v="0"/>
    <m/>
    <x v="0"/>
    <n v="0"/>
    <n v="0"/>
    <n v="0"/>
    <x v="0"/>
    <x v="4"/>
    <x v="5"/>
    <x v="105"/>
    <m/>
    <m/>
    <n v="0"/>
    <x v="9"/>
  </r>
  <r>
    <m/>
    <m/>
    <m/>
    <s v="TRAVAUX D'URGENCE DES INFRASTRUCTURES ROUTIERES - ANNEE 2022 (Post ANA et Post BATSIRAI)"/>
    <m/>
    <s v="Travaux d'urgence de remise en état de l'accès du pont sur la RNT42  PK 14+500"/>
    <x v="4"/>
    <x v="5"/>
    <x v="0"/>
    <m/>
    <x v="0"/>
    <x v="0"/>
    <x v="0"/>
    <m/>
    <s v="9.1"/>
    <m/>
    <x v="83"/>
    <x v="0"/>
    <x v="0"/>
    <x v="138"/>
    <x v="0"/>
    <x v="33"/>
    <x v="0"/>
    <x v="0"/>
    <m/>
    <m/>
    <m/>
    <m/>
    <m/>
    <m/>
    <x v="0"/>
    <x v="233"/>
    <n v="300000000"/>
    <m/>
    <m/>
    <m/>
    <x v="0"/>
    <x v="0"/>
    <x v="145"/>
    <e v="#DIV/0!"/>
    <x v="0"/>
    <m/>
    <x v="0"/>
    <n v="0"/>
    <n v="0"/>
    <n v="0"/>
    <x v="0"/>
    <x v="4"/>
    <x v="5"/>
    <x v="105"/>
    <m/>
    <m/>
    <n v="0"/>
    <x v="0"/>
  </r>
  <r>
    <m/>
    <m/>
    <m/>
    <s v="TRAVAUX D'URGENCE DES INFRASTRUCTURES ROUTIERES - ANNEE 2022 (Post ANA et Post BATSIRAI)"/>
    <m/>
    <s v="Travaux d'urgence d'enlèvements d'éboulement et remise en état de la chaussée sur la RNS45  PK 14+300 , PK 14+800 et PK15+950 "/>
    <x v="4"/>
    <x v="5"/>
    <x v="0"/>
    <m/>
    <x v="0"/>
    <x v="9"/>
    <x v="0"/>
    <m/>
    <s v="9.1"/>
    <m/>
    <x v="84"/>
    <x v="0"/>
    <x v="0"/>
    <x v="139"/>
    <x v="0"/>
    <x v="33"/>
    <x v="0"/>
    <x v="0"/>
    <m/>
    <m/>
    <m/>
    <m/>
    <m/>
    <m/>
    <x v="0"/>
    <x v="234"/>
    <n v="750000000"/>
    <m/>
    <m/>
    <m/>
    <x v="0"/>
    <x v="0"/>
    <x v="141"/>
    <e v="#DIV/0!"/>
    <x v="0"/>
    <m/>
    <x v="0"/>
    <n v="0"/>
    <n v="0"/>
    <n v="0"/>
    <x v="0"/>
    <x v="0"/>
    <x v="0"/>
    <x v="111"/>
    <m/>
    <m/>
    <n v="0"/>
    <x v="9"/>
  </r>
  <r>
    <m/>
    <m/>
    <m/>
    <s v="TRAVAUX D'URGENCE DES INFRASTRUCTURES ROUTIERES - ANNEE 2022 (Post ANA et Post BATSIRAI)"/>
    <m/>
    <s v="Travaux d'urgence de protection de talus sur la RN 46 au PK 12+600 "/>
    <x v="4"/>
    <x v="5"/>
    <x v="0"/>
    <m/>
    <x v="85"/>
    <x v="9"/>
    <x v="0"/>
    <m/>
    <s v="9.1"/>
    <m/>
    <x v="85"/>
    <x v="105"/>
    <x v="0"/>
    <x v="140"/>
    <x v="0"/>
    <x v="16"/>
    <x v="0"/>
    <x v="0"/>
    <m/>
    <m/>
    <m/>
    <m/>
    <m/>
    <m/>
    <x v="146"/>
    <x v="235"/>
    <n v="179999200"/>
    <m/>
    <m/>
    <n v="179999200"/>
    <x v="100"/>
    <x v="5"/>
    <x v="133"/>
    <n v="5.3"/>
    <x v="1"/>
    <m/>
    <x v="0"/>
    <n v="0"/>
    <n v="1"/>
    <n v="1"/>
    <x v="1"/>
    <x v="2"/>
    <x v="1"/>
    <x v="112"/>
    <m/>
    <m/>
    <n v="0"/>
    <x v="9"/>
  </r>
  <r>
    <m/>
    <m/>
    <m/>
    <s v="TRAVAUX D'URGENCE DES INFRASTRUCTURES ROUTIERES - ANNEE 2022 (Post ANA et Post BATSIRAI)"/>
    <m/>
    <s v="Travaux d'urgence de remise en état du bureau et Logement TP Mananjary et Ifanadiana"/>
    <x v="4"/>
    <x v="5"/>
    <x v="0"/>
    <m/>
    <x v="0"/>
    <x v="10"/>
    <x v="0"/>
    <m/>
    <s v="9.1"/>
    <m/>
    <x v="86"/>
    <x v="0"/>
    <x v="0"/>
    <x v="141"/>
    <x v="0"/>
    <x v="41"/>
    <x v="0"/>
    <x v="0"/>
    <m/>
    <m/>
    <m/>
    <m/>
    <m/>
    <m/>
    <x v="0"/>
    <x v="236"/>
    <n v="600000000"/>
    <m/>
    <m/>
    <m/>
    <x v="0"/>
    <x v="0"/>
    <x v="146"/>
    <e v="#DIV/0!"/>
    <x v="0"/>
    <m/>
    <x v="0"/>
    <n v="0"/>
    <n v="0"/>
    <n v="0"/>
    <x v="0"/>
    <x v="4"/>
    <x v="5"/>
    <x v="105"/>
    <m/>
    <m/>
    <n v="0"/>
    <x v="10"/>
  </r>
  <r>
    <m/>
    <m/>
    <m/>
    <s v="TRAVAUX D'URGENCE DES INFRASTRUCTURES ROUTIERES - ANNEE 2022 (Post ANA et Post BATSIRAI)"/>
    <m/>
    <s v="Travaux d'urgence de remise en état du bureau et Logement TP MAHAJANGA"/>
    <x v="4"/>
    <x v="5"/>
    <x v="0"/>
    <m/>
    <x v="0"/>
    <x v="10"/>
    <x v="0"/>
    <m/>
    <s v="9.1"/>
    <m/>
    <x v="87"/>
    <x v="0"/>
    <x v="0"/>
    <x v="142"/>
    <x v="0"/>
    <x v="26"/>
    <x v="0"/>
    <x v="0"/>
    <m/>
    <m/>
    <m/>
    <m/>
    <m/>
    <m/>
    <x v="0"/>
    <x v="237"/>
    <n v="300000000"/>
    <m/>
    <m/>
    <m/>
    <x v="0"/>
    <x v="0"/>
    <x v="147"/>
    <e v="#DIV/0!"/>
    <x v="0"/>
    <m/>
    <x v="0"/>
    <n v="0"/>
    <n v="0"/>
    <n v="0"/>
    <x v="0"/>
    <x v="4"/>
    <x v="5"/>
    <x v="105"/>
    <m/>
    <m/>
    <n v="0"/>
    <x v="10"/>
  </r>
  <r>
    <m/>
    <m/>
    <m/>
    <s v="TRAVAUX D'URGENCE DES INFRASTRUCTURES ROUTIERES - ANNEE 2022 (Post ANA et Post BATSIRAI)"/>
    <m/>
    <s v="Travaux d'urgence de remise en état du bureau et Logement TP Farafangana"/>
    <x v="4"/>
    <x v="5"/>
    <x v="0"/>
    <m/>
    <x v="0"/>
    <x v="10"/>
    <x v="0"/>
    <m/>
    <s v="9.1"/>
    <m/>
    <x v="88"/>
    <x v="0"/>
    <x v="0"/>
    <x v="143"/>
    <x v="0"/>
    <x v="24"/>
    <x v="0"/>
    <x v="0"/>
    <m/>
    <m/>
    <m/>
    <m/>
    <m/>
    <m/>
    <x v="0"/>
    <x v="238"/>
    <n v="700000000"/>
    <m/>
    <m/>
    <m/>
    <x v="0"/>
    <x v="0"/>
    <x v="148"/>
    <e v="#DIV/0!"/>
    <x v="50"/>
    <m/>
    <x v="0"/>
    <n v="0.502"/>
    <n v="0.502"/>
    <n v="0"/>
    <x v="51"/>
    <x v="3"/>
    <x v="2"/>
    <x v="113"/>
    <m/>
    <m/>
    <n v="0"/>
    <x v="10"/>
  </r>
  <r>
    <m/>
    <m/>
    <m/>
    <s v="TRAVAUX D'URGENCE DES INFRASTRUCTURES ROUTIERES - ANNEE 2022 (Post ANA et Post BATSIRAI)"/>
    <m/>
    <s v="Travaux d'urgence de remise en état du bureau et Logement TP Vangaindrano"/>
    <x v="4"/>
    <x v="5"/>
    <x v="0"/>
    <m/>
    <x v="0"/>
    <x v="10"/>
    <x v="0"/>
    <m/>
    <s v="9.1"/>
    <m/>
    <x v="89"/>
    <x v="0"/>
    <x v="0"/>
    <x v="144"/>
    <x v="0"/>
    <x v="24"/>
    <x v="0"/>
    <x v="0"/>
    <m/>
    <m/>
    <m/>
    <m/>
    <m/>
    <m/>
    <x v="0"/>
    <x v="239"/>
    <n v="300000000"/>
    <m/>
    <m/>
    <m/>
    <x v="0"/>
    <x v="0"/>
    <x v="149"/>
    <e v="#DIV/0!"/>
    <x v="19"/>
    <m/>
    <x v="0"/>
    <n v="0.05"/>
    <n v="0.05"/>
    <n v="0"/>
    <x v="52"/>
    <x v="3"/>
    <x v="3"/>
    <x v="43"/>
    <m/>
    <m/>
    <n v="0"/>
    <x v="10"/>
  </r>
  <r>
    <m/>
    <s v="206"/>
    <s v="392"/>
    <s v="AMENAGEMENT DE CORRIDORS ET FACILITATION DU COMMERCE"/>
    <s v="PACFC / AGENCE ROUTIERE / DIRECTION GENERALE DES TRAVAUX PUBLICS (DGTP)"/>
    <s v="Travaux d'aménagement et de bitumage de Lot 1 : RNT12A entre Fort-dauphin et Ebakiky (PK 0+000 - PK 44+850) ainsi que les travaux de construction du pont d’Ebakiky au PK 44+850 "/>
    <x v="1"/>
    <x v="2"/>
    <x v="34"/>
    <n v="79662169.790000007"/>
    <x v="39"/>
    <x v="1"/>
    <x v="44"/>
    <s v="1°) Installation terminée à 50%_x000a_2°) 5 km de terrassement _x000a_3°) 5% d'ouvrages d'assainissement terminés"/>
    <s v="9.1"/>
    <s v="Kilomètre de routes réhabilités"/>
    <x v="9"/>
    <x v="106"/>
    <x v="79"/>
    <x v="10"/>
    <x v="113"/>
    <x v="42"/>
    <x v="11"/>
    <x v="102"/>
    <m/>
    <m/>
    <s v="N/A"/>
    <s v="N/A"/>
    <s v="N/A"/>
    <s v="N/A"/>
    <x v="147"/>
    <x v="240"/>
    <n v="141728739076"/>
    <m/>
    <m/>
    <m/>
    <x v="103"/>
    <x v="27"/>
    <x v="150"/>
    <n v="0.21666666666666667"/>
    <x v="0"/>
    <m/>
    <x v="0"/>
    <n v="0"/>
    <n v="0"/>
    <n v="0"/>
    <x v="0"/>
    <x v="3"/>
    <x v="6"/>
    <x v="114"/>
    <m/>
    <m/>
    <n v="0"/>
    <x v="1"/>
  </r>
  <r>
    <m/>
    <s v="206"/>
    <s v="392"/>
    <s v="AMENAGEMENT DE CORRIDORS ET FACILITATION DU COMMERCE"/>
    <s v="PACFC / AGENCE ROUTIERE / DIRECTION GENERALE DES TRAVAUX PUBLICS (DGTP)"/>
    <s v="Travaux d'aménagement et de bitumage de Lot 2 : RNT12A entre Masianaka et Vangaindrano (PK 203+800- PK 243+000) ainsi que les travaux de construction du pont de Masianaka au PK 203+800"/>
    <x v="1"/>
    <x v="2"/>
    <x v="34"/>
    <n v="69626690.209999993"/>
    <x v="39"/>
    <x v="1"/>
    <x v="34"/>
    <s v="1°) Installation terminée à 50%_x000a_2°) 5 km de terrassement _x000a_3°) 5% d'ouvrages d'assainissement terminés"/>
    <s v="9.1"/>
    <s v="Kilomètre de routes réhabilités"/>
    <x v="9"/>
    <x v="107"/>
    <x v="80"/>
    <x v="145"/>
    <x v="114"/>
    <x v="24"/>
    <x v="86"/>
    <x v="103"/>
    <m/>
    <m/>
    <s v="N/A"/>
    <s v="N/A"/>
    <s v="N/A"/>
    <s v="N/A"/>
    <x v="148"/>
    <x v="241"/>
    <s v="N/A"/>
    <m/>
    <m/>
    <m/>
    <x v="0"/>
    <x v="50"/>
    <x v="151"/>
    <e v="#VALUE!"/>
    <x v="0"/>
    <m/>
    <x v="0"/>
    <n v="0"/>
    <n v="0"/>
    <n v="0"/>
    <x v="0"/>
    <x v="0"/>
    <x v="0"/>
    <x v="115"/>
    <m/>
    <m/>
    <n v="0"/>
    <x v="1"/>
  </r>
  <r>
    <m/>
    <s v="206"/>
    <s v="459"/>
    <s v="MULTINATIONAL : MADAGASCAR - PORT DE BEIRA : PROJET D’AMENAGEMENT DE CORRIDORS ET DE FACILITATION DU COMMERCE - PHASE II"/>
    <s v="PACFC / AGENCE ROUTIERE / DIRECTION GENERALE DES TRAVAUX PUBLICS (DGTP)"/>
    <s v="Travaux d'aménagement et de bitumage de la RNT12A dans le cadre du PACFC II, y compris construction d'ouvrages d'art et les travaux connexes sur cet axe"/>
    <x v="1"/>
    <x v="2"/>
    <x v="35"/>
    <n v="548485000"/>
    <x v="39"/>
    <x v="1"/>
    <x v="95"/>
    <m/>
    <s v="9.1"/>
    <s v="Augmentation du trafic de véhicule"/>
    <x v="9"/>
    <x v="108"/>
    <x v="81"/>
    <x v="146"/>
    <x v="114"/>
    <x v="9"/>
    <x v="47"/>
    <x v="104"/>
    <n v="510000"/>
    <s v="voir ci-dessus"/>
    <m/>
    <m/>
    <m/>
    <m/>
    <x v="0"/>
    <x v="242"/>
    <m/>
    <m/>
    <m/>
    <m/>
    <x v="0"/>
    <x v="0"/>
    <x v="0"/>
    <e v="#DIV/0!"/>
    <x v="0"/>
    <m/>
    <x v="0"/>
    <n v="0"/>
    <n v="0"/>
    <n v="0"/>
    <x v="0"/>
    <x v="4"/>
    <x v="5"/>
    <x v="116"/>
    <m/>
    <m/>
    <n v="0"/>
    <x v="1"/>
  </r>
  <r>
    <m/>
    <s v="206"/>
    <s v="459"/>
    <s v="MULTINATIONAL : MADAGASCAR - PORT DE BEIRA : PROJET D’AMENAGEMENT DE CORRIDORS ET DE FACILITATION DU COMMERCE - PHASE II"/>
    <s v="PACFC / AGENCE ROUTIERE / DIRECTION GENERALE DES TRAVAUX PUBLICS (DGTP)"/>
    <s v="Contrôle et surveillance des travaux d’aménagement et de bitumage de la RNT12A et des aménagements connexes avec la mise en œuvre du PAR dans le cadre du PACFC II"/>
    <x v="7"/>
    <x v="2"/>
    <x v="35"/>
    <n v="20885000"/>
    <x v="39"/>
    <x v="7"/>
    <x v="85"/>
    <m/>
    <s v="9.1"/>
    <s v="Augmentation du trafic de véhicule"/>
    <x v="9"/>
    <x v="108"/>
    <x v="81"/>
    <x v="146"/>
    <x v="114"/>
    <x v="9"/>
    <x v="47"/>
    <x v="104"/>
    <n v="621200"/>
    <s v="voir ci-dessus"/>
    <m/>
    <m/>
    <m/>
    <m/>
    <x v="0"/>
    <x v="243"/>
    <m/>
    <m/>
    <m/>
    <m/>
    <x v="0"/>
    <x v="0"/>
    <x v="0"/>
    <e v="#DIV/0!"/>
    <x v="0"/>
    <m/>
    <x v="0"/>
    <n v="0"/>
    <n v="0"/>
    <n v="0"/>
    <x v="0"/>
    <x v="4"/>
    <x v="5"/>
    <x v="117"/>
    <m/>
    <m/>
    <n v="0"/>
    <x v="7"/>
  </r>
  <r>
    <m/>
    <s v="206"/>
    <s v="391"/>
    <s v="RN2 - PORT DE TOAMASINA (AFECC)"/>
    <s v="DIRECTION DES INFRASTRUCTURES (DINFRA)"/>
    <s v="Travaux de Construction de la voie rapide reliant le Port de Toamasina et la RN 2"/>
    <x v="2"/>
    <x v="2"/>
    <x v="36"/>
    <n v="149060745"/>
    <x v="31"/>
    <x v="1"/>
    <x v="96"/>
    <s v="Km de route réhabilitée"/>
    <s v="9.1"/>
    <s v="Km de route réhabilitée et/ou construite"/>
    <x v="59"/>
    <x v="0"/>
    <x v="0"/>
    <x v="0"/>
    <x v="0"/>
    <x v="3"/>
    <x v="60"/>
    <x v="105"/>
    <m/>
    <m/>
    <m/>
    <m/>
    <m/>
    <m/>
    <x v="149"/>
    <x v="244"/>
    <n v="223542823522"/>
    <m/>
    <m/>
    <m/>
    <x v="0"/>
    <x v="27"/>
    <x v="152"/>
    <n v="62.363888888888887"/>
    <x v="0"/>
    <m/>
    <x v="0"/>
    <n v="0"/>
    <n v="0"/>
    <n v="0"/>
    <x v="0"/>
    <x v="4"/>
    <x v="5"/>
    <x v="118"/>
    <m/>
    <m/>
    <n v="0"/>
    <x v="1"/>
  </r>
  <r>
    <m/>
    <s v="206"/>
    <s v="369"/>
    <s v="CONSTRUCTION ET REHABILITATION DES ROUTES NATIONALES"/>
    <s v="DIRECTION DES INFRASTRUCTURES (DINFRA)"/>
    <s v="Travaux d'entretien renforcé de la RNP 6 (Contrat Cadre)"/>
    <x v="3"/>
    <x v="0"/>
    <x v="0"/>
    <n v="40000000000"/>
    <x v="0"/>
    <x v="1"/>
    <x v="0"/>
    <m/>
    <s v="9.1"/>
    <m/>
    <x v="10"/>
    <x v="0"/>
    <x v="0"/>
    <x v="0"/>
    <x v="0"/>
    <x v="43"/>
    <x v="0"/>
    <x v="0"/>
    <m/>
    <m/>
    <d v="2021-12-10T00:00:00"/>
    <m/>
    <d v="2021-12-14T00:00:00"/>
    <m/>
    <x v="0"/>
    <x v="245"/>
    <n v="52896665487"/>
    <m/>
    <m/>
    <m/>
    <x v="0"/>
    <x v="0"/>
    <x v="153"/>
    <e v="#DIV/0!"/>
    <x v="0"/>
    <m/>
    <x v="0"/>
    <n v="0"/>
    <n v="0"/>
    <n v="0"/>
    <x v="0"/>
    <x v="0"/>
    <x v="0"/>
    <x v="119"/>
    <m/>
    <m/>
    <n v="0"/>
    <x v="1"/>
  </r>
  <r>
    <m/>
    <s v="206"/>
    <s v="369"/>
    <s v="CONSTRUCTION ET REHABILITATION DES ROUTES NATIONALES"/>
    <s v="DIRECTION DES INFRASTRUCTURES (DINFRA)"/>
    <s v="Travaux de construction et réparation des ouvrages sur la route nationale RNT 20 Ilaka Est - Antanambao Manampontsy "/>
    <x v="2"/>
    <x v="0"/>
    <x v="0"/>
    <m/>
    <x v="0"/>
    <x v="0"/>
    <x v="0"/>
    <m/>
    <s v="9.1"/>
    <m/>
    <x v="90"/>
    <x v="0"/>
    <x v="0"/>
    <x v="0"/>
    <x v="0"/>
    <x v="39"/>
    <x v="0"/>
    <x v="0"/>
    <m/>
    <m/>
    <d v="2021-12-10T00:00:00"/>
    <m/>
    <d v="2021-12-14T00:00:00"/>
    <m/>
    <x v="0"/>
    <x v="246"/>
    <n v="2690000000"/>
    <m/>
    <m/>
    <m/>
    <x v="0"/>
    <x v="0"/>
    <x v="154"/>
    <e v="#DIV/0!"/>
    <x v="0"/>
    <m/>
    <x v="0"/>
    <n v="0"/>
    <n v="0"/>
    <n v="0"/>
    <x v="0"/>
    <x v="0"/>
    <x v="0"/>
    <x v="119"/>
    <m/>
    <m/>
    <n v="0"/>
    <x v="0"/>
  </r>
  <r>
    <m/>
    <s v="206"/>
    <s v="369"/>
    <s v="CONSTRUCTION ET REHABILITATION DES ROUTES NATIONALES"/>
    <s v="DIRECTION DES INFRASTRUCTURES (DINFRA)"/>
    <s v="Travaux de réparation du pont métallique de Soahindrana sur la RNP 7         PK 420+080"/>
    <x v="3"/>
    <x v="0"/>
    <x v="0"/>
    <m/>
    <x v="0"/>
    <x v="0"/>
    <x v="0"/>
    <m/>
    <s v="9.1"/>
    <m/>
    <x v="13"/>
    <x v="0"/>
    <x v="0"/>
    <x v="0"/>
    <x v="0"/>
    <x v="33"/>
    <x v="0"/>
    <x v="0"/>
    <m/>
    <m/>
    <d v="2021-12-10T00:00:00"/>
    <m/>
    <d v="2021-12-14T00:00:00"/>
    <d v="2022-03-31T00:00:00"/>
    <x v="0"/>
    <x v="247"/>
    <n v="900000000"/>
    <m/>
    <m/>
    <m/>
    <x v="0"/>
    <x v="0"/>
    <x v="155"/>
    <e v="#DIV/0!"/>
    <x v="0"/>
    <m/>
    <x v="0"/>
    <n v="0"/>
    <n v="0"/>
    <n v="0"/>
    <x v="0"/>
    <x v="4"/>
    <x v="5"/>
    <x v="43"/>
    <m/>
    <m/>
    <n v="0"/>
    <x v="0"/>
  </r>
  <r>
    <m/>
    <s v="206"/>
    <s v="369"/>
    <s v="CONSTRUCTION ET REHABILITATION DES ROUTES NATIONALES"/>
    <s v="DIRECTION DES INFRASTRUCTURES (DINFRA)"/>
    <s v="Travaux d'entretien courant de la route reliant Andranonahoatra Itaosy (Station GALANA) et croisement vers Commune Rurale Ambavahaditokana, dans la Commune Rurale d'Ambavahaditokana Atsimondrano, Région Analamanga,"/>
    <x v="3"/>
    <x v="5"/>
    <x v="0"/>
    <m/>
    <x v="0"/>
    <x v="1"/>
    <x v="0"/>
    <m/>
    <s v="9.1"/>
    <m/>
    <x v="91"/>
    <x v="0"/>
    <x v="0"/>
    <x v="0"/>
    <x v="0"/>
    <x v="6"/>
    <x v="0"/>
    <x v="0"/>
    <m/>
    <m/>
    <d v="2021-12-10T00:00:00"/>
    <m/>
    <d v="2021-12-14T00:00:00"/>
    <d v="2022-03-31T00:00:00"/>
    <x v="0"/>
    <x v="248"/>
    <n v="753950960"/>
    <m/>
    <m/>
    <m/>
    <x v="0"/>
    <x v="0"/>
    <x v="104"/>
    <e v="#DIV/0!"/>
    <x v="0"/>
    <m/>
    <x v="0"/>
    <n v="0"/>
    <n v="0"/>
    <n v="0"/>
    <x v="0"/>
    <x v="4"/>
    <x v="5"/>
    <x v="120"/>
    <m/>
    <m/>
    <n v="0"/>
    <x v="1"/>
  </r>
  <r>
    <m/>
    <s v="206"/>
    <s v="369"/>
    <s v="CONSTRUCTION ET REHABILITATION DES ROUTES NATIONALES"/>
    <s v="DIRECTION DES INFRASTRUCTURES (DINFRA)"/>
    <s v="Travaux de traitement des points noirs sur la RNS 34 entre Antsirabe et Mandoto"/>
    <x v="3"/>
    <x v="5"/>
    <x v="0"/>
    <m/>
    <x v="0"/>
    <x v="1"/>
    <x v="97"/>
    <m/>
    <s v="9.1"/>
    <m/>
    <x v="19"/>
    <x v="0"/>
    <x v="0"/>
    <x v="0"/>
    <x v="0"/>
    <x v="13"/>
    <x v="0"/>
    <x v="0"/>
    <m/>
    <m/>
    <d v="2021-12-10T00:00:00"/>
    <m/>
    <d v="2021-12-14T00:00:00"/>
    <d v="2022-03-31T00:00:00"/>
    <x v="0"/>
    <x v="249"/>
    <n v="2400000000"/>
    <m/>
    <m/>
    <m/>
    <x v="0"/>
    <x v="0"/>
    <x v="8"/>
    <e v="#DIV/0!"/>
    <x v="0"/>
    <m/>
    <x v="0"/>
    <n v="0"/>
    <n v="0"/>
    <n v="0"/>
    <x v="0"/>
    <x v="4"/>
    <x v="5"/>
    <x v="121"/>
    <m/>
    <m/>
    <n v="0"/>
    <x v="1"/>
  </r>
  <r>
    <m/>
    <m/>
    <s v="381"/>
    <m/>
    <m/>
    <s v="Travaux de réhabilitation des routes dans la Commune Urbaine de Mananjary."/>
    <x v="1"/>
    <x v="0"/>
    <x v="0"/>
    <m/>
    <x v="0"/>
    <x v="1"/>
    <x v="0"/>
    <m/>
    <s v="9.1"/>
    <m/>
    <x v="42"/>
    <x v="0"/>
    <x v="0"/>
    <x v="0"/>
    <x v="0"/>
    <x v="41"/>
    <x v="51"/>
    <x v="0"/>
    <m/>
    <m/>
    <d v="2021-12-10T00:00:00"/>
    <m/>
    <d v="2021-12-14T00:00:00"/>
    <m/>
    <x v="0"/>
    <x v="250"/>
    <n v="3000000000"/>
    <m/>
    <m/>
    <m/>
    <x v="0"/>
    <x v="0"/>
    <x v="101"/>
    <e v="#DIV/0!"/>
    <x v="0"/>
    <m/>
    <x v="0"/>
    <n v="0"/>
    <n v="0"/>
    <n v="0"/>
    <x v="0"/>
    <x v="4"/>
    <x v="5"/>
    <x v="119"/>
    <m/>
    <m/>
    <n v="0"/>
    <x v="1"/>
  </r>
  <r>
    <m/>
    <m/>
    <s v="381"/>
    <m/>
    <m/>
    <s v="Travaux d'entretien de la route reliant la RNS 25 à la Gare Routière Ambatolambo de Mananjary"/>
    <x v="3"/>
    <x v="0"/>
    <x v="0"/>
    <m/>
    <x v="0"/>
    <x v="1"/>
    <x v="0"/>
    <m/>
    <s v="9.1"/>
    <m/>
    <x v="75"/>
    <x v="0"/>
    <x v="0"/>
    <x v="0"/>
    <x v="0"/>
    <x v="41"/>
    <x v="0"/>
    <x v="0"/>
    <m/>
    <m/>
    <d v="2021-12-10T00:00:00"/>
    <m/>
    <d v="2021-12-14T00:00:00"/>
    <m/>
    <x v="0"/>
    <x v="251"/>
    <n v="1000000000"/>
    <m/>
    <m/>
    <m/>
    <x v="0"/>
    <x v="0"/>
    <x v="156"/>
    <e v="#DIV/0!"/>
    <x v="0"/>
    <m/>
    <x v="0"/>
    <n v="0"/>
    <n v="0"/>
    <n v="0"/>
    <x v="0"/>
    <x v="4"/>
    <x v="5"/>
    <x v="119"/>
    <m/>
    <m/>
    <n v="0"/>
    <x v="1"/>
  </r>
  <r>
    <m/>
    <s v="206"/>
    <s v="455"/>
    <s v="Nouveau Projets d'Emergents"/>
    <s v="DIRECTION DES INFRASTRUCTURES (DINFRA)"/>
    <s v="Travaux d'entretien des routes sur la RR6 AMM 3, reliant Ambositra - Croisement Manarintsoa  district d'Ambositra, Région Amoron'i Mania"/>
    <x v="3"/>
    <x v="0"/>
    <x v="0"/>
    <m/>
    <x v="0"/>
    <x v="1"/>
    <x v="0"/>
    <m/>
    <s v="9.1"/>
    <m/>
    <x v="92"/>
    <x v="0"/>
    <x v="0"/>
    <x v="0"/>
    <x v="0"/>
    <x v="16"/>
    <x v="0"/>
    <x v="0"/>
    <m/>
    <m/>
    <d v="2021-12-10T00:00:00"/>
    <m/>
    <d v="2021-12-14T00:00:00"/>
    <d v="2022-03-31T00:00:00"/>
    <x v="0"/>
    <x v="252"/>
    <n v="1747885580"/>
    <m/>
    <m/>
    <m/>
    <x v="0"/>
    <x v="0"/>
    <x v="157"/>
    <e v="#DIV/0!"/>
    <x v="0"/>
    <m/>
    <x v="0"/>
    <n v="0"/>
    <n v="0"/>
    <n v="0"/>
    <x v="0"/>
    <x v="4"/>
    <x v="5"/>
    <x v="43"/>
    <m/>
    <m/>
    <n v="0"/>
    <x v="1"/>
  </r>
  <r>
    <m/>
    <s v="206"/>
    <s v="455"/>
    <s v="Nouveau Projets d'Emergents"/>
    <s v="DIRECTION DES INFRASTRUCTURES (DINFRA)"/>
    <s v="Travaux d'entretien des routes sur la RR-AMM 4 reliant croisement Manarintsoa - Ambalasoaray  district d'Ambositra, Région Amoron'i Mania"/>
    <x v="3"/>
    <x v="0"/>
    <x v="0"/>
    <m/>
    <x v="0"/>
    <x v="1"/>
    <x v="0"/>
    <m/>
    <s v="9.1"/>
    <m/>
    <x v="93"/>
    <x v="0"/>
    <x v="0"/>
    <x v="0"/>
    <x v="0"/>
    <x v="16"/>
    <x v="0"/>
    <x v="0"/>
    <m/>
    <m/>
    <d v="2021-12-10T00:00:00"/>
    <m/>
    <d v="2021-12-14T00:00:00"/>
    <d v="2022-03-31T00:00:00"/>
    <x v="0"/>
    <x v="253"/>
    <n v="1680093000"/>
    <m/>
    <m/>
    <m/>
    <x v="0"/>
    <x v="0"/>
    <x v="158"/>
    <e v="#DIV/0!"/>
    <x v="0"/>
    <m/>
    <x v="0"/>
    <n v="0"/>
    <n v="0"/>
    <n v="0"/>
    <x v="0"/>
    <x v="4"/>
    <x v="5"/>
    <x v="43"/>
    <m/>
    <m/>
    <n v="0"/>
    <x v="1"/>
  </r>
  <r>
    <m/>
    <s v="206"/>
    <s v="455"/>
    <s v="Nouveau Projets d'Emergents"/>
    <s v="DIRECTION DES INFRASTRUCTURES (DINFRA)"/>
    <s v="Travaux d’Urgence d’entretien spécialisé des deux ponts sur la RNS 10 : PK 63+000 Tongobory"/>
    <x v="4"/>
    <x v="0"/>
    <x v="0"/>
    <m/>
    <x v="0"/>
    <x v="0"/>
    <x v="0"/>
    <m/>
    <s v="9.1"/>
    <m/>
    <x v="38"/>
    <x v="0"/>
    <x v="0"/>
    <x v="0"/>
    <x v="0"/>
    <x v="5"/>
    <x v="0"/>
    <x v="0"/>
    <m/>
    <m/>
    <d v="2022-01-19T00:00:00"/>
    <m/>
    <d v="2022-01-24T00:00:00"/>
    <m/>
    <x v="0"/>
    <x v="254"/>
    <n v="3600000000"/>
    <m/>
    <m/>
    <m/>
    <x v="0"/>
    <x v="0"/>
    <x v="159"/>
    <e v="#DIV/0!"/>
    <x v="51"/>
    <m/>
    <x v="0"/>
    <n v="0.87"/>
    <n v="0.87"/>
    <n v="0"/>
    <x v="53"/>
    <x v="7"/>
    <x v="2"/>
    <x v="122"/>
    <m/>
    <m/>
    <n v="0"/>
    <x v="0"/>
  </r>
  <r>
    <m/>
    <s v="206"/>
    <s v="455"/>
    <s v="Nouveau Projets d'Emergents"/>
    <s v="DIRECTION DES INFRASTRUCTURES (DINFRA)"/>
    <s v="Travaux d'entretien renforcé de la route nationale RN 22 reliant Antsikafoka (carrefour RNS 5) à Vavatenina et Anjahambe."/>
    <x v="3"/>
    <x v="0"/>
    <x v="0"/>
    <m/>
    <x v="86"/>
    <x v="1"/>
    <x v="0"/>
    <m/>
    <s v="9.1"/>
    <m/>
    <x v="94"/>
    <x v="0"/>
    <x v="0"/>
    <x v="0"/>
    <x v="0"/>
    <x v="15"/>
    <x v="87"/>
    <x v="106"/>
    <m/>
    <m/>
    <d v="2022-01-14T00:00:00"/>
    <m/>
    <d v="2022-03-02T00:00:00"/>
    <d v="2022-03-31T00:00:00"/>
    <x v="150"/>
    <x v="255"/>
    <n v="3000000000"/>
    <m/>
    <m/>
    <n v="2996632319"/>
    <x v="104"/>
    <x v="2"/>
    <x v="160"/>
    <n v="2.4444444444444446"/>
    <x v="6"/>
    <m/>
    <x v="0"/>
    <n v="0"/>
    <n v="0.15"/>
    <n v="0.15"/>
    <x v="12"/>
    <x v="3"/>
    <x v="3"/>
    <x v="123"/>
    <m/>
    <m/>
    <n v="0"/>
    <x v="1"/>
  </r>
  <r>
    <m/>
    <s v="206"/>
    <s v="455"/>
    <s v="Nouveau Projets d'Emergents"/>
    <s v="DIRECTION DES INFRASTRUCTURES (DINFRA)"/>
    <s v="Travaux de mise en place de pont Mabey sur le Canal des Pangalanes reliant le Centre ville au Manakarabe situé dans la ville de Manakara"/>
    <x v="2"/>
    <x v="0"/>
    <x v="0"/>
    <m/>
    <x v="86"/>
    <x v="0"/>
    <x v="98"/>
    <m/>
    <s v="9.1"/>
    <m/>
    <x v="95"/>
    <x v="109"/>
    <x v="82"/>
    <x v="0"/>
    <x v="0"/>
    <x v="20"/>
    <x v="88"/>
    <x v="107"/>
    <m/>
    <m/>
    <d v="2022-01-14T00:00:00"/>
    <m/>
    <d v="2022-02-01T00:00:00"/>
    <d v="2022-03-31T00:00:00"/>
    <x v="151"/>
    <x v="256"/>
    <n v="2892191187.5999999"/>
    <m/>
    <m/>
    <m/>
    <x v="105"/>
    <x v="36"/>
    <x v="161"/>
    <n v="1.5916666666666666"/>
    <x v="1"/>
    <m/>
    <x v="0"/>
    <n v="0"/>
    <n v="1"/>
    <n v="1"/>
    <x v="1"/>
    <x v="2"/>
    <x v="1"/>
    <x v="124"/>
    <m/>
    <m/>
    <n v="152"/>
    <x v="0"/>
  </r>
  <r>
    <m/>
    <s v="206"/>
    <s v="455"/>
    <s v="Nouveau Projets d'Emergents"/>
    <s v="DIRECTION DES INFRASTRUCTURES (DINFRA)"/>
    <s v="Travaux de réparation des rues dans la ville d'Antananarivo (contrat cadre)"/>
    <x v="3"/>
    <x v="0"/>
    <x v="0"/>
    <m/>
    <x v="0"/>
    <x v="1"/>
    <x v="0"/>
    <m/>
    <s v="9.1"/>
    <m/>
    <x v="15"/>
    <x v="0"/>
    <x v="0"/>
    <x v="0"/>
    <x v="0"/>
    <x v="6"/>
    <x v="0"/>
    <x v="0"/>
    <m/>
    <m/>
    <d v="2022-02-28T00:00:00"/>
    <d v="2022-03-11T00:00:00"/>
    <d v="2022-03-11T00:00:00"/>
    <m/>
    <x v="0"/>
    <x v="257"/>
    <n v="15225000000"/>
    <m/>
    <m/>
    <m/>
    <x v="0"/>
    <x v="0"/>
    <x v="162"/>
    <e v="#DIV/0!"/>
    <x v="0"/>
    <m/>
    <x v="0"/>
    <n v="0"/>
    <n v="0"/>
    <n v="0"/>
    <x v="0"/>
    <x v="4"/>
    <x v="5"/>
    <x v="119"/>
    <m/>
    <m/>
    <n v="0"/>
    <x v="1"/>
  </r>
  <r>
    <m/>
    <s v="206"/>
    <s v="455"/>
    <s v="Nouveau Projets d'Emergents"/>
    <s v="DIRECTION DES INFRASTRUCTURES (DINFRA)"/>
    <s v="Travaux de réhabilitation de la route nationale RN7 (contrat cadre) entre PK 145 (Mahandraza) au PK 172 (Sortie Antsirabe)"/>
    <x v="1"/>
    <x v="0"/>
    <x v="0"/>
    <m/>
    <x v="0"/>
    <x v="1"/>
    <x v="70"/>
    <m/>
    <s v="9.1"/>
    <m/>
    <x v="13"/>
    <x v="0"/>
    <x v="0"/>
    <x v="0"/>
    <x v="0"/>
    <x v="13"/>
    <x v="0"/>
    <x v="0"/>
    <m/>
    <m/>
    <d v="2022-05-09T00:00:00"/>
    <m/>
    <m/>
    <m/>
    <x v="0"/>
    <x v="258"/>
    <n v="11249960200"/>
    <m/>
    <m/>
    <m/>
    <x v="0"/>
    <x v="0"/>
    <x v="0"/>
    <e v="#DIV/0!"/>
    <x v="0"/>
    <m/>
    <x v="0"/>
    <n v="0"/>
    <n v="0"/>
    <n v="0"/>
    <x v="0"/>
    <x v="4"/>
    <x v="5"/>
    <x v="43"/>
    <m/>
    <m/>
    <n v="0"/>
    <x v="1"/>
  </r>
  <r>
    <m/>
    <m/>
    <m/>
    <m/>
    <m/>
    <s v="Travaux de bitumage de la RNT 23 entre Tsangambato et Marolambo (Contrat Cadre)"/>
    <x v="1"/>
    <x v="1"/>
    <x v="0"/>
    <n v="20500000000"/>
    <x v="0"/>
    <x v="1"/>
    <x v="0"/>
    <m/>
    <s v="9.1"/>
    <m/>
    <x v="68"/>
    <x v="0"/>
    <x v="0"/>
    <x v="0"/>
    <x v="0"/>
    <x v="3"/>
    <x v="89"/>
    <x v="0"/>
    <m/>
    <m/>
    <m/>
    <m/>
    <m/>
    <m/>
    <x v="0"/>
    <x v="259"/>
    <m/>
    <m/>
    <m/>
    <m/>
    <x v="0"/>
    <x v="0"/>
    <x v="0"/>
    <e v="#DIV/0!"/>
    <x v="0"/>
    <m/>
    <x v="0"/>
    <n v="0"/>
    <n v="0"/>
    <n v="0"/>
    <x v="0"/>
    <x v="0"/>
    <x v="0"/>
    <x v="43"/>
    <m/>
    <m/>
    <n v="0"/>
    <x v="1"/>
  </r>
  <r>
    <m/>
    <m/>
    <m/>
    <m/>
    <m/>
    <s v="Travaux d'urgence de réparation du pont au pk 412+960 de la RNP 7"/>
    <x v="4"/>
    <x v="1"/>
    <x v="0"/>
    <n v="400000000"/>
    <x v="0"/>
    <x v="0"/>
    <x v="0"/>
    <m/>
    <s v="9.1"/>
    <m/>
    <x v="13"/>
    <x v="0"/>
    <x v="0"/>
    <x v="147"/>
    <x v="0"/>
    <x v="33"/>
    <x v="0"/>
    <x v="0"/>
    <m/>
    <m/>
    <m/>
    <m/>
    <m/>
    <m/>
    <x v="0"/>
    <x v="260"/>
    <m/>
    <m/>
    <m/>
    <m/>
    <x v="0"/>
    <x v="0"/>
    <x v="0"/>
    <e v="#DIV/0!"/>
    <x v="0"/>
    <m/>
    <x v="0"/>
    <n v="0"/>
    <n v="0"/>
    <n v="0"/>
    <x v="0"/>
    <x v="0"/>
    <x v="0"/>
    <x v="43"/>
    <m/>
    <m/>
    <n v="0"/>
    <x v="0"/>
  </r>
  <r>
    <m/>
    <m/>
    <m/>
    <m/>
    <m/>
    <s v="Travaux d'urgence de comblement de brèche sur la RNP 2 au PK 70+900"/>
    <x v="4"/>
    <x v="1"/>
    <x v="0"/>
    <n v="205000000"/>
    <x v="0"/>
    <x v="9"/>
    <x v="0"/>
    <m/>
    <s v="9.1"/>
    <m/>
    <x v="17"/>
    <x v="0"/>
    <x v="0"/>
    <x v="0"/>
    <x v="0"/>
    <x v="6"/>
    <x v="0"/>
    <x v="0"/>
    <m/>
    <m/>
    <m/>
    <m/>
    <m/>
    <m/>
    <x v="0"/>
    <x v="261"/>
    <n v="205000000"/>
    <m/>
    <m/>
    <m/>
    <x v="0"/>
    <x v="0"/>
    <x v="0"/>
    <e v="#DIV/0!"/>
    <x v="0"/>
    <m/>
    <x v="0"/>
    <n v="0"/>
    <n v="0"/>
    <n v="0"/>
    <x v="0"/>
    <x v="0"/>
    <x v="0"/>
    <x v="43"/>
    <m/>
    <m/>
    <n v="0"/>
    <x v="9"/>
  </r>
  <r>
    <m/>
    <m/>
    <m/>
    <m/>
    <m/>
    <s v="Travaux d'urgence de construction d'ouvrage de traversé et réparation de chaussée au pk 11+300 (Pont Manarimamy) de la RNT 3A"/>
    <x v="4"/>
    <x v="0"/>
    <x v="0"/>
    <m/>
    <x v="0"/>
    <x v="0"/>
    <x v="0"/>
    <m/>
    <s v="9.1"/>
    <m/>
    <x v="72"/>
    <x v="0"/>
    <x v="0"/>
    <x v="148"/>
    <x v="0"/>
    <x v="19"/>
    <x v="0"/>
    <x v="0"/>
    <m/>
    <m/>
    <m/>
    <m/>
    <m/>
    <m/>
    <x v="0"/>
    <x v="262"/>
    <m/>
    <m/>
    <m/>
    <m/>
    <x v="0"/>
    <x v="0"/>
    <x v="119"/>
    <e v="#DIV/0!"/>
    <x v="1"/>
    <m/>
    <x v="0"/>
    <n v="1"/>
    <n v="1"/>
    <n v="0"/>
    <x v="1"/>
    <x v="2"/>
    <x v="1"/>
    <x v="125"/>
    <m/>
    <m/>
    <n v="0"/>
    <x v="0"/>
  </r>
  <r>
    <m/>
    <m/>
    <m/>
    <m/>
    <m/>
    <s v="Travaux d'urgence de construction d'ouvrage de traversé et réparation de chaussée au pk 75+600 (Pont Mahadina) de la RNT 3A"/>
    <x v="4"/>
    <x v="0"/>
    <x v="0"/>
    <m/>
    <x v="0"/>
    <x v="0"/>
    <x v="0"/>
    <m/>
    <s v="9.1"/>
    <m/>
    <x v="72"/>
    <x v="0"/>
    <x v="0"/>
    <x v="149"/>
    <x v="0"/>
    <x v="19"/>
    <x v="0"/>
    <x v="0"/>
    <m/>
    <m/>
    <m/>
    <m/>
    <m/>
    <m/>
    <x v="0"/>
    <x v="263"/>
    <m/>
    <m/>
    <m/>
    <m/>
    <x v="0"/>
    <x v="0"/>
    <x v="88"/>
    <e v="#DIV/0!"/>
    <x v="1"/>
    <m/>
    <x v="0"/>
    <n v="1"/>
    <n v="1"/>
    <n v="0"/>
    <x v="1"/>
    <x v="1"/>
    <x v="1"/>
    <x v="126"/>
    <m/>
    <m/>
    <n v="0"/>
    <x v="0"/>
  </r>
  <r>
    <m/>
    <m/>
    <m/>
    <m/>
    <m/>
    <s v="Travaux d'urgence de construction d'ouvrage de traversé et réparation de chaussée au pk 83+600 (Pont après Tanambe) de la RNT 3A"/>
    <x v="4"/>
    <x v="0"/>
    <x v="0"/>
    <m/>
    <x v="0"/>
    <x v="0"/>
    <x v="0"/>
    <m/>
    <s v="9.1"/>
    <m/>
    <x v="72"/>
    <x v="0"/>
    <x v="0"/>
    <x v="150"/>
    <x v="0"/>
    <x v="19"/>
    <x v="0"/>
    <x v="0"/>
    <m/>
    <m/>
    <m/>
    <m/>
    <m/>
    <m/>
    <x v="0"/>
    <x v="264"/>
    <m/>
    <m/>
    <m/>
    <m/>
    <x v="0"/>
    <x v="0"/>
    <x v="163"/>
    <e v="#DIV/0!"/>
    <x v="1"/>
    <m/>
    <x v="0"/>
    <n v="1"/>
    <n v="1"/>
    <n v="0"/>
    <x v="1"/>
    <x v="2"/>
    <x v="1"/>
    <x v="125"/>
    <m/>
    <m/>
    <n v="0"/>
    <x v="0"/>
  </r>
  <r>
    <m/>
    <m/>
    <m/>
    <m/>
    <m/>
    <s v="Travaux d'urgence de réparation de chaussée au pk 114+000 (Anony)) de la RNT 3A"/>
    <x v="4"/>
    <x v="0"/>
    <x v="0"/>
    <m/>
    <x v="0"/>
    <x v="9"/>
    <x v="0"/>
    <m/>
    <s v="9.1"/>
    <m/>
    <x v="72"/>
    <x v="0"/>
    <x v="0"/>
    <x v="151"/>
    <x v="0"/>
    <x v="19"/>
    <x v="0"/>
    <x v="0"/>
    <m/>
    <m/>
    <m/>
    <m/>
    <m/>
    <m/>
    <x v="0"/>
    <x v="265"/>
    <m/>
    <m/>
    <m/>
    <m/>
    <x v="0"/>
    <x v="0"/>
    <x v="164"/>
    <e v="#DIV/0!"/>
    <x v="1"/>
    <m/>
    <x v="0"/>
    <n v="1"/>
    <n v="1"/>
    <n v="0"/>
    <x v="1"/>
    <x v="2"/>
    <x v="1"/>
    <x v="126"/>
    <m/>
    <m/>
    <n v="0"/>
    <x v="9"/>
  </r>
  <r>
    <m/>
    <m/>
    <m/>
    <m/>
    <m/>
    <s v="Travaux d'urgence de traitement de brèche sur la RNT 33 au PK 23+500"/>
    <x v="4"/>
    <x v="0"/>
    <x v="0"/>
    <m/>
    <x v="0"/>
    <x v="9"/>
    <x v="0"/>
    <m/>
    <s v="9.1"/>
    <m/>
    <x v="36"/>
    <x v="0"/>
    <x v="0"/>
    <x v="152"/>
    <x v="0"/>
    <x v="19"/>
    <x v="0"/>
    <x v="0"/>
    <m/>
    <m/>
    <m/>
    <m/>
    <m/>
    <m/>
    <x v="0"/>
    <x v="266"/>
    <m/>
    <m/>
    <m/>
    <m/>
    <x v="0"/>
    <x v="0"/>
    <x v="165"/>
    <e v="#DIV/0!"/>
    <x v="15"/>
    <m/>
    <x v="0"/>
    <n v="0.6"/>
    <n v="0.6"/>
    <n v="0"/>
    <x v="40"/>
    <x v="3"/>
    <x v="2"/>
    <x v="127"/>
    <m/>
    <m/>
    <n v="0"/>
    <x v="9"/>
  </r>
  <r>
    <m/>
    <m/>
    <m/>
    <m/>
    <m/>
    <s v="Travaux d'urgence de traitement de brèche sur la RNT 23A au PK  1+300"/>
    <x v="4"/>
    <x v="0"/>
    <x v="0"/>
    <m/>
    <x v="0"/>
    <x v="9"/>
    <x v="0"/>
    <m/>
    <s v="9.1"/>
    <m/>
    <x v="36"/>
    <x v="0"/>
    <x v="0"/>
    <x v="24"/>
    <x v="0"/>
    <x v="19"/>
    <x v="0"/>
    <x v="0"/>
    <m/>
    <m/>
    <m/>
    <m/>
    <m/>
    <m/>
    <x v="0"/>
    <x v="267"/>
    <m/>
    <m/>
    <m/>
    <m/>
    <x v="0"/>
    <x v="0"/>
    <x v="166"/>
    <e v="#DIV/0!"/>
    <x v="37"/>
    <m/>
    <x v="0"/>
    <n v="0.35"/>
    <n v="0.35"/>
    <n v="0"/>
    <x v="54"/>
    <x v="3"/>
    <x v="4"/>
    <x v="43"/>
    <m/>
    <m/>
    <n v="0"/>
    <x v="9"/>
  </r>
  <r>
    <m/>
    <m/>
    <m/>
    <m/>
    <m/>
    <s v="Travaux d'urgence de reconstruction de dalot et remise en état de la chaussée sur la RNP 7 du PK 532+406 au PK 740+800"/>
    <x v="4"/>
    <x v="0"/>
    <x v="0"/>
    <n v="520000000"/>
    <x v="0"/>
    <x v="0"/>
    <x v="0"/>
    <m/>
    <s v="9.1"/>
    <m/>
    <x v="13"/>
    <x v="0"/>
    <x v="0"/>
    <x v="153"/>
    <x v="0"/>
    <x v="44"/>
    <x v="0"/>
    <x v="0"/>
    <m/>
    <m/>
    <m/>
    <m/>
    <m/>
    <m/>
    <x v="0"/>
    <x v="268"/>
    <m/>
    <m/>
    <m/>
    <m/>
    <x v="0"/>
    <x v="0"/>
    <x v="0"/>
    <e v="#DIV/0!"/>
    <x v="0"/>
    <m/>
    <x v="0"/>
    <n v="0"/>
    <n v="0"/>
    <n v="0"/>
    <x v="0"/>
    <x v="0"/>
    <x v="0"/>
    <x v="43"/>
    <m/>
    <m/>
    <n v="0"/>
    <x v="0"/>
  </r>
  <r>
    <m/>
    <m/>
    <m/>
    <m/>
    <m/>
    <s v="Travaux d'urgence de traitement de brèche sur la RNP 7 au PK 378+250"/>
    <x v="4"/>
    <x v="0"/>
    <x v="0"/>
    <n v="1200000000"/>
    <x v="0"/>
    <x v="9"/>
    <x v="0"/>
    <m/>
    <s v="9.1"/>
    <m/>
    <x v="13"/>
    <x v="0"/>
    <x v="0"/>
    <x v="154"/>
    <x v="0"/>
    <x v="33"/>
    <x v="0"/>
    <x v="0"/>
    <m/>
    <m/>
    <m/>
    <m/>
    <m/>
    <m/>
    <x v="0"/>
    <x v="269"/>
    <m/>
    <m/>
    <m/>
    <m/>
    <x v="0"/>
    <x v="0"/>
    <x v="0"/>
    <e v="#DIV/0!"/>
    <x v="0"/>
    <m/>
    <x v="0"/>
    <n v="0"/>
    <n v="0"/>
    <n v="0"/>
    <x v="0"/>
    <x v="0"/>
    <x v="0"/>
    <x v="43"/>
    <m/>
    <m/>
    <n v="0"/>
    <x v="9"/>
  </r>
  <r>
    <m/>
    <m/>
    <m/>
    <m/>
    <m/>
    <s v="Travaux d'urgence de protection et de remise en état de la chaussée sur la RNP 7 au PK 510+000"/>
    <x v="4"/>
    <x v="0"/>
    <x v="0"/>
    <n v="600000000"/>
    <x v="0"/>
    <x v="9"/>
    <x v="0"/>
    <m/>
    <s v="9.1"/>
    <m/>
    <x v="13"/>
    <x v="0"/>
    <x v="0"/>
    <x v="155"/>
    <x v="0"/>
    <x v="33"/>
    <x v="0"/>
    <x v="0"/>
    <m/>
    <m/>
    <m/>
    <m/>
    <m/>
    <m/>
    <x v="0"/>
    <x v="270"/>
    <m/>
    <m/>
    <m/>
    <m/>
    <x v="0"/>
    <x v="0"/>
    <x v="0"/>
    <e v="#DIV/0!"/>
    <x v="0"/>
    <m/>
    <x v="0"/>
    <n v="0"/>
    <n v="0"/>
    <n v="0"/>
    <x v="0"/>
    <x v="0"/>
    <x v="0"/>
    <x v="43"/>
    <m/>
    <m/>
    <n v="0"/>
    <x v="9"/>
  </r>
  <r>
    <m/>
    <m/>
    <m/>
    <m/>
    <m/>
    <s v="Travaux d'urgence de traitement de brèche et de remise en état de la chaussée sur la RN7 au PK 331+200"/>
    <x v="4"/>
    <x v="0"/>
    <x v="0"/>
    <n v="800000000"/>
    <x v="0"/>
    <x v="9"/>
    <x v="0"/>
    <m/>
    <s v="9.1"/>
    <m/>
    <x v="13"/>
    <x v="0"/>
    <x v="0"/>
    <x v="156"/>
    <x v="0"/>
    <x v="16"/>
    <x v="0"/>
    <x v="0"/>
    <m/>
    <m/>
    <m/>
    <m/>
    <m/>
    <m/>
    <x v="0"/>
    <x v="271"/>
    <m/>
    <m/>
    <m/>
    <m/>
    <x v="0"/>
    <x v="0"/>
    <x v="0"/>
    <e v="#DIV/0!"/>
    <x v="0"/>
    <m/>
    <x v="0"/>
    <n v="0"/>
    <n v="0"/>
    <n v="0"/>
    <x v="0"/>
    <x v="0"/>
    <x v="0"/>
    <x v="43"/>
    <m/>
    <m/>
    <n v="0"/>
    <x v="9"/>
  </r>
  <r>
    <m/>
    <m/>
    <m/>
    <m/>
    <m/>
    <s v="Travaux d'urgence de remise en état de la chaussée sur la RNT 23A du PK 50+000 au PK 71+300"/>
    <x v="4"/>
    <x v="0"/>
    <x v="0"/>
    <n v="1950000000"/>
    <x v="0"/>
    <x v="9"/>
    <x v="0"/>
    <m/>
    <s v="9.1"/>
    <m/>
    <x v="37"/>
    <x v="0"/>
    <x v="0"/>
    <x v="0"/>
    <x v="0"/>
    <x v="19"/>
    <x v="0"/>
    <x v="0"/>
    <m/>
    <m/>
    <m/>
    <m/>
    <m/>
    <m/>
    <x v="0"/>
    <x v="272"/>
    <m/>
    <m/>
    <m/>
    <m/>
    <x v="0"/>
    <x v="0"/>
    <x v="0"/>
    <e v="#DIV/0!"/>
    <x v="0"/>
    <m/>
    <x v="0"/>
    <n v="0"/>
    <n v="0"/>
    <n v="0"/>
    <x v="0"/>
    <x v="0"/>
    <x v="0"/>
    <x v="43"/>
    <m/>
    <m/>
    <n v="0"/>
    <x v="9"/>
  </r>
  <r>
    <m/>
    <m/>
    <m/>
    <m/>
    <m/>
    <s v="Travaux d'urgence de remise en état de la chaussée sur la RNT 23A du PK 0+000 au PK 50+000"/>
    <x v="4"/>
    <x v="0"/>
    <x v="0"/>
    <n v="850000000"/>
    <x v="0"/>
    <x v="9"/>
    <x v="0"/>
    <m/>
    <s v="9.1"/>
    <m/>
    <x v="37"/>
    <x v="0"/>
    <x v="0"/>
    <x v="0"/>
    <x v="0"/>
    <x v="19"/>
    <x v="0"/>
    <x v="0"/>
    <m/>
    <m/>
    <m/>
    <m/>
    <m/>
    <m/>
    <x v="0"/>
    <x v="273"/>
    <m/>
    <m/>
    <m/>
    <m/>
    <x v="0"/>
    <x v="0"/>
    <x v="0"/>
    <e v="#DIV/0!"/>
    <x v="0"/>
    <m/>
    <x v="0"/>
    <n v="0"/>
    <n v="0"/>
    <n v="0"/>
    <x v="0"/>
    <x v="0"/>
    <x v="0"/>
    <x v="43"/>
    <m/>
    <m/>
    <n v="0"/>
    <x v="9"/>
  </r>
  <r>
    <m/>
    <m/>
    <m/>
    <m/>
    <m/>
    <s v="Travaux d'urgence de remise en état de la chaussée sur la RNT 11 du PK0 au PK23"/>
    <x v="4"/>
    <x v="0"/>
    <x v="0"/>
    <n v="500000000"/>
    <x v="0"/>
    <x v="9"/>
    <x v="0"/>
    <m/>
    <s v="9.1"/>
    <m/>
    <x v="3"/>
    <x v="0"/>
    <x v="0"/>
    <x v="0"/>
    <x v="0"/>
    <x v="41"/>
    <x v="0"/>
    <x v="0"/>
    <m/>
    <m/>
    <m/>
    <m/>
    <m/>
    <m/>
    <x v="0"/>
    <x v="274"/>
    <m/>
    <m/>
    <m/>
    <m/>
    <x v="0"/>
    <x v="0"/>
    <x v="0"/>
    <e v="#DIV/0!"/>
    <x v="0"/>
    <m/>
    <x v="0"/>
    <n v="0"/>
    <n v="0"/>
    <n v="0"/>
    <x v="0"/>
    <x v="0"/>
    <x v="0"/>
    <x v="43"/>
    <m/>
    <m/>
    <n v="0"/>
    <x v="9"/>
  </r>
  <r>
    <m/>
    <m/>
    <m/>
    <m/>
    <m/>
    <s v="Travaux d'urgence sur la RN7 au PK 509+950"/>
    <x v="4"/>
    <x v="0"/>
    <x v="0"/>
    <n v="500000000"/>
    <x v="0"/>
    <x v="9"/>
    <x v="0"/>
    <m/>
    <s v="9.1"/>
    <m/>
    <x v="13"/>
    <x v="0"/>
    <x v="0"/>
    <x v="157"/>
    <x v="0"/>
    <x v="33"/>
    <x v="0"/>
    <x v="0"/>
    <m/>
    <m/>
    <m/>
    <m/>
    <m/>
    <m/>
    <x v="0"/>
    <x v="275"/>
    <m/>
    <m/>
    <m/>
    <m/>
    <x v="0"/>
    <x v="0"/>
    <x v="0"/>
    <e v="#DIV/0!"/>
    <x v="0"/>
    <m/>
    <x v="0"/>
    <n v="0"/>
    <n v="0"/>
    <n v="0"/>
    <x v="0"/>
    <x v="0"/>
    <x v="0"/>
    <x v="43"/>
    <m/>
    <m/>
    <n v="0"/>
    <x v="9"/>
  </r>
  <r>
    <m/>
    <m/>
    <m/>
    <m/>
    <m/>
    <s v="Travaux d'urgence de remise en état de la chaussée sur la RNS25 au PK 25+500"/>
    <x v="4"/>
    <x v="0"/>
    <x v="0"/>
    <n v="1300000000"/>
    <x v="0"/>
    <x v="9"/>
    <x v="0"/>
    <m/>
    <s v="9.1"/>
    <m/>
    <x v="75"/>
    <x v="0"/>
    <x v="0"/>
    <x v="0"/>
    <x v="0"/>
    <x v="41"/>
    <x v="0"/>
    <x v="0"/>
    <m/>
    <m/>
    <m/>
    <m/>
    <m/>
    <m/>
    <x v="0"/>
    <x v="276"/>
    <m/>
    <m/>
    <m/>
    <m/>
    <x v="0"/>
    <x v="0"/>
    <x v="0"/>
    <e v="#DIV/0!"/>
    <x v="0"/>
    <m/>
    <x v="0"/>
    <n v="0"/>
    <n v="0"/>
    <n v="0"/>
    <x v="0"/>
    <x v="0"/>
    <x v="0"/>
    <x v="43"/>
    <m/>
    <m/>
    <n v="0"/>
    <x v="9"/>
  </r>
  <r>
    <m/>
    <m/>
    <m/>
    <m/>
    <m/>
    <s v="Travaux d'entretien de la route nationale RNS 30 reliant Ambalavelona Carrefour RNP 6 à Ankify"/>
    <x v="3"/>
    <x v="1"/>
    <x v="0"/>
    <n v="3000000000"/>
    <x v="0"/>
    <x v="1"/>
    <x v="45"/>
    <m/>
    <s v="9.1"/>
    <m/>
    <x v="82"/>
    <x v="0"/>
    <x v="0"/>
    <x v="0"/>
    <x v="0"/>
    <x v="10"/>
    <x v="55"/>
    <x v="0"/>
    <m/>
    <m/>
    <m/>
    <m/>
    <m/>
    <m/>
    <x v="0"/>
    <x v="277"/>
    <m/>
    <m/>
    <m/>
    <m/>
    <x v="0"/>
    <x v="0"/>
    <x v="0"/>
    <e v="#DIV/0!"/>
    <x v="0"/>
    <m/>
    <x v="0"/>
    <n v="0"/>
    <n v="0"/>
    <n v="0"/>
    <x v="0"/>
    <x v="0"/>
    <x v="0"/>
    <x v="43"/>
    <m/>
    <m/>
    <n v="0"/>
    <x v="1"/>
  </r>
  <r>
    <m/>
    <m/>
    <m/>
    <m/>
    <m/>
    <s v="Travaux d'Entretien renforcé de la route reliant Manjakandriana (Carrefour RNP2) - Mantasoa - Ambatolaona (carrefour RNP2), 27 Km"/>
    <x v="3"/>
    <x v="3"/>
    <x v="0"/>
    <n v="5000000000"/>
    <x v="0"/>
    <x v="1"/>
    <x v="70"/>
    <m/>
    <s v="9.1"/>
    <m/>
    <x v="96"/>
    <x v="0"/>
    <x v="0"/>
    <x v="0"/>
    <x v="0"/>
    <x v="6"/>
    <x v="90"/>
    <x v="0"/>
    <m/>
    <m/>
    <m/>
    <m/>
    <m/>
    <m/>
    <x v="0"/>
    <x v="278"/>
    <m/>
    <m/>
    <m/>
    <m/>
    <x v="0"/>
    <x v="0"/>
    <x v="0"/>
    <e v="#DIV/0!"/>
    <x v="0"/>
    <m/>
    <x v="0"/>
    <n v="0"/>
    <n v="0"/>
    <n v="0"/>
    <x v="0"/>
    <x v="0"/>
    <x v="0"/>
    <x v="43"/>
    <m/>
    <m/>
    <n v="0"/>
    <x v="1"/>
  </r>
  <r>
    <m/>
    <m/>
    <m/>
    <m/>
    <m/>
    <s v="Travaux de traitements de points noirs sur la route reliant Pont Ambatofotsy et Andramasina"/>
    <x v="3"/>
    <x v="1"/>
    <x v="0"/>
    <n v="3000000000"/>
    <x v="0"/>
    <x v="1"/>
    <x v="0"/>
    <m/>
    <s v="9.1"/>
    <m/>
    <x v="97"/>
    <x v="0"/>
    <x v="0"/>
    <x v="0"/>
    <x v="0"/>
    <x v="6"/>
    <x v="0"/>
    <x v="0"/>
    <m/>
    <m/>
    <m/>
    <m/>
    <m/>
    <m/>
    <x v="0"/>
    <x v="279"/>
    <m/>
    <m/>
    <m/>
    <m/>
    <x v="0"/>
    <x v="0"/>
    <x v="0"/>
    <e v="#DIV/0!"/>
    <x v="0"/>
    <m/>
    <x v="0"/>
    <n v="0"/>
    <n v="0"/>
    <n v="0"/>
    <x v="0"/>
    <x v="0"/>
    <x v="0"/>
    <x v="43"/>
    <m/>
    <m/>
    <n v="0"/>
    <x v="1"/>
  </r>
  <r>
    <m/>
    <m/>
    <m/>
    <m/>
    <m/>
    <s v="Travaux de construction d'un pont en béton armé au PK 5+900 (Fagnolafana) , longueur 43,60 ml"/>
    <x v="2"/>
    <x v="1"/>
    <x v="0"/>
    <n v="1510000000"/>
    <x v="0"/>
    <x v="0"/>
    <x v="99"/>
    <m/>
    <s v="9.1"/>
    <m/>
    <x v="27"/>
    <x v="0"/>
    <x v="0"/>
    <x v="0"/>
    <x v="0"/>
    <x v="39"/>
    <x v="0"/>
    <x v="0"/>
    <m/>
    <m/>
    <m/>
    <m/>
    <m/>
    <m/>
    <x v="0"/>
    <x v="280"/>
    <m/>
    <m/>
    <m/>
    <m/>
    <x v="0"/>
    <x v="0"/>
    <x v="0"/>
    <e v="#DIV/0!"/>
    <x v="0"/>
    <m/>
    <x v="0"/>
    <n v="0"/>
    <n v="0"/>
    <n v="0"/>
    <x v="0"/>
    <x v="0"/>
    <x v="0"/>
    <x v="43"/>
    <m/>
    <m/>
    <n v="0"/>
    <x v="0"/>
  </r>
  <r>
    <m/>
    <m/>
    <m/>
    <m/>
    <m/>
    <s v="Travaux d'aménagement des routes, rues et boulevards dans les Chefs-Lieux de Région de Madagascar, Lot Nord (Diana, Sava, Sofia, Boeny, Betsiboka) - (Contrat cadre)"/>
    <x v="1"/>
    <x v="1"/>
    <x v="0"/>
    <n v="25000000000"/>
    <x v="0"/>
    <x v="1"/>
    <x v="0"/>
    <m/>
    <s v="9.1"/>
    <m/>
    <x v="98"/>
    <x v="0"/>
    <x v="0"/>
    <x v="0"/>
    <x v="0"/>
    <x v="45"/>
    <x v="0"/>
    <x v="0"/>
    <m/>
    <m/>
    <m/>
    <m/>
    <m/>
    <m/>
    <x v="0"/>
    <x v="281"/>
    <m/>
    <m/>
    <m/>
    <m/>
    <x v="0"/>
    <x v="0"/>
    <x v="0"/>
    <e v="#DIV/0!"/>
    <x v="0"/>
    <m/>
    <x v="0"/>
    <n v="0"/>
    <n v="0"/>
    <n v="0"/>
    <x v="0"/>
    <x v="0"/>
    <x v="0"/>
    <x v="43"/>
    <m/>
    <m/>
    <n v="0"/>
    <x v="1"/>
  </r>
  <r>
    <m/>
    <m/>
    <m/>
    <m/>
    <m/>
    <s v="Travaux d'aménagement des routes, rues et boulevards dans les Chefs-Lieux de Région de Madagascar, Lot Ouest (Melaky, Menabe, Atsimo-Andrefana) - (Contrat cadre)"/>
    <x v="1"/>
    <x v="1"/>
    <x v="0"/>
    <n v="15000000000"/>
    <x v="0"/>
    <x v="1"/>
    <x v="0"/>
    <m/>
    <s v="9.1"/>
    <m/>
    <x v="98"/>
    <x v="0"/>
    <x v="0"/>
    <x v="0"/>
    <x v="0"/>
    <x v="46"/>
    <x v="0"/>
    <x v="0"/>
    <m/>
    <m/>
    <m/>
    <m/>
    <m/>
    <m/>
    <x v="0"/>
    <x v="282"/>
    <m/>
    <m/>
    <m/>
    <m/>
    <x v="0"/>
    <x v="0"/>
    <x v="0"/>
    <e v="#DIV/0!"/>
    <x v="0"/>
    <m/>
    <x v="0"/>
    <n v="0"/>
    <n v="0"/>
    <n v="0"/>
    <x v="0"/>
    <x v="0"/>
    <x v="0"/>
    <x v="43"/>
    <m/>
    <m/>
    <n v="0"/>
    <x v="1"/>
  </r>
  <r>
    <m/>
    <m/>
    <m/>
    <m/>
    <m/>
    <s v="Travaux d'aménagement des routes, rues et boulevards dans les Chefs-Lieux de Région de Madagascar, Lot Sud-Est (Vatovavy, Fitovinany, Atsimo-Atsinanana) - (Contrat cadre)"/>
    <x v="1"/>
    <x v="1"/>
    <x v="0"/>
    <n v="15000000000"/>
    <x v="0"/>
    <x v="1"/>
    <x v="0"/>
    <m/>
    <s v="9.1"/>
    <m/>
    <x v="98"/>
    <x v="0"/>
    <x v="0"/>
    <x v="0"/>
    <x v="0"/>
    <x v="47"/>
    <x v="0"/>
    <x v="0"/>
    <m/>
    <m/>
    <m/>
    <m/>
    <m/>
    <m/>
    <x v="0"/>
    <x v="283"/>
    <m/>
    <m/>
    <m/>
    <m/>
    <x v="0"/>
    <x v="0"/>
    <x v="0"/>
    <e v="#DIV/0!"/>
    <x v="0"/>
    <m/>
    <x v="0"/>
    <n v="0"/>
    <n v="0"/>
    <n v="0"/>
    <x v="0"/>
    <x v="0"/>
    <x v="0"/>
    <x v="43"/>
    <m/>
    <m/>
    <n v="0"/>
    <x v="1"/>
  </r>
  <r>
    <m/>
    <m/>
    <m/>
    <m/>
    <m/>
    <s v="Travaux d'aménagement des routes, rues et boulevards dans les Chefs-Lieux de Région de Madagascar, Lot Sud (Anosy, Androy, Ihorombe) - (Contrat cadre)"/>
    <x v="1"/>
    <x v="1"/>
    <x v="0"/>
    <n v="15000000000"/>
    <x v="0"/>
    <x v="1"/>
    <x v="0"/>
    <m/>
    <s v="9.1"/>
    <m/>
    <x v="98"/>
    <x v="0"/>
    <x v="0"/>
    <x v="0"/>
    <x v="0"/>
    <x v="48"/>
    <x v="0"/>
    <x v="0"/>
    <m/>
    <m/>
    <m/>
    <m/>
    <m/>
    <m/>
    <x v="0"/>
    <x v="284"/>
    <m/>
    <m/>
    <m/>
    <m/>
    <x v="0"/>
    <x v="0"/>
    <x v="0"/>
    <e v="#DIV/0!"/>
    <x v="0"/>
    <m/>
    <x v="0"/>
    <n v="0"/>
    <n v="0"/>
    <n v="0"/>
    <x v="0"/>
    <x v="0"/>
    <x v="0"/>
    <x v="43"/>
    <m/>
    <m/>
    <n v="0"/>
    <x v="1"/>
  </r>
  <r>
    <m/>
    <m/>
    <m/>
    <m/>
    <m/>
    <s v="Travaux de réparation du pont d'Antsevabe sur la RNP 4 au pk 43+200"/>
    <x v="3"/>
    <x v="1"/>
    <x v="0"/>
    <n v="125000000"/>
    <x v="0"/>
    <x v="0"/>
    <x v="0"/>
    <m/>
    <s v="9.1"/>
    <m/>
    <x v="35"/>
    <x v="0"/>
    <x v="0"/>
    <x v="0"/>
    <x v="0"/>
    <x v="6"/>
    <x v="0"/>
    <x v="0"/>
    <m/>
    <m/>
    <m/>
    <m/>
    <m/>
    <m/>
    <x v="0"/>
    <x v="285"/>
    <m/>
    <m/>
    <m/>
    <m/>
    <x v="0"/>
    <x v="0"/>
    <x v="0"/>
    <e v="#DIV/0!"/>
    <x v="0"/>
    <m/>
    <x v="0"/>
    <n v="0"/>
    <n v="0"/>
    <n v="0"/>
    <x v="0"/>
    <x v="0"/>
    <x v="0"/>
    <x v="43"/>
    <m/>
    <m/>
    <n v="0"/>
    <x v="0"/>
  </r>
  <r>
    <m/>
    <m/>
    <m/>
    <m/>
    <m/>
    <s v="Travaux d'entretien de bâtiment du MTP Anosy"/>
    <x v="3"/>
    <x v="0"/>
    <x v="0"/>
    <n v="50000000"/>
    <x v="0"/>
    <x v="10"/>
    <x v="18"/>
    <m/>
    <s v="9.1"/>
    <m/>
    <x v="0"/>
    <x v="0"/>
    <x v="0"/>
    <x v="0"/>
    <x v="0"/>
    <x v="0"/>
    <x v="0"/>
    <x v="0"/>
    <m/>
    <m/>
    <m/>
    <m/>
    <m/>
    <m/>
    <x v="0"/>
    <x v="286"/>
    <m/>
    <m/>
    <m/>
    <m/>
    <x v="0"/>
    <x v="0"/>
    <x v="0"/>
    <e v="#DIV/0!"/>
    <x v="0"/>
    <m/>
    <x v="0"/>
    <n v="0"/>
    <n v="0"/>
    <n v="0"/>
    <x v="0"/>
    <x v="0"/>
    <x v="0"/>
    <x v="43"/>
    <m/>
    <m/>
    <n v="0"/>
    <x v="10"/>
  </r>
  <r>
    <m/>
    <m/>
    <m/>
    <m/>
    <m/>
    <s v="Travaux de bitumage de la RNT 20 Ilaka Est et Antanambao Manampontsy, (Contrat cadre)"/>
    <x v="1"/>
    <x v="1"/>
    <x v="0"/>
    <n v="17060000000"/>
    <x v="0"/>
    <x v="1"/>
    <x v="0"/>
    <m/>
    <s v="9.1"/>
    <m/>
    <x v="90"/>
    <x v="0"/>
    <x v="0"/>
    <x v="0"/>
    <x v="0"/>
    <x v="39"/>
    <x v="0"/>
    <x v="0"/>
    <m/>
    <m/>
    <m/>
    <m/>
    <m/>
    <m/>
    <x v="0"/>
    <x v="287"/>
    <m/>
    <m/>
    <m/>
    <m/>
    <x v="0"/>
    <x v="0"/>
    <x v="0"/>
    <e v="#DIV/0!"/>
    <x v="0"/>
    <m/>
    <x v="0"/>
    <n v="0"/>
    <n v="0"/>
    <n v="0"/>
    <x v="0"/>
    <x v="0"/>
    <x v="0"/>
    <x v="43"/>
    <m/>
    <m/>
    <n v="0"/>
    <x v="1"/>
  </r>
  <r>
    <m/>
    <m/>
    <m/>
    <m/>
    <m/>
    <s v="Travaux d'aménagement et de bitumage de la RN 10, liaison Toliara à Ambovombe (Contrat cadre)"/>
    <x v="1"/>
    <x v="1"/>
    <x v="0"/>
    <n v="6840000000"/>
    <x v="0"/>
    <x v="1"/>
    <x v="0"/>
    <m/>
    <s v="9.1"/>
    <m/>
    <x v="38"/>
    <x v="0"/>
    <x v="0"/>
    <x v="0"/>
    <x v="0"/>
    <x v="5"/>
    <x v="0"/>
    <x v="0"/>
    <m/>
    <m/>
    <m/>
    <m/>
    <m/>
    <m/>
    <x v="0"/>
    <x v="288"/>
    <m/>
    <m/>
    <m/>
    <m/>
    <x v="0"/>
    <x v="0"/>
    <x v="0"/>
    <e v="#DIV/0!"/>
    <x v="0"/>
    <m/>
    <x v="0"/>
    <n v="0"/>
    <n v="0"/>
    <n v="0"/>
    <x v="0"/>
    <x v="0"/>
    <x v="0"/>
    <x v="43"/>
    <m/>
    <m/>
    <n v="0"/>
    <x v="1"/>
  </r>
  <r>
    <s v="km"/>
    <m/>
    <m/>
    <m/>
    <m/>
    <s v="Travaux de pavage de la route reliant Ambohimanjaka et Anosiala RNP4, 7km"/>
    <x v="3"/>
    <x v="1"/>
    <x v="0"/>
    <n v="3706697500"/>
    <x v="0"/>
    <x v="1"/>
    <x v="31"/>
    <m/>
    <s v="9.1"/>
    <m/>
    <x v="35"/>
    <x v="0"/>
    <x v="0"/>
    <x v="0"/>
    <x v="0"/>
    <x v="6"/>
    <x v="0"/>
    <x v="0"/>
    <m/>
    <m/>
    <m/>
    <m/>
    <m/>
    <m/>
    <x v="0"/>
    <x v="289"/>
    <m/>
    <m/>
    <m/>
    <m/>
    <x v="0"/>
    <x v="0"/>
    <x v="0"/>
    <e v="#DIV/0!"/>
    <x v="0"/>
    <m/>
    <x v="0"/>
    <n v="0"/>
    <n v="0"/>
    <n v="0"/>
    <x v="0"/>
    <x v="0"/>
    <x v="0"/>
    <x v="43"/>
    <m/>
    <m/>
    <n v="0"/>
    <x v="1"/>
  </r>
  <r>
    <m/>
    <m/>
    <m/>
    <m/>
    <m/>
    <s v="Travaux d'entretien renforcé de la RNP4 (Contrat Cadre)"/>
    <x v="3"/>
    <x v="1"/>
    <x v="0"/>
    <n v="17000000000"/>
    <x v="0"/>
    <x v="1"/>
    <x v="0"/>
    <m/>
    <s v="9.1"/>
    <m/>
    <x v="35"/>
    <x v="0"/>
    <x v="0"/>
    <x v="0"/>
    <x v="0"/>
    <x v="49"/>
    <x v="0"/>
    <x v="0"/>
    <m/>
    <m/>
    <m/>
    <m/>
    <m/>
    <m/>
    <x v="0"/>
    <x v="290"/>
    <m/>
    <m/>
    <m/>
    <m/>
    <x v="0"/>
    <x v="0"/>
    <x v="0"/>
    <e v="#DIV/0!"/>
    <x v="0"/>
    <m/>
    <x v="0"/>
    <n v="0"/>
    <n v="0"/>
    <n v="0"/>
    <x v="0"/>
    <x v="0"/>
    <x v="0"/>
    <x v="43"/>
    <m/>
    <m/>
    <n v="0"/>
    <x v="1"/>
  </r>
  <r>
    <m/>
    <m/>
    <m/>
    <m/>
    <m/>
    <s v="Travaux d'entretien renforcé de la RNP7 (Contrat Cadre)"/>
    <x v="3"/>
    <x v="1"/>
    <x v="0"/>
    <n v="16300000000"/>
    <x v="0"/>
    <x v="1"/>
    <x v="0"/>
    <m/>
    <s v="9.1"/>
    <m/>
    <x v="13"/>
    <x v="0"/>
    <x v="0"/>
    <x v="0"/>
    <x v="0"/>
    <x v="50"/>
    <x v="0"/>
    <x v="0"/>
    <m/>
    <m/>
    <m/>
    <m/>
    <m/>
    <m/>
    <x v="0"/>
    <x v="291"/>
    <m/>
    <m/>
    <m/>
    <m/>
    <x v="0"/>
    <x v="0"/>
    <x v="0"/>
    <e v="#DIV/0!"/>
    <x v="0"/>
    <m/>
    <x v="0"/>
    <n v="0"/>
    <n v="0"/>
    <n v="0"/>
    <x v="0"/>
    <x v="0"/>
    <x v="0"/>
    <x v="43"/>
    <m/>
    <m/>
    <n v="0"/>
    <x v="1"/>
  </r>
  <r>
    <m/>
    <m/>
    <m/>
    <m/>
    <m/>
    <s v="Travaux de réhabilitation de la route nationale RNS 13 reliant Betroka - Ambovombe (Contrat Cadre)"/>
    <x v="1"/>
    <x v="0"/>
    <x v="0"/>
    <n v="447100000000"/>
    <x v="0"/>
    <x v="1"/>
    <x v="0"/>
    <m/>
    <s v="9.1"/>
    <m/>
    <x v="4"/>
    <x v="0"/>
    <x v="0"/>
    <x v="0"/>
    <x v="0"/>
    <x v="4"/>
    <x v="0"/>
    <x v="0"/>
    <m/>
    <m/>
    <m/>
    <m/>
    <m/>
    <m/>
    <x v="0"/>
    <x v="292"/>
    <m/>
    <m/>
    <m/>
    <m/>
    <x v="0"/>
    <x v="0"/>
    <x v="0"/>
    <e v="#DIV/0!"/>
    <x v="0"/>
    <m/>
    <x v="0"/>
    <n v="0"/>
    <n v="0"/>
    <n v="0"/>
    <x v="0"/>
    <x v="0"/>
    <x v="0"/>
    <x v="43"/>
    <m/>
    <m/>
    <n v="0"/>
    <x v="1"/>
  </r>
  <r>
    <m/>
    <m/>
    <m/>
    <m/>
    <m/>
    <s v="Travaux de réhabilitation de la route nationale RNS 5 reliant Vahibe - Mananara Nord - Maroantsetra (Contrat Cadre)"/>
    <x v="1"/>
    <x v="0"/>
    <x v="0"/>
    <n v="283900000000"/>
    <x v="0"/>
    <x v="1"/>
    <x v="0"/>
    <m/>
    <s v="9.1"/>
    <m/>
    <x v="20"/>
    <x v="0"/>
    <x v="0"/>
    <x v="0"/>
    <x v="0"/>
    <x v="15"/>
    <x v="0"/>
    <x v="0"/>
    <m/>
    <m/>
    <m/>
    <m/>
    <m/>
    <m/>
    <x v="0"/>
    <x v="293"/>
    <m/>
    <m/>
    <m/>
    <m/>
    <x v="0"/>
    <x v="0"/>
    <x v="0"/>
    <e v="#DIV/0!"/>
    <x v="0"/>
    <m/>
    <x v="0"/>
    <n v="0"/>
    <n v="0"/>
    <n v="0"/>
    <x v="0"/>
    <x v="0"/>
    <x v="0"/>
    <x v="43"/>
    <m/>
    <m/>
    <n v="0"/>
    <x v="1"/>
  </r>
  <r>
    <m/>
    <m/>
    <m/>
    <m/>
    <m/>
    <s v="Travaux de réhabilitation de la route reliant Bealanana et Andapa (Contrat Cadre)"/>
    <x v="1"/>
    <x v="0"/>
    <x v="0"/>
    <n v="323000000000"/>
    <x v="0"/>
    <x v="1"/>
    <x v="0"/>
    <m/>
    <s v="9.1"/>
    <m/>
    <x v="27"/>
    <x v="0"/>
    <x v="0"/>
    <x v="0"/>
    <x v="0"/>
    <x v="51"/>
    <x v="0"/>
    <x v="0"/>
    <m/>
    <m/>
    <m/>
    <m/>
    <m/>
    <m/>
    <x v="0"/>
    <x v="294"/>
    <m/>
    <m/>
    <m/>
    <m/>
    <x v="0"/>
    <x v="0"/>
    <x v="0"/>
    <e v="#DIV/0!"/>
    <x v="0"/>
    <m/>
    <x v="0"/>
    <n v="0"/>
    <n v="0"/>
    <n v="0"/>
    <x v="0"/>
    <x v="0"/>
    <x v="0"/>
    <x v="43"/>
    <m/>
    <m/>
    <n v="0"/>
    <x v="1"/>
  </r>
  <r>
    <m/>
    <m/>
    <m/>
    <m/>
    <m/>
    <s v="Travaux de construction de l'Autoroute reliant Antananarivo - Toamasina"/>
    <x v="2"/>
    <x v="0"/>
    <x v="0"/>
    <n v="3160888000000"/>
    <x v="0"/>
    <x v="1"/>
    <x v="100"/>
    <m/>
    <s v="9.1"/>
    <m/>
    <x v="99"/>
    <x v="0"/>
    <x v="0"/>
    <x v="0"/>
    <x v="0"/>
    <x v="52"/>
    <x v="0"/>
    <x v="0"/>
    <m/>
    <m/>
    <m/>
    <m/>
    <m/>
    <m/>
    <x v="0"/>
    <x v="295"/>
    <m/>
    <m/>
    <m/>
    <m/>
    <x v="0"/>
    <x v="0"/>
    <x v="0"/>
    <e v="#DIV/0!"/>
    <x v="0"/>
    <m/>
    <x v="0"/>
    <n v="0"/>
    <n v="0"/>
    <n v="0"/>
    <x v="0"/>
    <x v="0"/>
    <x v="0"/>
    <x v="43"/>
    <m/>
    <m/>
    <n v="0"/>
    <x v="1"/>
  </r>
  <r>
    <m/>
    <m/>
    <m/>
    <m/>
    <m/>
    <s v="Travaux d'urgence sur la RNS13 entre les pk408+000 et 409+000, descente d'Andranovato"/>
    <x v="4"/>
    <x v="1"/>
    <x v="0"/>
    <n v="250000000"/>
    <x v="0"/>
    <x v="9"/>
    <x v="0"/>
    <m/>
    <s v="9.1"/>
    <m/>
    <x v="4"/>
    <x v="0"/>
    <x v="0"/>
    <x v="0"/>
    <x v="0"/>
    <x v="11"/>
    <x v="0"/>
    <x v="0"/>
    <m/>
    <m/>
    <m/>
    <m/>
    <m/>
    <m/>
    <x v="0"/>
    <x v="296"/>
    <m/>
    <m/>
    <m/>
    <m/>
    <x v="0"/>
    <x v="0"/>
    <x v="0"/>
    <e v="#DIV/0!"/>
    <x v="0"/>
    <m/>
    <x v="0"/>
    <n v="0"/>
    <n v="0"/>
    <n v="0"/>
    <x v="0"/>
    <x v="0"/>
    <x v="0"/>
    <x v="43"/>
    <m/>
    <m/>
    <n v="0"/>
    <x v="9"/>
  </r>
  <r>
    <m/>
    <m/>
    <m/>
    <m/>
    <m/>
    <s v="Travaux de construction de la voie rapide ouest Tana reliant Stade Maki Andohatapenaka et la nouvelle Ville Tanamasoandro Imeritsiatosika répartis en 02 lots : Lot 01 Maki Andohatapenaka - Croisement RN1; Lot 2 : Croisement RN1 - Imeritsiatosika Tsimahabeomby"/>
    <x v="2"/>
    <x v="0"/>
    <x v="0"/>
    <n v="720000000000"/>
    <x v="0"/>
    <x v="1"/>
    <x v="0"/>
    <m/>
    <s v="9.1"/>
    <m/>
    <x v="69"/>
    <x v="0"/>
    <x v="0"/>
    <x v="0"/>
    <x v="0"/>
    <x v="6"/>
    <x v="0"/>
    <x v="0"/>
    <m/>
    <m/>
    <m/>
    <m/>
    <m/>
    <m/>
    <x v="0"/>
    <x v="297"/>
    <m/>
    <m/>
    <m/>
    <m/>
    <x v="0"/>
    <x v="0"/>
    <x v="0"/>
    <e v="#DIV/0!"/>
    <x v="0"/>
    <m/>
    <x v="0"/>
    <n v="0"/>
    <n v="0"/>
    <n v="0"/>
    <x v="0"/>
    <x v="0"/>
    <x v="0"/>
    <x v="43"/>
    <m/>
    <m/>
    <n v="0"/>
    <x v="1"/>
  </r>
  <r>
    <m/>
    <m/>
    <m/>
    <m/>
    <m/>
    <s v="Travaux de construction d'un pont à deux voies au PK 459+950 de la RNP7 à Ambalavao"/>
    <x v="2"/>
    <x v="0"/>
    <x v="0"/>
    <n v="4800000000"/>
    <x v="0"/>
    <x v="0"/>
    <x v="0"/>
    <m/>
    <s v="9.1"/>
    <m/>
    <x v="13"/>
    <x v="0"/>
    <x v="0"/>
    <x v="0"/>
    <x v="0"/>
    <x v="33"/>
    <x v="0"/>
    <x v="0"/>
    <m/>
    <m/>
    <m/>
    <m/>
    <m/>
    <m/>
    <x v="0"/>
    <x v="298"/>
    <m/>
    <m/>
    <m/>
    <m/>
    <x v="0"/>
    <x v="0"/>
    <x v="0"/>
    <e v="#DIV/0!"/>
    <x v="0"/>
    <m/>
    <x v="0"/>
    <n v="0"/>
    <n v="0"/>
    <n v="0"/>
    <x v="0"/>
    <x v="0"/>
    <x v="0"/>
    <x v="43"/>
    <m/>
    <m/>
    <n v="0"/>
    <x v="0"/>
  </r>
  <r>
    <m/>
    <m/>
    <m/>
    <m/>
    <m/>
    <s v="Gestion, Contrôle et Suivi des travaux de réhabilitation de la RN 11 Mananjary - Nosy Varika - Mahanoro"/>
    <x v="7"/>
    <x v="0"/>
    <x v="0"/>
    <n v="24000000000"/>
    <x v="0"/>
    <x v="7"/>
    <x v="0"/>
    <m/>
    <s v="9.1"/>
    <m/>
    <x v="3"/>
    <x v="0"/>
    <x v="0"/>
    <x v="0"/>
    <x v="0"/>
    <x v="3"/>
    <x v="3"/>
    <x v="0"/>
    <m/>
    <m/>
    <m/>
    <m/>
    <m/>
    <m/>
    <x v="0"/>
    <x v="299"/>
    <m/>
    <m/>
    <m/>
    <m/>
    <x v="0"/>
    <x v="0"/>
    <x v="0"/>
    <e v="#DIV/0!"/>
    <x v="0"/>
    <m/>
    <x v="0"/>
    <n v="0"/>
    <n v="0"/>
    <n v="0"/>
    <x v="0"/>
    <x v="0"/>
    <x v="0"/>
    <x v="43"/>
    <m/>
    <m/>
    <n v="0"/>
    <x v="7"/>
  </r>
  <r>
    <m/>
    <m/>
    <m/>
    <m/>
    <m/>
    <s v="Gestion, Contrôle et Suivi des travaux de réhabilitation de la route reliant Sahofika et Marolambo"/>
    <x v="7"/>
    <x v="0"/>
    <x v="0"/>
    <n v="7821012280"/>
    <x v="0"/>
    <x v="7"/>
    <x v="0"/>
    <m/>
    <s v="9.1"/>
    <m/>
    <x v="2"/>
    <x v="0"/>
    <x v="0"/>
    <x v="0"/>
    <x v="0"/>
    <x v="2"/>
    <x v="2"/>
    <x v="0"/>
    <m/>
    <m/>
    <m/>
    <m/>
    <m/>
    <m/>
    <x v="0"/>
    <x v="300"/>
    <m/>
    <m/>
    <m/>
    <m/>
    <x v="0"/>
    <x v="0"/>
    <x v="0"/>
    <e v="#DIV/0!"/>
    <x v="0"/>
    <m/>
    <x v="0"/>
    <n v="0"/>
    <n v="0"/>
    <n v="0"/>
    <x v="0"/>
    <x v="0"/>
    <x v="0"/>
    <x v="43"/>
    <m/>
    <m/>
    <n v="0"/>
    <x v="7"/>
  </r>
  <r>
    <m/>
    <m/>
    <m/>
    <m/>
    <m/>
    <s v="Gestion, Contrôle et Suivi des travaux de réhabilitation de la route reliant Maroantsetra - Marofinaritra - Antalaha"/>
    <x v="7"/>
    <x v="0"/>
    <x v="0"/>
    <n v="16945528000"/>
    <x v="0"/>
    <x v="7"/>
    <x v="0"/>
    <m/>
    <s v="9.1"/>
    <m/>
    <x v="1"/>
    <x v="0"/>
    <x v="0"/>
    <x v="0"/>
    <x v="0"/>
    <x v="1"/>
    <x v="1"/>
    <x v="1"/>
    <m/>
    <m/>
    <m/>
    <m/>
    <m/>
    <m/>
    <x v="0"/>
    <x v="301"/>
    <m/>
    <m/>
    <m/>
    <m/>
    <x v="0"/>
    <x v="0"/>
    <x v="0"/>
    <e v="#DIV/0!"/>
    <x v="0"/>
    <m/>
    <x v="0"/>
    <n v="0"/>
    <n v="0"/>
    <n v="0"/>
    <x v="0"/>
    <x v="0"/>
    <x v="0"/>
    <x v="43"/>
    <m/>
    <m/>
    <n v="0"/>
    <x v="7"/>
  </r>
  <r>
    <m/>
    <m/>
    <m/>
    <m/>
    <m/>
    <s v="Gestion, Contrôle et Suivi des travaux de réhabilitation de la route nationale RNS 13 reliant Ikalamainty Carrefour RNP 7 et Betroka"/>
    <x v="7"/>
    <x v="0"/>
    <x v="0"/>
    <n v="14000000000"/>
    <x v="0"/>
    <x v="7"/>
    <x v="0"/>
    <m/>
    <s v="9.1"/>
    <m/>
    <x v="4"/>
    <x v="0"/>
    <x v="0"/>
    <x v="0"/>
    <x v="0"/>
    <x v="4"/>
    <x v="0"/>
    <x v="0"/>
    <m/>
    <m/>
    <m/>
    <m/>
    <m/>
    <m/>
    <x v="0"/>
    <x v="302"/>
    <m/>
    <m/>
    <m/>
    <m/>
    <x v="0"/>
    <x v="0"/>
    <x v="0"/>
    <e v="#DIV/0!"/>
    <x v="0"/>
    <m/>
    <x v="0"/>
    <n v="0"/>
    <n v="0"/>
    <n v="0"/>
    <x v="0"/>
    <x v="0"/>
    <x v="0"/>
    <x v="43"/>
    <m/>
    <m/>
    <n v="0"/>
    <x v="7"/>
  </r>
  <r>
    <m/>
    <m/>
    <m/>
    <m/>
    <m/>
    <s v="Gestion, Contrôle et Suivi des travaux de réhabilitation de l'Aéroport d'Ampanihy (Piste d'atterrissage 1000 ml et route d'accès environ 2 km)"/>
    <x v="7"/>
    <x v="0"/>
    <x v="0"/>
    <n v="930000000"/>
    <x v="0"/>
    <x v="7"/>
    <x v="0"/>
    <m/>
    <s v="9.1"/>
    <m/>
    <x v="5"/>
    <x v="0"/>
    <x v="0"/>
    <x v="0"/>
    <x v="0"/>
    <x v="5"/>
    <x v="5"/>
    <x v="0"/>
    <m/>
    <m/>
    <m/>
    <m/>
    <m/>
    <m/>
    <x v="0"/>
    <x v="303"/>
    <m/>
    <m/>
    <m/>
    <m/>
    <x v="0"/>
    <x v="0"/>
    <x v="0"/>
    <e v="#DIV/0!"/>
    <x v="0"/>
    <m/>
    <x v="0"/>
    <n v="0"/>
    <n v="0"/>
    <n v="0"/>
    <x v="0"/>
    <x v="0"/>
    <x v="0"/>
    <x v="43"/>
    <m/>
    <m/>
    <n v="0"/>
    <x v="7"/>
  </r>
  <r>
    <m/>
    <m/>
    <m/>
    <m/>
    <m/>
    <s v="Gestion, contrôle et surveillance des travaux de construction de la Voie Rapide Ouest Tana reliant Stade Maki Andohatapenaka et la Nouvelle Ville TanaMasoandro Imeritsiatosika, lot 01 et lot 2"/>
    <x v="7"/>
    <x v="3"/>
    <x v="0"/>
    <n v="6000000000"/>
    <x v="0"/>
    <x v="7"/>
    <x v="0"/>
    <m/>
    <s v="9.1"/>
    <m/>
    <x v="69"/>
    <x v="0"/>
    <x v="0"/>
    <x v="0"/>
    <x v="0"/>
    <x v="6"/>
    <x v="0"/>
    <x v="0"/>
    <m/>
    <m/>
    <m/>
    <m/>
    <m/>
    <m/>
    <x v="0"/>
    <x v="304"/>
    <m/>
    <m/>
    <m/>
    <m/>
    <x v="0"/>
    <x v="0"/>
    <x v="0"/>
    <e v="#DIV/0!"/>
    <x v="0"/>
    <m/>
    <x v="0"/>
    <n v="0"/>
    <n v="0"/>
    <n v="0"/>
    <x v="0"/>
    <x v="0"/>
    <x v="0"/>
    <x v="43"/>
    <m/>
    <m/>
    <n v="0"/>
    <x v="7"/>
  </r>
  <r>
    <m/>
    <m/>
    <m/>
    <m/>
    <m/>
    <s v="Etudes APS+APD, Gestion et Contrôle des Travaux d'aménagement et de bitumage de la RNT 20 reliant Ilaka Est et Antanambao Manampotsy"/>
    <x v="7"/>
    <x v="1"/>
    <x v="0"/>
    <n v="2050000000"/>
    <x v="0"/>
    <x v="7"/>
    <x v="0"/>
    <m/>
    <s v="9.1"/>
    <m/>
    <x v="90"/>
    <x v="0"/>
    <x v="0"/>
    <x v="0"/>
    <x v="0"/>
    <x v="39"/>
    <x v="0"/>
    <x v="0"/>
    <m/>
    <m/>
    <m/>
    <m/>
    <m/>
    <m/>
    <x v="0"/>
    <x v="305"/>
    <m/>
    <m/>
    <m/>
    <m/>
    <x v="0"/>
    <x v="0"/>
    <x v="0"/>
    <e v="#DIV/0!"/>
    <x v="0"/>
    <m/>
    <x v="0"/>
    <n v="0"/>
    <n v="0"/>
    <n v="0"/>
    <x v="0"/>
    <x v="0"/>
    <x v="0"/>
    <x v="43"/>
    <m/>
    <m/>
    <n v="0"/>
    <x v="7"/>
  </r>
  <r>
    <m/>
    <s v="206"/>
    <s v="456"/>
    <s v="FLY OVER ANOSIZATO"/>
    <s v="DIRECTION GENERALE DES TRAVAUX PUBLICS"/>
    <s v="Gestion , contrôle et surveillance des travaux de construction de Fly Over Maki"/>
    <x v="7"/>
    <x v="3"/>
    <x v="0"/>
    <n v="4000000000"/>
    <x v="0"/>
    <x v="7"/>
    <x v="0"/>
    <m/>
    <s v="9.1"/>
    <m/>
    <x v="71"/>
    <x v="0"/>
    <x v="0"/>
    <x v="0"/>
    <x v="0"/>
    <x v="6"/>
    <x v="0"/>
    <x v="0"/>
    <m/>
    <m/>
    <m/>
    <m/>
    <m/>
    <m/>
    <x v="0"/>
    <x v="306"/>
    <m/>
    <m/>
    <m/>
    <m/>
    <x v="0"/>
    <x v="0"/>
    <x v="0"/>
    <e v="#DIV/0!"/>
    <x v="0"/>
    <m/>
    <x v="0"/>
    <n v="0"/>
    <n v="0"/>
    <n v="0"/>
    <x v="0"/>
    <x v="0"/>
    <x v="0"/>
    <x v="43"/>
    <m/>
    <m/>
    <n v="0"/>
    <x v="7"/>
  </r>
  <r>
    <m/>
    <m/>
    <m/>
    <m/>
    <m/>
    <s v="Maitrise d'œuvre Institutionnelle et Sociale relatif à la Construction de la Voie Rapide Ouest Tana, reliant Stade Maki Andohatapenaka et la Nouvelle Ville TanaMasoandro Imeritsiatosika"/>
    <x v="7"/>
    <x v="3"/>
    <x v="0"/>
    <n v="600000000"/>
    <x v="0"/>
    <x v="7"/>
    <x v="0"/>
    <m/>
    <s v="9.1"/>
    <m/>
    <x v="69"/>
    <x v="0"/>
    <x v="0"/>
    <x v="0"/>
    <x v="0"/>
    <x v="6"/>
    <x v="0"/>
    <x v="0"/>
    <m/>
    <m/>
    <m/>
    <m/>
    <m/>
    <m/>
    <x v="0"/>
    <x v="307"/>
    <m/>
    <m/>
    <m/>
    <m/>
    <x v="0"/>
    <x v="0"/>
    <x v="0"/>
    <e v="#DIV/0!"/>
    <x v="0"/>
    <m/>
    <x v="0"/>
    <n v="0"/>
    <n v="0"/>
    <n v="0"/>
    <x v="0"/>
    <x v="0"/>
    <x v="0"/>
    <x v="43"/>
    <m/>
    <m/>
    <n v="0"/>
    <x v="7"/>
  </r>
  <r>
    <m/>
    <m/>
    <m/>
    <m/>
    <m/>
    <s v="Gestion, Contrôle et Surveillance des travaux de reconstruction du pont Mandikanamana au PK 107+150 de la RNP 7"/>
    <x v="7"/>
    <x v="3"/>
    <x v="0"/>
    <n v="120000000"/>
    <x v="0"/>
    <x v="7"/>
    <x v="0"/>
    <m/>
    <s v="9.1"/>
    <m/>
    <x v="13"/>
    <x v="0"/>
    <x v="0"/>
    <x v="0"/>
    <x v="0"/>
    <x v="13"/>
    <x v="0"/>
    <x v="0"/>
    <m/>
    <m/>
    <m/>
    <m/>
    <m/>
    <m/>
    <x v="0"/>
    <x v="308"/>
    <m/>
    <m/>
    <m/>
    <m/>
    <x v="0"/>
    <x v="0"/>
    <x v="0"/>
    <e v="#DIV/0!"/>
    <x v="0"/>
    <m/>
    <x v="0"/>
    <n v="0"/>
    <n v="0"/>
    <n v="0"/>
    <x v="0"/>
    <x v="0"/>
    <x v="0"/>
    <x v="43"/>
    <m/>
    <m/>
    <n v="0"/>
    <x v="7"/>
  </r>
  <r>
    <m/>
    <m/>
    <m/>
    <m/>
    <m/>
    <s v="Travaux de reconstruction du pont Mandikanamana au PK 107+150 de la RNP 7"/>
    <x v="2"/>
    <x v="1"/>
    <x v="0"/>
    <n v="1000000000"/>
    <x v="0"/>
    <x v="0"/>
    <x v="0"/>
    <m/>
    <s v="9.1"/>
    <m/>
    <x v="13"/>
    <x v="0"/>
    <x v="0"/>
    <x v="0"/>
    <x v="0"/>
    <x v="13"/>
    <x v="0"/>
    <x v="0"/>
    <m/>
    <m/>
    <m/>
    <m/>
    <m/>
    <m/>
    <x v="0"/>
    <x v="309"/>
    <m/>
    <m/>
    <m/>
    <m/>
    <x v="0"/>
    <x v="0"/>
    <x v="0"/>
    <e v="#DIV/0!"/>
    <x v="0"/>
    <m/>
    <x v="0"/>
    <n v="0"/>
    <n v="0"/>
    <n v="0"/>
    <x v="0"/>
    <x v="0"/>
    <x v="0"/>
    <x v="43"/>
    <m/>
    <m/>
    <n v="0"/>
    <x v="0"/>
  </r>
  <r>
    <m/>
    <m/>
    <m/>
    <m/>
    <m/>
    <s v="Actualisation des Etudes détaillées, Gestion et Contrôle des Travaux d'aménagement et de bitumage de la RN 10, liaison Toliara à Ambovombe Section 3 du PK 226 au PK 316 (Ampanihy/Beloha)"/>
    <x v="7"/>
    <x v="1"/>
    <x v="0"/>
    <n v="548000000"/>
    <x v="0"/>
    <x v="7"/>
    <x v="0"/>
    <m/>
    <s v="9.1"/>
    <m/>
    <x v="38"/>
    <x v="0"/>
    <x v="0"/>
    <x v="0"/>
    <x v="0"/>
    <x v="5"/>
    <x v="0"/>
    <x v="0"/>
    <m/>
    <m/>
    <m/>
    <m/>
    <m/>
    <m/>
    <x v="0"/>
    <x v="310"/>
    <m/>
    <m/>
    <m/>
    <m/>
    <x v="0"/>
    <x v="0"/>
    <x v="0"/>
    <e v="#DIV/0!"/>
    <x v="0"/>
    <m/>
    <x v="0"/>
    <n v="0"/>
    <n v="0"/>
    <n v="0"/>
    <x v="0"/>
    <x v="0"/>
    <x v="0"/>
    <x v="43"/>
    <m/>
    <m/>
    <n v="0"/>
    <x v="7"/>
  </r>
  <r>
    <m/>
    <m/>
    <m/>
    <m/>
    <m/>
    <s v="Actualisation des Etudes détaillées, Gestion et Contrôle des Travaux d'aménagement et de bitumage de la RN 10, liaison Toliara à Ambovombe Section 4 du PK 316 au PK 434 (Beloha/Ambovombe)"/>
    <x v="7"/>
    <x v="1"/>
    <x v="0"/>
    <n v="718000000"/>
    <x v="0"/>
    <x v="7"/>
    <x v="0"/>
    <m/>
    <s v="9.1"/>
    <m/>
    <x v="38"/>
    <x v="0"/>
    <x v="0"/>
    <x v="0"/>
    <x v="0"/>
    <x v="5"/>
    <x v="0"/>
    <x v="0"/>
    <m/>
    <m/>
    <m/>
    <m/>
    <m/>
    <m/>
    <x v="0"/>
    <x v="311"/>
    <m/>
    <m/>
    <m/>
    <m/>
    <x v="0"/>
    <x v="0"/>
    <x v="0"/>
    <e v="#DIV/0!"/>
    <x v="0"/>
    <m/>
    <x v="0"/>
    <n v="0"/>
    <n v="0"/>
    <n v="0"/>
    <x v="0"/>
    <x v="0"/>
    <x v="0"/>
    <x v="43"/>
    <m/>
    <m/>
    <n v="0"/>
    <x v="7"/>
  </r>
  <r>
    <m/>
    <m/>
    <m/>
    <m/>
    <m/>
    <s v="Etudes, contrôle et surveillance de la Construction de nouveau pont de 80 ml à 2 voies sur la RNP 7 au PK 84+900 Ambohimandroso"/>
    <x v="2"/>
    <x v="3"/>
    <x v="0"/>
    <n v="4650000000"/>
    <x v="0"/>
    <x v="0"/>
    <x v="32"/>
    <m/>
    <s v="9.1"/>
    <m/>
    <x v="13"/>
    <x v="0"/>
    <x v="0"/>
    <x v="0"/>
    <x v="0"/>
    <x v="13"/>
    <x v="0"/>
    <x v="0"/>
    <m/>
    <m/>
    <m/>
    <m/>
    <m/>
    <m/>
    <x v="0"/>
    <x v="312"/>
    <m/>
    <m/>
    <m/>
    <m/>
    <x v="0"/>
    <x v="0"/>
    <x v="0"/>
    <e v="#DIV/0!"/>
    <x v="0"/>
    <m/>
    <x v="0"/>
    <n v="0"/>
    <n v="0"/>
    <n v="0"/>
    <x v="0"/>
    <x v="0"/>
    <x v="0"/>
    <x v="43"/>
    <m/>
    <m/>
    <n v="0"/>
    <x v="0"/>
  </r>
  <r>
    <m/>
    <m/>
    <m/>
    <m/>
    <m/>
    <s v="Travaux de construction de nouveau pont de 80 ml à 2 voies sur la RNP 7 au PK 84+900 Ambohimandroso"/>
    <x v="7"/>
    <x v="3"/>
    <x v="0"/>
    <n v="350000000"/>
    <x v="0"/>
    <x v="7"/>
    <x v="0"/>
    <m/>
    <s v="9.1"/>
    <m/>
    <x v="13"/>
    <x v="0"/>
    <x v="0"/>
    <x v="0"/>
    <x v="0"/>
    <x v="13"/>
    <x v="0"/>
    <x v="0"/>
    <m/>
    <m/>
    <m/>
    <m/>
    <m/>
    <m/>
    <x v="0"/>
    <x v="313"/>
    <m/>
    <m/>
    <m/>
    <m/>
    <x v="0"/>
    <x v="0"/>
    <x v="0"/>
    <e v="#DIV/0!"/>
    <x v="0"/>
    <m/>
    <x v="0"/>
    <n v="0"/>
    <n v="0"/>
    <n v="0"/>
    <x v="0"/>
    <x v="0"/>
    <x v="0"/>
    <x v="43"/>
    <m/>
    <m/>
    <n v="0"/>
    <x v="7"/>
  </r>
  <r>
    <m/>
    <m/>
    <m/>
    <m/>
    <m/>
    <s v="Etude APD de la RNT 8A carrefour RNP 4 - Marovoay - Ambolomoty et son prolongement vers Mitsinjo"/>
    <x v="7"/>
    <x v="3"/>
    <x v="0"/>
    <n v="3000000000"/>
    <x v="0"/>
    <x v="7"/>
    <x v="0"/>
    <m/>
    <s v="9.1"/>
    <m/>
    <x v="35"/>
    <x v="0"/>
    <x v="0"/>
    <x v="0"/>
    <x v="0"/>
    <x v="26"/>
    <x v="0"/>
    <x v="0"/>
    <m/>
    <m/>
    <m/>
    <m/>
    <m/>
    <m/>
    <x v="0"/>
    <x v="314"/>
    <m/>
    <m/>
    <m/>
    <m/>
    <x v="0"/>
    <x v="0"/>
    <x v="0"/>
    <e v="#DIV/0!"/>
    <x v="0"/>
    <m/>
    <x v="0"/>
    <n v="0"/>
    <n v="0"/>
    <n v="0"/>
    <x v="0"/>
    <x v="0"/>
    <x v="0"/>
    <x v="43"/>
    <m/>
    <m/>
    <n v="0"/>
    <x v="7"/>
  </r>
  <r>
    <m/>
    <m/>
    <m/>
    <m/>
    <m/>
    <s v="Etude APD de la RNT 36 Ampanotokana - Fenoarivobe et son prolongement vers la RNS 1"/>
    <x v="7"/>
    <x v="3"/>
    <x v="0"/>
    <n v="5000000000"/>
    <x v="0"/>
    <x v="7"/>
    <x v="0"/>
    <m/>
    <s v="9.1"/>
    <m/>
    <x v="14"/>
    <x v="0"/>
    <x v="0"/>
    <x v="0"/>
    <x v="0"/>
    <x v="7"/>
    <x v="0"/>
    <x v="0"/>
    <m/>
    <m/>
    <m/>
    <m/>
    <m/>
    <m/>
    <x v="0"/>
    <x v="315"/>
    <m/>
    <m/>
    <m/>
    <m/>
    <x v="0"/>
    <x v="0"/>
    <x v="0"/>
    <e v="#DIV/0!"/>
    <x v="0"/>
    <m/>
    <x v="0"/>
    <n v="0"/>
    <n v="0"/>
    <n v="0"/>
    <x v="0"/>
    <x v="0"/>
    <x v="0"/>
    <x v="43"/>
    <m/>
    <m/>
    <n v="0"/>
    <x v="7"/>
  </r>
  <r>
    <m/>
    <m/>
    <m/>
    <m/>
    <m/>
    <s v="Etude APD de la route reliant Vohitraivo - Andilamena - Mandritsara"/>
    <x v="7"/>
    <x v="3"/>
    <x v="0"/>
    <n v="5000000000"/>
    <x v="0"/>
    <x v="7"/>
    <x v="0"/>
    <m/>
    <s v="9.1"/>
    <m/>
    <x v="27"/>
    <x v="0"/>
    <x v="0"/>
    <x v="0"/>
    <x v="0"/>
    <x v="39"/>
    <x v="0"/>
    <x v="0"/>
    <m/>
    <m/>
    <m/>
    <m/>
    <m/>
    <m/>
    <x v="0"/>
    <x v="316"/>
    <m/>
    <m/>
    <m/>
    <m/>
    <x v="0"/>
    <x v="0"/>
    <x v="0"/>
    <e v="#DIV/0!"/>
    <x v="0"/>
    <m/>
    <x v="0"/>
    <n v="0"/>
    <n v="0"/>
    <n v="0"/>
    <x v="0"/>
    <x v="0"/>
    <x v="0"/>
    <x v="43"/>
    <m/>
    <m/>
    <n v="0"/>
    <x v="7"/>
  </r>
  <r>
    <m/>
    <m/>
    <m/>
    <m/>
    <m/>
    <s v="Etude APD de la RNS 27 Ihosy - Ivohibe - Vondrozo - Farafangana"/>
    <x v="7"/>
    <x v="3"/>
    <x v="0"/>
    <n v="5000000000"/>
    <x v="0"/>
    <x v="7"/>
    <x v="0"/>
    <m/>
    <s v="9.1"/>
    <m/>
    <x v="41"/>
    <x v="0"/>
    <x v="0"/>
    <x v="0"/>
    <x v="0"/>
    <x v="53"/>
    <x v="0"/>
    <x v="0"/>
    <m/>
    <m/>
    <m/>
    <m/>
    <m/>
    <m/>
    <x v="0"/>
    <x v="317"/>
    <m/>
    <m/>
    <m/>
    <m/>
    <x v="0"/>
    <x v="0"/>
    <x v="0"/>
    <e v="#DIV/0!"/>
    <x v="0"/>
    <m/>
    <x v="0"/>
    <n v="0"/>
    <n v="0"/>
    <n v="0"/>
    <x v="0"/>
    <x v="0"/>
    <x v="0"/>
    <x v="128"/>
    <m/>
    <m/>
    <n v="0"/>
    <x v="7"/>
  </r>
  <r>
    <m/>
    <m/>
    <m/>
    <m/>
    <m/>
    <s v="Travaux d'urgence de rétablissement de circulation, reconstruction du pont semi-définitif en Béton Armé AXE :RNS 27 pk 145+000; reliant Ivohibe - Vondrozo - Farafangana"/>
    <x v="4"/>
    <x v="0"/>
    <x v="0"/>
    <n v="455000000"/>
    <x v="0"/>
    <x v="9"/>
    <x v="0"/>
    <m/>
    <s v="9.1"/>
    <m/>
    <x v="41"/>
    <x v="0"/>
    <x v="0"/>
    <x v="0"/>
    <x v="0"/>
    <x v="53"/>
    <x v="0"/>
    <x v="0"/>
    <m/>
    <m/>
    <m/>
    <m/>
    <m/>
    <m/>
    <x v="152"/>
    <x v="318"/>
    <n v="454877740"/>
    <m/>
    <m/>
    <m/>
    <x v="0"/>
    <x v="51"/>
    <x v="167"/>
    <n v="2245.1"/>
    <x v="0"/>
    <m/>
    <x v="0"/>
    <n v="0"/>
    <n v="0"/>
    <n v="0"/>
    <x v="0"/>
    <x v="0"/>
    <x v="0"/>
    <x v="129"/>
    <m/>
    <m/>
    <n v="0"/>
    <x v="9"/>
  </r>
  <r>
    <m/>
    <m/>
    <m/>
    <m/>
    <m/>
    <s v="Etude APS+APD, Gestion et Contrôle des Travaux d'Aménagement et de bitumage de la RNT 23 reliant Tsangambato et Marolambo"/>
    <x v="7"/>
    <x v="1"/>
    <x v="0"/>
    <n v="2500000000"/>
    <x v="0"/>
    <x v="7"/>
    <x v="0"/>
    <m/>
    <s v="9.1"/>
    <m/>
    <x v="68"/>
    <x v="0"/>
    <x v="0"/>
    <x v="0"/>
    <x v="0"/>
    <x v="3"/>
    <x v="89"/>
    <x v="0"/>
    <m/>
    <m/>
    <m/>
    <m/>
    <m/>
    <m/>
    <x v="0"/>
    <x v="319"/>
    <m/>
    <m/>
    <m/>
    <m/>
    <x v="0"/>
    <x v="0"/>
    <x v="0"/>
    <e v="#DIV/0!"/>
    <x v="0"/>
    <m/>
    <x v="0"/>
    <n v="0"/>
    <n v="0"/>
    <n v="0"/>
    <x v="0"/>
    <x v="0"/>
    <x v="0"/>
    <x v="43"/>
    <m/>
    <m/>
    <n v="0"/>
    <x v="7"/>
  </r>
  <r>
    <m/>
    <m/>
    <m/>
    <m/>
    <m/>
    <s v="Gestion, Contrôle et Suivi des travaux de réhabilitation de la route nationale RNS 13 reliant Betroka - Ambovombe (263 km)"/>
    <x v="7"/>
    <x v="3"/>
    <x v="0"/>
    <n v="40239000000"/>
    <x v="0"/>
    <x v="7"/>
    <x v="0"/>
    <m/>
    <s v="9.1"/>
    <m/>
    <x v="4"/>
    <x v="0"/>
    <x v="0"/>
    <x v="0"/>
    <x v="0"/>
    <x v="4"/>
    <x v="0"/>
    <x v="0"/>
    <m/>
    <m/>
    <m/>
    <m/>
    <m/>
    <m/>
    <x v="0"/>
    <x v="320"/>
    <m/>
    <m/>
    <m/>
    <m/>
    <x v="0"/>
    <x v="0"/>
    <x v="0"/>
    <e v="#DIV/0!"/>
    <x v="0"/>
    <m/>
    <x v="0"/>
    <n v="0"/>
    <n v="0"/>
    <n v="0"/>
    <x v="0"/>
    <x v="0"/>
    <x v="0"/>
    <x v="43"/>
    <m/>
    <m/>
    <n v="0"/>
    <x v="7"/>
  </r>
  <r>
    <m/>
    <m/>
    <m/>
    <m/>
    <m/>
    <s v="Gestion, Contrôle et Suivi des travaux de réhabilitation de la route nationale RNS 5 reliant Vahibe - Mananara Nord - Maroantsetra (167 km)"/>
    <x v="7"/>
    <x v="3"/>
    <x v="0"/>
    <n v="25500000000"/>
    <x v="0"/>
    <x v="7"/>
    <x v="0"/>
    <m/>
    <s v="9.1"/>
    <m/>
    <x v="20"/>
    <x v="0"/>
    <x v="0"/>
    <x v="0"/>
    <x v="0"/>
    <x v="15"/>
    <x v="0"/>
    <x v="0"/>
    <m/>
    <m/>
    <m/>
    <m/>
    <m/>
    <m/>
    <x v="0"/>
    <x v="321"/>
    <m/>
    <m/>
    <m/>
    <m/>
    <x v="0"/>
    <x v="0"/>
    <x v="0"/>
    <e v="#DIV/0!"/>
    <x v="0"/>
    <m/>
    <x v="0"/>
    <n v="0"/>
    <n v="0"/>
    <n v="0"/>
    <x v="0"/>
    <x v="0"/>
    <x v="0"/>
    <x v="43"/>
    <m/>
    <m/>
    <n v="0"/>
    <x v="7"/>
  </r>
  <r>
    <m/>
    <m/>
    <m/>
    <m/>
    <m/>
    <s v="Gestion, Contrôle et Suivi des travaux de réhabilitation de la route reliant Bealanana et Andapa (190 km)"/>
    <x v="7"/>
    <x v="3"/>
    <x v="0"/>
    <n v="29000000000"/>
    <x v="0"/>
    <x v="7"/>
    <x v="0"/>
    <m/>
    <s v="9.1"/>
    <m/>
    <x v="27"/>
    <x v="0"/>
    <x v="0"/>
    <x v="0"/>
    <x v="0"/>
    <x v="51"/>
    <x v="0"/>
    <x v="0"/>
    <m/>
    <m/>
    <m/>
    <m/>
    <m/>
    <m/>
    <x v="0"/>
    <x v="322"/>
    <m/>
    <m/>
    <m/>
    <m/>
    <x v="0"/>
    <x v="0"/>
    <x v="0"/>
    <e v="#DIV/0!"/>
    <x v="0"/>
    <m/>
    <x v="0"/>
    <n v="0"/>
    <n v="0"/>
    <n v="0"/>
    <x v="0"/>
    <x v="0"/>
    <x v="0"/>
    <x v="43"/>
    <m/>
    <m/>
    <n v="0"/>
    <x v="7"/>
  </r>
  <r>
    <m/>
    <m/>
    <m/>
    <m/>
    <m/>
    <s v="Etude APD de la route reliant Ranohira - Beroroha"/>
    <x v="7"/>
    <x v="3"/>
    <x v="0"/>
    <n v="3000000000"/>
    <x v="0"/>
    <x v="7"/>
    <x v="0"/>
    <m/>
    <s v="9.1"/>
    <m/>
    <x v="27"/>
    <x v="0"/>
    <x v="0"/>
    <x v="0"/>
    <x v="0"/>
    <x v="39"/>
    <x v="0"/>
    <x v="0"/>
    <m/>
    <m/>
    <m/>
    <m/>
    <m/>
    <m/>
    <x v="0"/>
    <x v="323"/>
    <m/>
    <m/>
    <m/>
    <m/>
    <x v="0"/>
    <x v="0"/>
    <x v="0"/>
    <e v="#DIV/0!"/>
    <x v="0"/>
    <m/>
    <x v="0"/>
    <n v="0"/>
    <n v="0"/>
    <n v="0"/>
    <x v="0"/>
    <x v="0"/>
    <x v="0"/>
    <x v="43"/>
    <m/>
    <m/>
    <n v="0"/>
    <x v="7"/>
  </r>
  <r>
    <m/>
    <m/>
    <m/>
    <m/>
    <m/>
    <s v="Service de transport aérien (déplacement intérieur) Contrat Cadre"/>
    <x v="10"/>
    <x v="0"/>
    <x v="0"/>
    <n v="500000000"/>
    <x v="0"/>
    <x v="9"/>
    <x v="0"/>
    <m/>
    <s v="9.1"/>
    <m/>
    <x v="100"/>
    <x v="0"/>
    <x v="0"/>
    <x v="0"/>
    <x v="0"/>
    <x v="0"/>
    <x v="0"/>
    <x v="0"/>
    <m/>
    <m/>
    <m/>
    <m/>
    <m/>
    <m/>
    <x v="0"/>
    <x v="324"/>
    <m/>
    <m/>
    <m/>
    <m/>
    <x v="0"/>
    <x v="0"/>
    <x v="0"/>
    <e v="#DIV/0!"/>
    <x v="0"/>
    <m/>
    <x v="0"/>
    <n v="0"/>
    <n v="0"/>
    <n v="0"/>
    <x v="0"/>
    <x v="0"/>
    <x v="0"/>
    <x v="43"/>
    <m/>
    <m/>
    <n v="0"/>
    <x v="9"/>
  </r>
  <r>
    <m/>
    <m/>
    <m/>
    <m/>
    <m/>
    <s v="Service location de matériel de transport par véhicule"/>
    <x v="10"/>
    <x v="0"/>
    <x v="0"/>
    <n v="70000000"/>
    <x v="0"/>
    <x v="9"/>
    <x v="0"/>
    <m/>
    <s v="9.1"/>
    <m/>
    <x v="100"/>
    <x v="0"/>
    <x v="0"/>
    <x v="0"/>
    <x v="0"/>
    <x v="0"/>
    <x v="0"/>
    <x v="0"/>
    <m/>
    <m/>
    <m/>
    <m/>
    <m/>
    <m/>
    <x v="0"/>
    <x v="325"/>
    <m/>
    <m/>
    <m/>
    <m/>
    <x v="0"/>
    <x v="0"/>
    <x v="0"/>
    <e v="#DIV/0!"/>
    <x v="0"/>
    <m/>
    <x v="0"/>
    <n v="0"/>
    <n v="0"/>
    <n v="0"/>
    <x v="0"/>
    <x v="0"/>
    <x v="0"/>
    <x v="43"/>
    <m/>
    <m/>
    <n v="0"/>
    <x v="9"/>
  </r>
  <r>
    <m/>
    <m/>
    <m/>
    <m/>
    <m/>
    <s v="Service Location de matériel de transport par avion (à commande)"/>
    <x v="10"/>
    <x v="0"/>
    <x v="0"/>
    <n v="130000000"/>
    <x v="0"/>
    <x v="9"/>
    <x v="0"/>
    <m/>
    <s v="9.1"/>
    <m/>
    <x v="100"/>
    <x v="0"/>
    <x v="0"/>
    <x v="0"/>
    <x v="0"/>
    <x v="0"/>
    <x v="0"/>
    <x v="0"/>
    <m/>
    <m/>
    <m/>
    <m/>
    <m/>
    <m/>
    <x v="0"/>
    <x v="326"/>
    <m/>
    <m/>
    <m/>
    <m/>
    <x v="0"/>
    <x v="0"/>
    <x v="0"/>
    <e v="#DIV/0!"/>
    <x v="0"/>
    <m/>
    <x v="0"/>
    <n v="0"/>
    <n v="0"/>
    <n v="0"/>
    <x v="0"/>
    <x v="0"/>
    <x v="0"/>
    <x v="43"/>
    <m/>
    <m/>
    <n v="0"/>
    <x v="9"/>
  </r>
  <r>
    <m/>
    <m/>
    <m/>
    <m/>
    <m/>
    <s v="Service de transport aérien (Titre de transport - déplacement extérieur)(contrat cadre)"/>
    <x v="10"/>
    <x v="0"/>
    <x v="0"/>
    <n v="100000000"/>
    <x v="0"/>
    <x v="9"/>
    <x v="0"/>
    <m/>
    <s v="9.1"/>
    <m/>
    <x v="100"/>
    <x v="0"/>
    <x v="0"/>
    <x v="0"/>
    <x v="0"/>
    <x v="0"/>
    <x v="0"/>
    <x v="0"/>
    <m/>
    <m/>
    <m/>
    <m/>
    <m/>
    <m/>
    <x v="0"/>
    <x v="327"/>
    <m/>
    <m/>
    <m/>
    <m/>
    <x v="0"/>
    <x v="0"/>
    <x v="0"/>
    <e v="#DIV/0!"/>
    <x v="0"/>
    <m/>
    <x v="0"/>
    <n v="0"/>
    <n v="0"/>
    <n v="0"/>
    <x v="0"/>
    <x v="0"/>
    <x v="0"/>
    <x v="43"/>
    <m/>
    <m/>
    <n v="0"/>
    <x v="9"/>
  </r>
  <r>
    <m/>
    <m/>
    <m/>
    <m/>
    <m/>
    <s v="Service d'entretien de matériels de transports du MTP (à commande)"/>
    <x v="10"/>
    <x v="0"/>
    <x v="0"/>
    <n v="350000000"/>
    <x v="0"/>
    <x v="9"/>
    <x v="0"/>
    <m/>
    <s v="9.1"/>
    <m/>
    <x v="100"/>
    <x v="0"/>
    <x v="0"/>
    <x v="0"/>
    <x v="0"/>
    <x v="0"/>
    <x v="0"/>
    <x v="0"/>
    <m/>
    <m/>
    <m/>
    <m/>
    <m/>
    <m/>
    <x v="0"/>
    <x v="328"/>
    <m/>
    <m/>
    <m/>
    <m/>
    <x v="0"/>
    <x v="0"/>
    <x v="0"/>
    <e v="#DIV/0!"/>
    <x v="0"/>
    <m/>
    <x v="0"/>
    <n v="0"/>
    <n v="0"/>
    <n v="0"/>
    <x v="0"/>
    <x v="0"/>
    <x v="0"/>
    <x v="43"/>
    <m/>
    <m/>
    <n v="0"/>
    <x v="9"/>
  </r>
  <r>
    <m/>
    <m/>
    <m/>
    <m/>
    <m/>
    <s v="Organisation du remboursement du MTP"/>
    <x v="10"/>
    <x v="1"/>
    <x v="0"/>
    <n v="20000000"/>
    <x v="0"/>
    <x v="9"/>
    <x v="0"/>
    <m/>
    <s v="9.1"/>
    <m/>
    <x v="100"/>
    <x v="0"/>
    <x v="0"/>
    <x v="0"/>
    <x v="0"/>
    <x v="0"/>
    <x v="0"/>
    <x v="0"/>
    <m/>
    <m/>
    <m/>
    <m/>
    <m/>
    <m/>
    <x v="0"/>
    <x v="329"/>
    <m/>
    <m/>
    <m/>
    <m/>
    <x v="0"/>
    <x v="0"/>
    <x v="0"/>
    <e v="#DIV/0!"/>
    <x v="0"/>
    <m/>
    <x v="0"/>
    <n v="0"/>
    <n v="0"/>
    <n v="0"/>
    <x v="0"/>
    <x v="0"/>
    <x v="0"/>
    <x v="43"/>
    <m/>
    <m/>
    <n v="0"/>
    <x v="9"/>
  </r>
  <r>
    <m/>
    <m/>
    <m/>
    <m/>
    <m/>
    <s v="Organisation d'évènements pour le MTP (à commande)"/>
    <x v="10"/>
    <x v="0"/>
    <x v="0"/>
    <s v="90 000 000.00"/>
    <x v="0"/>
    <x v="9"/>
    <x v="0"/>
    <m/>
    <s v="9.1"/>
    <m/>
    <x v="100"/>
    <x v="0"/>
    <x v="0"/>
    <x v="0"/>
    <x v="0"/>
    <x v="0"/>
    <x v="0"/>
    <x v="0"/>
    <m/>
    <m/>
    <m/>
    <m/>
    <m/>
    <m/>
    <x v="0"/>
    <x v="330"/>
    <m/>
    <m/>
    <m/>
    <m/>
    <x v="0"/>
    <x v="0"/>
    <x v="0"/>
    <e v="#DIV/0!"/>
    <x v="0"/>
    <m/>
    <x v="0"/>
    <n v="0"/>
    <n v="0"/>
    <n v="0"/>
    <x v="0"/>
    <x v="0"/>
    <x v="0"/>
    <x v="43"/>
    <m/>
    <m/>
    <n v="0"/>
    <x v="9"/>
  </r>
  <r>
    <m/>
    <m/>
    <m/>
    <m/>
    <m/>
    <s v="Service de location pour le MTP répartis en deux lots: lot1 : véhicules, lot2: engins (à commande)"/>
    <x v="10"/>
    <x v="0"/>
    <x v="0"/>
    <n v="180000000"/>
    <x v="0"/>
    <x v="9"/>
    <x v="0"/>
    <m/>
    <m/>
    <m/>
    <x v="100"/>
    <x v="0"/>
    <x v="0"/>
    <x v="0"/>
    <x v="0"/>
    <x v="0"/>
    <x v="0"/>
    <x v="0"/>
    <m/>
    <m/>
    <m/>
    <m/>
    <m/>
    <m/>
    <x v="0"/>
    <x v="331"/>
    <m/>
    <m/>
    <m/>
    <m/>
    <x v="0"/>
    <x v="0"/>
    <x v="0"/>
    <e v="#DIV/0!"/>
    <x v="0"/>
    <m/>
    <x v="0"/>
    <n v="0"/>
    <n v="0"/>
    <n v="0"/>
    <x v="0"/>
    <x v="0"/>
    <x v="0"/>
    <x v="43"/>
    <m/>
    <m/>
    <n v="0"/>
    <x v="9"/>
  </r>
  <r>
    <m/>
    <m/>
    <m/>
    <m/>
    <m/>
    <s v="Service de Location des engins du DGTP (à commande)"/>
    <x v="10"/>
    <x v="1"/>
    <x v="0"/>
    <n v="10000000"/>
    <x v="0"/>
    <x v="9"/>
    <x v="0"/>
    <m/>
    <s v="9.1"/>
    <m/>
    <x v="100"/>
    <x v="0"/>
    <x v="0"/>
    <x v="0"/>
    <x v="0"/>
    <x v="0"/>
    <x v="0"/>
    <x v="0"/>
    <m/>
    <m/>
    <m/>
    <m/>
    <m/>
    <m/>
    <x v="0"/>
    <x v="332"/>
    <m/>
    <m/>
    <m/>
    <m/>
    <x v="0"/>
    <x v="0"/>
    <x v="0"/>
    <e v="#DIV/0!"/>
    <x v="0"/>
    <m/>
    <x v="0"/>
    <n v="0"/>
    <n v="0"/>
    <n v="0"/>
    <x v="0"/>
    <x v="0"/>
    <x v="0"/>
    <x v="43"/>
    <m/>
    <m/>
    <n v="0"/>
    <x v="9"/>
  </r>
  <r>
    <m/>
    <m/>
    <m/>
    <m/>
    <m/>
    <s v="Service de réparation et entretien des engins des TP (niveleuse, chargeuse, compacteur) du DGTP (à commande)"/>
    <x v="10"/>
    <x v="1"/>
    <x v="0"/>
    <n v="180000000"/>
    <x v="0"/>
    <x v="9"/>
    <x v="0"/>
    <m/>
    <s v="9.1"/>
    <m/>
    <x v="100"/>
    <x v="0"/>
    <x v="0"/>
    <x v="0"/>
    <x v="0"/>
    <x v="0"/>
    <x v="0"/>
    <x v="0"/>
    <m/>
    <m/>
    <m/>
    <m/>
    <m/>
    <m/>
    <x v="0"/>
    <x v="333"/>
    <m/>
    <m/>
    <m/>
    <m/>
    <x v="0"/>
    <x v="0"/>
    <x v="0"/>
    <e v="#DIV/0!"/>
    <x v="0"/>
    <m/>
    <x v="0"/>
    <n v="0"/>
    <n v="0"/>
    <n v="0"/>
    <x v="0"/>
    <x v="0"/>
    <x v="0"/>
    <x v="43"/>
    <m/>
    <m/>
    <n v="0"/>
    <x v="9"/>
  </r>
  <r>
    <m/>
    <m/>
    <m/>
    <m/>
    <m/>
    <s v="Service de réparation et entretien des camions (Camions benne, Camion porte-engin) du DGTP (à commande)"/>
    <x v="10"/>
    <x v="1"/>
    <x v="0"/>
    <n v="186000000"/>
    <x v="0"/>
    <x v="9"/>
    <x v="0"/>
    <m/>
    <s v="9.1"/>
    <m/>
    <x v="100"/>
    <x v="0"/>
    <x v="0"/>
    <x v="0"/>
    <x v="0"/>
    <x v="0"/>
    <x v="0"/>
    <x v="0"/>
    <m/>
    <m/>
    <m/>
    <m/>
    <m/>
    <m/>
    <x v="0"/>
    <x v="334"/>
    <m/>
    <m/>
    <m/>
    <m/>
    <x v="0"/>
    <x v="0"/>
    <x v="0"/>
    <e v="#DIV/0!"/>
    <x v="0"/>
    <m/>
    <x v="0"/>
    <n v="0"/>
    <n v="0"/>
    <n v="0"/>
    <x v="0"/>
    <x v="0"/>
    <x v="0"/>
    <x v="43"/>
    <m/>
    <m/>
    <n v="0"/>
    <x v="9"/>
  </r>
  <r>
    <m/>
    <m/>
    <m/>
    <m/>
    <m/>
    <s v="Service de réparation des véhicules administratifs de mission du DGTP (à commande)"/>
    <x v="10"/>
    <x v="1"/>
    <x v="0"/>
    <n v="180000000"/>
    <x v="0"/>
    <x v="9"/>
    <x v="0"/>
    <m/>
    <s v="9.1"/>
    <m/>
    <x v="100"/>
    <x v="0"/>
    <x v="0"/>
    <x v="0"/>
    <x v="0"/>
    <x v="0"/>
    <x v="0"/>
    <x v="0"/>
    <m/>
    <m/>
    <m/>
    <m/>
    <m/>
    <m/>
    <x v="0"/>
    <x v="335"/>
    <m/>
    <m/>
    <m/>
    <m/>
    <x v="0"/>
    <x v="0"/>
    <x v="0"/>
    <e v="#DIV/0!"/>
    <x v="0"/>
    <m/>
    <x v="0"/>
    <n v="0"/>
    <n v="0"/>
    <n v="0"/>
    <x v="0"/>
    <x v="0"/>
    <x v="0"/>
    <x v="43"/>
    <m/>
    <m/>
    <n v="0"/>
    <x v="9"/>
  </r>
  <r>
    <m/>
    <m/>
    <m/>
    <m/>
    <m/>
    <s v="Service d'entretien des matériels informatiques du MTP (à commande)"/>
    <x v="10"/>
    <x v="0"/>
    <x v="0"/>
    <n v="20000000"/>
    <x v="0"/>
    <x v="9"/>
    <x v="0"/>
    <m/>
    <s v="9.1"/>
    <m/>
    <x v="100"/>
    <x v="0"/>
    <x v="0"/>
    <x v="0"/>
    <x v="0"/>
    <x v="0"/>
    <x v="0"/>
    <x v="0"/>
    <m/>
    <m/>
    <m/>
    <m/>
    <m/>
    <m/>
    <x v="0"/>
    <x v="336"/>
    <m/>
    <m/>
    <m/>
    <m/>
    <x v="0"/>
    <x v="0"/>
    <x v="0"/>
    <e v="#DIV/0!"/>
    <x v="0"/>
    <m/>
    <x v="0"/>
    <n v="0"/>
    <n v="0"/>
    <n v="0"/>
    <x v="0"/>
    <x v="0"/>
    <x v="0"/>
    <x v="43"/>
    <m/>
    <m/>
    <n v="0"/>
    <x v="9"/>
  </r>
  <r>
    <m/>
    <m/>
    <m/>
    <m/>
    <m/>
    <s v="Service d'impression, reliures, insertions, publicité et promotion"/>
    <x v="10"/>
    <x v="1"/>
    <x v="0"/>
    <n v="50000000"/>
    <x v="0"/>
    <x v="9"/>
    <x v="0"/>
    <m/>
    <s v="9.1"/>
    <m/>
    <x v="100"/>
    <x v="0"/>
    <x v="0"/>
    <x v="0"/>
    <x v="0"/>
    <x v="0"/>
    <x v="0"/>
    <x v="0"/>
    <m/>
    <m/>
    <m/>
    <m/>
    <m/>
    <m/>
    <x v="0"/>
    <x v="337"/>
    <m/>
    <m/>
    <m/>
    <m/>
    <x v="0"/>
    <x v="0"/>
    <x v="0"/>
    <e v="#DIV/0!"/>
    <x v="0"/>
    <m/>
    <x v="0"/>
    <n v="0"/>
    <n v="0"/>
    <n v="0"/>
    <x v="0"/>
    <x v="0"/>
    <x v="0"/>
    <x v="43"/>
    <m/>
    <m/>
    <n v="0"/>
    <x v="9"/>
  </r>
  <r>
    <m/>
    <m/>
    <m/>
    <m/>
    <m/>
    <s v="Travaux de construction des appontements sur les deux rives du fleuve Onilahy à Benenitra, région Atsimo Andrefana"/>
    <x v="2"/>
    <x v="0"/>
    <x v="0"/>
    <n v="1500000000"/>
    <x v="0"/>
    <x v="0"/>
    <x v="0"/>
    <m/>
    <s v="9.1"/>
    <m/>
    <x v="101"/>
    <x v="0"/>
    <x v="0"/>
    <x v="0"/>
    <x v="0"/>
    <x v="0"/>
    <x v="0"/>
    <x v="0"/>
    <m/>
    <m/>
    <m/>
    <m/>
    <m/>
    <m/>
    <x v="0"/>
    <x v="338"/>
    <m/>
    <m/>
    <m/>
    <m/>
    <x v="0"/>
    <x v="0"/>
    <x v="0"/>
    <e v="#DIV/0!"/>
    <x v="0"/>
    <m/>
    <x v="0"/>
    <n v="0"/>
    <n v="0"/>
    <n v="0"/>
    <x v="0"/>
    <x v="0"/>
    <x v="0"/>
    <x v="43"/>
    <m/>
    <m/>
    <n v="0"/>
    <x v="0"/>
  </r>
  <r>
    <m/>
    <m/>
    <m/>
    <m/>
    <m/>
    <s v="Travaux d'aménagement et de bitumage de la RN 10, liaison Toliara à Beloha/Ambovombe (Contrat cadre)"/>
    <x v="1"/>
    <x v="1"/>
    <x v="0"/>
    <n v="8968000000"/>
    <x v="0"/>
    <x v="1"/>
    <x v="0"/>
    <m/>
    <s v="9.1"/>
    <m/>
    <x v="38"/>
    <x v="0"/>
    <x v="0"/>
    <x v="0"/>
    <x v="0"/>
    <x v="5"/>
    <x v="0"/>
    <x v="0"/>
    <m/>
    <m/>
    <m/>
    <m/>
    <m/>
    <m/>
    <x v="0"/>
    <x v="339"/>
    <m/>
    <m/>
    <m/>
    <m/>
    <x v="0"/>
    <x v="0"/>
    <x v="0"/>
    <e v="#DIV/0!"/>
    <x v="0"/>
    <m/>
    <x v="0"/>
    <n v="0"/>
    <n v="0"/>
    <n v="0"/>
    <x v="0"/>
    <x v="0"/>
    <x v="0"/>
    <x v="43"/>
    <m/>
    <m/>
    <n v="0"/>
    <x v="1"/>
  </r>
  <r>
    <m/>
    <m/>
    <m/>
    <m/>
    <m/>
    <s v="Travaux de démolition et d'enlèvement des trois ponts et construction de deux ponts sur la Pangalane (Pont Ladoany et Pont Antanakidy) à Manakara (Canal de Pangalane)"/>
    <x v="2"/>
    <x v="0"/>
    <x v="0"/>
    <n v="5000000000"/>
    <x v="0"/>
    <x v="0"/>
    <x v="0"/>
    <m/>
    <s v="9.1"/>
    <m/>
    <x v="102"/>
    <x v="0"/>
    <x v="0"/>
    <x v="0"/>
    <x v="0"/>
    <x v="20"/>
    <x v="88"/>
    <x v="0"/>
    <m/>
    <m/>
    <m/>
    <m/>
    <m/>
    <m/>
    <x v="0"/>
    <x v="340"/>
    <m/>
    <m/>
    <m/>
    <m/>
    <x v="0"/>
    <x v="0"/>
    <x v="0"/>
    <e v="#DIV/0!"/>
    <x v="0"/>
    <m/>
    <x v="0"/>
    <n v="0"/>
    <n v="0"/>
    <n v="0"/>
    <x v="0"/>
    <x v="0"/>
    <x v="0"/>
    <x v="43"/>
    <m/>
    <m/>
    <n v="0"/>
    <x v="0"/>
  </r>
  <r>
    <m/>
    <m/>
    <m/>
    <m/>
    <m/>
    <s v="Travaux de construction du Pont Manandona au PK 185 de la RNP 7"/>
    <x v="2"/>
    <x v="0"/>
    <x v="0"/>
    <n v="3800000000"/>
    <x v="0"/>
    <x v="0"/>
    <x v="0"/>
    <m/>
    <s v="9.1"/>
    <m/>
    <x v="13"/>
    <x v="0"/>
    <x v="0"/>
    <x v="0"/>
    <x v="0"/>
    <x v="13"/>
    <x v="0"/>
    <x v="0"/>
    <m/>
    <m/>
    <m/>
    <m/>
    <m/>
    <m/>
    <x v="0"/>
    <x v="341"/>
    <m/>
    <m/>
    <m/>
    <m/>
    <x v="0"/>
    <x v="0"/>
    <x v="0"/>
    <e v="#DIV/0!"/>
    <x v="0"/>
    <m/>
    <x v="0"/>
    <n v="0"/>
    <n v="0"/>
    <n v="0"/>
    <x v="0"/>
    <x v="0"/>
    <x v="0"/>
    <x v="43"/>
    <m/>
    <m/>
    <n v="0"/>
    <x v="0"/>
  </r>
  <r>
    <m/>
    <m/>
    <m/>
    <m/>
    <m/>
    <s v="Travaux de construction d'un pont en BA Saharamy, Commune Rurale d'Antanambaobe, District de Mananara Nord"/>
    <x v="2"/>
    <x v="3"/>
    <x v="0"/>
    <n v="2400000000"/>
    <x v="0"/>
    <x v="0"/>
    <x v="0"/>
    <m/>
    <s v="9.1"/>
    <m/>
    <x v="27"/>
    <x v="0"/>
    <x v="0"/>
    <x v="0"/>
    <x v="0"/>
    <x v="39"/>
    <x v="0"/>
    <x v="0"/>
    <m/>
    <m/>
    <m/>
    <m/>
    <m/>
    <m/>
    <x v="0"/>
    <x v="342"/>
    <m/>
    <m/>
    <m/>
    <m/>
    <x v="0"/>
    <x v="0"/>
    <x v="0"/>
    <e v="#DIV/0!"/>
    <x v="0"/>
    <m/>
    <x v="0"/>
    <n v="0"/>
    <n v="0"/>
    <n v="0"/>
    <x v="0"/>
    <x v="0"/>
    <x v="0"/>
    <x v="43"/>
    <m/>
    <m/>
    <n v="0"/>
    <x v="0"/>
  </r>
  <r>
    <m/>
    <m/>
    <m/>
    <m/>
    <m/>
    <s v="Travaux de traitement des points noirs sur la route Talata Ampano - Alakamisy Itenina"/>
    <x v="3"/>
    <x v="3"/>
    <x v="0"/>
    <n v="5000000000"/>
    <x v="0"/>
    <x v="1"/>
    <x v="0"/>
    <m/>
    <s v="9.1"/>
    <m/>
    <x v="27"/>
    <x v="0"/>
    <x v="0"/>
    <x v="0"/>
    <x v="0"/>
    <x v="39"/>
    <x v="0"/>
    <x v="0"/>
    <m/>
    <m/>
    <m/>
    <m/>
    <m/>
    <m/>
    <x v="0"/>
    <x v="343"/>
    <m/>
    <m/>
    <m/>
    <m/>
    <x v="0"/>
    <x v="0"/>
    <x v="0"/>
    <e v="#DIV/0!"/>
    <x v="0"/>
    <m/>
    <x v="0"/>
    <n v="0"/>
    <n v="0"/>
    <n v="0"/>
    <x v="0"/>
    <x v="0"/>
    <x v="0"/>
    <x v="43"/>
    <m/>
    <m/>
    <n v="0"/>
    <x v="1"/>
  </r>
  <r>
    <m/>
    <m/>
    <m/>
    <m/>
    <m/>
    <s v="Travaux de traitement des points noirs sur la RNT 31A Tsinjorano - Analalava"/>
    <x v="3"/>
    <x v="3"/>
    <x v="0"/>
    <n v="3000000000"/>
    <x v="0"/>
    <x v="1"/>
    <x v="0"/>
    <m/>
    <s v="9.1"/>
    <m/>
    <x v="103"/>
    <x v="0"/>
    <x v="0"/>
    <x v="0"/>
    <x v="0"/>
    <x v="8"/>
    <x v="28"/>
    <x v="0"/>
    <m/>
    <m/>
    <m/>
    <m/>
    <m/>
    <m/>
    <x v="0"/>
    <x v="344"/>
    <m/>
    <m/>
    <m/>
    <m/>
    <x v="0"/>
    <x v="0"/>
    <x v="0"/>
    <e v="#DIV/0!"/>
    <x v="0"/>
    <m/>
    <x v="0"/>
    <n v="0"/>
    <n v="0"/>
    <n v="0"/>
    <x v="0"/>
    <x v="0"/>
    <x v="0"/>
    <x v="43"/>
    <m/>
    <m/>
    <n v="0"/>
    <x v="1"/>
  </r>
  <r>
    <m/>
    <m/>
    <m/>
    <m/>
    <m/>
    <s v="Travaux d'urgence rétablissement des circulations, construction d'un pont en BA au PK 82+000 sur la RNT 16"/>
    <x v="4"/>
    <x v="3"/>
    <x v="0"/>
    <n v="200000000"/>
    <x v="0"/>
    <x v="9"/>
    <x v="0"/>
    <m/>
    <s v="9.1"/>
    <m/>
    <x v="81"/>
    <x v="0"/>
    <x v="0"/>
    <x v="0"/>
    <x v="0"/>
    <x v="28"/>
    <x v="0"/>
    <x v="0"/>
    <m/>
    <m/>
    <m/>
    <m/>
    <m/>
    <m/>
    <x v="0"/>
    <x v="345"/>
    <m/>
    <m/>
    <m/>
    <m/>
    <x v="0"/>
    <x v="0"/>
    <x v="0"/>
    <e v="#DIV/0!"/>
    <x v="0"/>
    <m/>
    <x v="0"/>
    <n v="0"/>
    <n v="0"/>
    <n v="0"/>
    <x v="0"/>
    <x v="0"/>
    <x v="0"/>
    <x v="43"/>
    <m/>
    <m/>
    <n v="0"/>
    <x v="9"/>
  </r>
  <r>
    <m/>
    <m/>
    <m/>
    <m/>
    <m/>
    <s v="Travaux de conception et de réalisation d'un nouveau pont au PK 108+600 à la RN 2"/>
    <x v="2"/>
    <x v="0"/>
    <x v="0"/>
    <n v="6000000000"/>
    <x v="0"/>
    <x v="0"/>
    <x v="0"/>
    <m/>
    <s v="9.1"/>
    <m/>
    <x v="17"/>
    <x v="0"/>
    <x v="0"/>
    <x v="0"/>
    <x v="0"/>
    <x v="6"/>
    <x v="0"/>
    <x v="0"/>
    <m/>
    <m/>
    <m/>
    <m/>
    <m/>
    <m/>
    <x v="0"/>
    <x v="346"/>
    <m/>
    <m/>
    <m/>
    <m/>
    <x v="0"/>
    <x v="0"/>
    <x v="0"/>
    <e v="#DIV/0!"/>
    <x v="0"/>
    <m/>
    <x v="0"/>
    <n v="0"/>
    <n v="0"/>
    <n v="0"/>
    <x v="0"/>
    <x v="0"/>
    <x v="0"/>
    <x v="43"/>
    <m/>
    <m/>
    <n v="0"/>
    <x v="0"/>
  </r>
  <r>
    <m/>
    <m/>
    <m/>
    <m/>
    <m/>
    <s v="Travaux d'urgence d'enlèvement d'éboulement meuble sur la RNP 2 du pk 14+100 au pk 72+000 (Marozevo)"/>
    <x v="4"/>
    <x v="0"/>
    <x v="0"/>
    <n v="60000000"/>
    <x v="0"/>
    <x v="9"/>
    <x v="0"/>
    <m/>
    <s v="9.1"/>
    <m/>
    <x v="17"/>
    <x v="0"/>
    <x v="0"/>
    <x v="0"/>
    <x v="0"/>
    <x v="6"/>
    <x v="0"/>
    <x v="0"/>
    <m/>
    <m/>
    <m/>
    <m/>
    <m/>
    <m/>
    <x v="0"/>
    <x v="347"/>
    <m/>
    <m/>
    <m/>
    <m/>
    <x v="0"/>
    <x v="0"/>
    <x v="0"/>
    <e v="#DIV/0!"/>
    <x v="0"/>
    <m/>
    <x v="0"/>
    <n v="0"/>
    <n v="0"/>
    <n v="0"/>
    <x v="0"/>
    <x v="0"/>
    <x v="0"/>
    <x v="43"/>
    <m/>
    <m/>
    <n v="0"/>
    <x v="9"/>
  </r>
  <r>
    <m/>
    <m/>
    <m/>
    <m/>
    <m/>
    <s v="Travaux de réfection de chaussée sur RN2 entre PK 179+500 et 180+200"/>
    <x v="3"/>
    <x v="0"/>
    <x v="0"/>
    <n v="800000000"/>
    <x v="0"/>
    <x v="1"/>
    <x v="0"/>
    <m/>
    <s v="9.1"/>
    <m/>
    <x v="17"/>
    <x v="0"/>
    <x v="0"/>
    <x v="0"/>
    <x v="0"/>
    <x v="19"/>
    <x v="0"/>
    <x v="0"/>
    <m/>
    <m/>
    <m/>
    <m/>
    <m/>
    <m/>
    <x v="0"/>
    <x v="348"/>
    <m/>
    <m/>
    <m/>
    <m/>
    <x v="0"/>
    <x v="0"/>
    <x v="0"/>
    <e v="#DIV/0!"/>
    <x v="0"/>
    <m/>
    <x v="0"/>
    <n v="0"/>
    <n v="0"/>
    <n v="0"/>
    <x v="0"/>
    <x v="0"/>
    <x v="0"/>
    <x v="43"/>
    <m/>
    <m/>
    <n v="0"/>
    <x v="1"/>
  </r>
  <r>
    <m/>
    <m/>
    <m/>
    <m/>
    <m/>
    <s v="Travaux de traitement des points noirs sur la route Ambatry - Fotadrevo - Bekily"/>
    <x v="3"/>
    <x v="3"/>
    <x v="0"/>
    <n v="7000000000"/>
    <x v="0"/>
    <x v="1"/>
    <x v="0"/>
    <m/>
    <s v="9.1"/>
    <m/>
    <x v="27"/>
    <x v="0"/>
    <x v="0"/>
    <x v="0"/>
    <x v="0"/>
    <x v="39"/>
    <x v="0"/>
    <x v="0"/>
    <m/>
    <m/>
    <m/>
    <m/>
    <m/>
    <m/>
    <x v="0"/>
    <x v="349"/>
    <m/>
    <m/>
    <m/>
    <m/>
    <x v="0"/>
    <x v="0"/>
    <x v="0"/>
    <e v="#DIV/0!"/>
    <x v="0"/>
    <m/>
    <x v="0"/>
    <n v="0"/>
    <n v="0"/>
    <n v="0"/>
    <x v="0"/>
    <x v="0"/>
    <x v="0"/>
    <x v="130"/>
    <m/>
    <m/>
    <n v="0"/>
    <x v="1"/>
  </r>
  <r>
    <m/>
    <m/>
    <m/>
    <m/>
    <m/>
    <s v="Travaux de traitement des points noirs sur la route Bekitro - Andalatanosy"/>
    <x v="3"/>
    <x v="3"/>
    <x v="0"/>
    <n v="4000000000"/>
    <x v="0"/>
    <x v="1"/>
    <x v="0"/>
    <m/>
    <s v="9.1"/>
    <m/>
    <x v="27"/>
    <x v="0"/>
    <x v="0"/>
    <x v="0"/>
    <x v="0"/>
    <x v="39"/>
    <x v="0"/>
    <x v="0"/>
    <m/>
    <m/>
    <m/>
    <m/>
    <m/>
    <m/>
    <x v="0"/>
    <x v="350"/>
    <m/>
    <m/>
    <m/>
    <m/>
    <x v="0"/>
    <x v="0"/>
    <x v="0"/>
    <e v="#DIV/0!"/>
    <x v="0"/>
    <m/>
    <x v="0"/>
    <n v="0"/>
    <n v="0"/>
    <n v="0"/>
    <x v="0"/>
    <x v="0"/>
    <x v="0"/>
    <x v="43"/>
    <m/>
    <m/>
    <n v="0"/>
    <x v="1"/>
  </r>
  <r>
    <m/>
    <m/>
    <m/>
    <m/>
    <m/>
    <s v="Travaux de traitement des points noirs sur la route reliant Tranoroa - Bekitro - Bekily"/>
    <x v="3"/>
    <x v="3"/>
    <x v="0"/>
    <n v="7000000000"/>
    <x v="0"/>
    <x v="1"/>
    <x v="0"/>
    <m/>
    <s v="9.1"/>
    <m/>
    <x v="27"/>
    <x v="0"/>
    <x v="0"/>
    <x v="0"/>
    <x v="0"/>
    <x v="39"/>
    <x v="0"/>
    <x v="0"/>
    <m/>
    <m/>
    <m/>
    <m/>
    <m/>
    <m/>
    <x v="0"/>
    <x v="351"/>
    <m/>
    <m/>
    <m/>
    <m/>
    <x v="0"/>
    <x v="0"/>
    <x v="0"/>
    <e v="#DIV/0!"/>
    <x v="0"/>
    <m/>
    <x v="0"/>
    <n v="0"/>
    <n v="0"/>
    <n v="0"/>
    <x v="0"/>
    <x v="0"/>
    <x v="0"/>
    <x v="43"/>
    <m/>
    <m/>
    <n v="0"/>
    <x v="1"/>
  </r>
  <r>
    <m/>
    <m/>
    <m/>
    <m/>
    <m/>
    <s v="Travaux de traitement des points noirs sur la route reliant Bekily - Benenitra"/>
    <x v="3"/>
    <x v="3"/>
    <x v="0"/>
    <n v="5000000000"/>
    <x v="0"/>
    <x v="1"/>
    <x v="0"/>
    <m/>
    <s v="9.1"/>
    <m/>
    <x v="27"/>
    <x v="0"/>
    <x v="0"/>
    <x v="0"/>
    <x v="0"/>
    <x v="39"/>
    <x v="0"/>
    <x v="0"/>
    <m/>
    <m/>
    <m/>
    <m/>
    <m/>
    <m/>
    <x v="0"/>
    <x v="352"/>
    <m/>
    <m/>
    <m/>
    <m/>
    <x v="0"/>
    <x v="0"/>
    <x v="0"/>
    <e v="#DIV/0!"/>
    <x v="0"/>
    <m/>
    <x v="0"/>
    <n v="0"/>
    <n v="0"/>
    <n v="0"/>
    <x v="0"/>
    <x v="0"/>
    <x v="0"/>
    <x v="43"/>
    <m/>
    <m/>
    <n v="0"/>
    <x v="1"/>
  </r>
  <r>
    <m/>
    <m/>
    <m/>
    <m/>
    <m/>
    <s v="Travaux de traitement des points noirs sur la RNT 17 Manankoliva - Bekily"/>
    <x v="3"/>
    <x v="3"/>
    <x v="0"/>
    <n v="3500000000"/>
    <x v="0"/>
    <x v="1"/>
    <x v="0"/>
    <m/>
    <s v="9.1"/>
    <m/>
    <x v="104"/>
    <x v="0"/>
    <x v="0"/>
    <x v="0"/>
    <x v="0"/>
    <x v="39"/>
    <x v="0"/>
    <x v="0"/>
    <m/>
    <m/>
    <m/>
    <m/>
    <m/>
    <m/>
    <x v="0"/>
    <x v="353"/>
    <m/>
    <m/>
    <m/>
    <m/>
    <x v="0"/>
    <x v="0"/>
    <x v="0"/>
    <e v="#DIV/0!"/>
    <x v="0"/>
    <m/>
    <x v="0"/>
    <n v="0"/>
    <n v="0"/>
    <n v="0"/>
    <x v="0"/>
    <x v="0"/>
    <x v="0"/>
    <x v="43"/>
    <m/>
    <m/>
    <n v="0"/>
    <x v="1"/>
  </r>
  <r>
    <m/>
    <m/>
    <m/>
    <m/>
    <m/>
    <s v="Travaux de réparation d'urgence du pont Antsahamaina au PK 0+500 de la RNT 26, District Antanifotsy Région Vakinankaratra"/>
    <x v="4"/>
    <x v="1"/>
    <x v="0"/>
    <n v="150000000"/>
    <x v="0"/>
    <x v="9"/>
    <x v="0"/>
    <m/>
    <s v="9.1"/>
    <m/>
    <x v="105"/>
    <x v="0"/>
    <x v="0"/>
    <x v="0"/>
    <x v="0"/>
    <x v="13"/>
    <x v="0"/>
    <x v="0"/>
    <m/>
    <m/>
    <m/>
    <m/>
    <m/>
    <m/>
    <x v="0"/>
    <x v="354"/>
    <m/>
    <m/>
    <m/>
    <m/>
    <x v="0"/>
    <x v="0"/>
    <x v="0"/>
    <e v="#DIV/0!"/>
    <x v="0"/>
    <m/>
    <x v="0"/>
    <n v="0"/>
    <n v="0"/>
    <n v="0"/>
    <x v="0"/>
    <x v="0"/>
    <x v="0"/>
    <x v="43"/>
    <m/>
    <m/>
    <n v="0"/>
    <x v="9"/>
  </r>
  <r>
    <m/>
    <m/>
    <m/>
    <m/>
    <m/>
    <s v="Travaux de traitement des points noirs sur la RNS 27 entre Ihosy - Ivohibe - Farafangana, Phase I (Contrat Cadre)"/>
    <x v="3"/>
    <x v="3"/>
    <x v="0"/>
    <n v="50000000000"/>
    <x v="0"/>
    <x v="1"/>
    <x v="0"/>
    <m/>
    <s v="9.1"/>
    <m/>
    <x v="41"/>
    <x v="0"/>
    <x v="0"/>
    <x v="0"/>
    <x v="0"/>
    <x v="53"/>
    <x v="0"/>
    <x v="0"/>
    <m/>
    <m/>
    <m/>
    <m/>
    <m/>
    <m/>
    <x v="0"/>
    <x v="355"/>
    <m/>
    <m/>
    <m/>
    <m/>
    <x v="0"/>
    <x v="0"/>
    <x v="0"/>
    <e v="#DIV/0!"/>
    <x v="0"/>
    <m/>
    <x v="0"/>
    <n v="0"/>
    <n v="0"/>
    <n v="0"/>
    <x v="0"/>
    <x v="0"/>
    <x v="0"/>
    <x v="43"/>
    <m/>
    <m/>
    <n v="0"/>
    <x v="1"/>
  </r>
  <r>
    <m/>
    <m/>
    <m/>
    <m/>
    <m/>
    <s v="Travaux de traitement des points noirs sur la RNT 15 carrefour Ankazoabo-Beroroha Section Carrefour Ankazoabo - Beroroha"/>
    <x v="3"/>
    <x v="1"/>
    <x v="0"/>
    <n v="5000000000"/>
    <x v="0"/>
    <x v="1"/>
    <x v="0"/>
    <m/>
    <s v="9.1"/>
    <m/>
    <x v="62"/>
    <x v="0"/>
    <x v="0"/>
    <x v="0"/>
    <x v="0"/>
    <x v="5"/>
    <x v="0"/>
    <x v="0"/>
    <m/>
    <m/>
    <m/>
    <m/>
    <m/>
    <m/>
    <x v="0"/>
    <x v="356"/>
    <m/>
    <m/>
    <m/>
    <m/>
    <x v="0"/>
    <x v="0"/>
    <x v="0"/>
    <e v="#DIV/0!"/>
    <x v="0"/>
    <m/>
    <x v="0"/>
    <n v="0"/>
    <n v="0"/>
    <n v="0"/>
    <x v="0"/>
    <x v="0"/>
    <x v="0"/>
    <x v="43"/>
    <m/>
    <m/>
    <n v="0"/>
    <x v="1"/>
  </r>
  <r>
    <m/>
    <m/>
    <m/>
    <m/>
    <m/>
    <s v="Travaux de réhabilitation de la RNS 1bis (Contrat cadre)"/>
    <x v="1"/>
    <x v="0"/>
    <x v="0"/>
    <n v="50000000000"/>
    <x v="0"/>
    <x v="1"/>
    <x v="0"/>
    <m/>
    <m/>
    <m/>
    <x v="40"/>
    <x v="0"/>
    <x v="0"/>
    <x v="0"/>
    <x v="0"/>
    <x v="37"/>
    <x v="0"/>
    <x v="0"/>
    <m/>
    <m/>
    <m/>
    <m/>
    <m/>
    <m/>
    <x v="0"/>
    <x v="357"/>
    <m/>
    <m/>
    <m/>
    <m/>
    <x v="0"/>
    <x v="0"/>
    <x v="0"/>
    <e v="#DIV/0!"/>
    <x v="0"/>
    <m/>
    <x v="0"/>
    <n v="0"/>
    <n v="0"/>
    <n v="0"/>
    <x v="0"/>
    <x v="0"/>
    <x v="0"/>
    <x v="43"/>
    <m/>
    <m/>
    <n v="0"/>
    <x v="1"/>
  </r>
  <r>
    <m/>
    <m/>
    <m/>
    <m/>
    <m/>
    <s v="Travaux de traitement d'entretien renforcé de la RNS 5 entre Toamasina et Foulpointe"/>
    <x v="3"/>
    <x v="1"/>
    <x v="0"/>
    <n v="3000000000"/>
    <x v="0"/>
    <x v="1"/>
    <x v="0"/>
    <m/>
    <s v="9.1"/>
    <m/>
    <x v="20"/>
    <x v="0"/>
    <x v="0"/>
    <x v="0"/>
    <x v="0"/>
    <x v="3"/>
    <x v="0"/>
    <x v="0"/>
    <m/>
    <m/>
    <m/>
    <m/>
    <m/>
    <m/>
    <x v="0"/>
    <x v="358"/>
    <m/>
    <m/>
    <m/>
    <m/>
    <x v="0"/>
    <x v="0"/>
    <x v="0"/>
    <e v="#DIV/0!"/>
    <x v="0"/>
    <m/>
    <x v="0"/>
    <n v="0"/>
    <n v="0"/>
    <n v="0"/>
    <x v="0"/>
    <x v="0"/>
    <x v="0"/>
    <x v="43"/>
    <m/>
    <m/>
    <n v="0"/>
    <x v="1"/>
  </r>
  <r>
    <m/>
    <m/>
    <m/>
    <m/>
    <m/>
    <s v="Travaux d'urgence de construction d'un dalot au PK 16+600 sur la RNS 32; District d'Antsohihy région SOFIA"/>
    <x v="4"/>
    <x v="1"/>
    <x v="0"/>
    <n v="160000000"/>
    <x v="0"/>
    <x v="9"/>
    <x v="0"/>
    <m/>
    <s v="9.1"/>
    <m/>
    <x v="66"/>
    <x v="0"/>
    <x v="0"/>
    <x v="0"/>
    <x v="0"/>
    <x v="8"/>
    <x v="91"/>
    <x v="0"/>
    <m/>
    <m/>
    <m/>
    <m/>
    <m/>
    <m/>
    <x v="0"/>
    <x v="359"/>
    <m/>
    <m/>
    <m/>
    <m/>
    <x v="0"/>
    <x v="0"/>
    <x v="0"/>
    <e v="#DIV/0!"/>
    <x v="0"/>
    <m/>
    <x v="0"/>
    <n v="0"/>
    <n v="0"/>
    <n v="0"/>
    <x v="0"/>
    <x v="0"/>
    <x v="0"/>
    <x v="43"/>
    <m/>
    <m/>
    <n v="0"/>
    <x v="9"/>
  </r>
  <r>
    <m/>
    <m/>
    <m/>
    <m/>
    <m/>
    <s v="Travaux d'urgence de traitement de point noir sur la RNT 8c entre PK 10+000 et PK 12+500, Région Betsiboka"/>
    <x v="4"/>
    <x v="1"/>
    <x v="0"/>
    <n v="197500000"/>
    <x v="0"/>
    <x v="9"/>
    <x v="0"/>
    <m/>
    <s v="9.1"/>
    <m/>
    <x v="106"/>
    <x v="0"/>
    <x v="0"/>
    <x v="0"/>
    <x v="0"/>
    <x v="12"/>
    <x v="0"/>
    <x v="0"/>
    <m/>
    <m/>
    <m/>
    <m/>
    <m/>
    <m/>
    <x v="0"/>
    <x v="360"/>
    <m/>
    <m/>
    <m/>
    <m/>
    <x v="0"/>
    <x v="0"/>
    <x v="0"/>
    <e v="#DIV/0!"/>
    <x v="0"/>
    <m/>
    <x v="0"/>
    <n v="0"/>
    <n v="0"/>
    <n v="0"/>
    <x v="0"/>
    <x v="0"/>
    <x v="0"/>
    <x v="43"/>
    <m/>
    <m/>
    <n v="0"/>
    <x v="9"/>
  </r>
  <r>
    <m/>
    <m/>
    <m/>
    <m/>
    <m/>
    <s v="Travaux d'urgence de traitement de point noir sur la RNT 8c entre PK 1+500 et PK 5+000, Région Betsiboka"/>
    <x v="4"/>
    <x v="1"/>
    <x v="0"/>
    <n v="190000000"/>
    <x v="0"/>
    <x v="9"/>
    <x v="0"/>
    <m/>
    <s v="9.1"/>
    <m/>
    <x v="106"/>
    <x v="0"/>
    <x v="0"/>
    <x v="0"/>
    <x v="0"/>
    <x v="12"/>
    <x v="0"/>
    <x v="0"/>
    <m/>
    <m/>
    <m/>
    <m/>
    <m/>
    <m/>
    <x v="0"/>
    <x v="361"/>
    <m/>
    <m/>
    <m/>
    <m/>
    <x v="0"/>
    <x v="0"/>
    <x v="0"/>
    <e v="#DIV/0!"/>
    <x v="0"/>
    <m/>
    <x v="0"/>
    <n v="0"/>
    <n v="0"/>
    <n v="0"/>
    <x v="0"/>
    <x v="0"/>
    <x v="0"/>
    <x v="43"/>
    <m/>
    <m/>
    <n v="0"/>
    <x v="9"/>
  </r>
  <r>
    <m/>
    <m/>
    <m/>
    <m/>
    <m/>
    <s v="Travaux d'urgence de traitement de point noir entre PK 79+000 et PK 81+000 de la RNT 33A District de Tsaratanana, Région Betsiboka "/>
    <x v="4"/>
    <x v="1"/>
    <x v="0"/>
    <n v="196000000"/>
    <x v="0"/>
    <x v="9"/>
    <x v="0"/>
    <m/>
    <s v="9.1"/>
    <m/>
    <x v="107"/>
    <x v="0"/>
    <x v="0"/>
    <x v="0"/>
    <x v="0"/>
    <x v="12"/>
    <x v="92"/>
    <x v="0"/>
    <m/>
    <m/>
    <m/>
    <m/>
    <m/>
    <m/>
    <x v="0"/>
    <x v="362"/>
    <m/>
    <m/>
    <m/>
    <m/>
    <x v="0"/>
    <x v="0"/>
    <x v="0"/>
    <e v="#DIV/0!"/>
    <x v="0"/>
    <m/>
    <x v="0"/>
    <n v="0"/>
    <n v="0"/>
    <n v="0"/>
    <x v="0"/>
    <x v="0"/>
    <x v="0"/>
    <x v="43"/>
    <m/>
    <m/>
    <n v="0"/>
    <x v="9"/>
  </r>
  <r>
    <m/>
    <m/>
    <m/>
    <m/>
    <m/>
    <s v="Travaux d'urgence de traitement de point noir entre PK 30+000 et PK 50+000 de la RNT 33A District de Tsaratanana, Région Betsiboka "/>
    <x v="4"/>
    <x v="1"/>
    <x v="0"/>
    <n v="185000000"/>
    <x v="0"/>
    <x v="9"/>
    <x v="0"/>
    <m/>
    <s v="9.1"/>
    <m/>
    <x v="107"/>
    <x v="0"/>
    <x v="0"/>
    <x v="0"/>
    <x v="0"/>
    <x v="12"/>
    <x v="92"/>
    <x v="0"/>
    <m/>
    <m/>
    <m/>
    <m/>
    <m/>
    <m/>
    <x v="0"/>
    <x v="363"/>
    <m/>
    <m/>
    <m/>
    <m/>
    <x v="0"/>
    <x v="0"/>
    <x v="0"/>
    <e v="#DIV/0!"/>
    <x v="0"/>
    <m/>
    <x v="0"/>
    <n v="0"/>
    <n v="0"/>
    <n v="0"/>
    <x v="0"/>
    <x v="0"/>
    <x v="0"/>
    <x v="43"/>
    <m/>
    <m/>
    <n v="0"/>
    <x v="9"/>
  </r>
  <r>
    <m/>
    <m/>
    <m/>
    <m/>
    <m/>
    <s v="Travaux d'urgence de comblement de brèche et réfection de chaussée sur la RNP 7 au PK 283+200"/>
    <x v="4"/>
    <x v="1"/>
    <x v="0"/>
    <n v="45000000"/>
    <x v="0"/>
    <x v="9"/>
    <x v="0"/>
    <m/>
    <s v="9.1"/>
    <m/>
    <x v="13"/>
    <x v="0"/>
    <x v="0"/>
    <x v="158"/>
    <x v="0"/>
    <x v="13"/>
    <x v="0"/>
    <x v="0"/>
    <m/>
    <m/>
    <m/>
    <m/>
    <m/>
    <m/>
    <x v="0"/>
    <x v="364"/>
    <m/>
    <m/>
    <m/>
    <m/>
    <x v="0"/>
    <x v="0"/>
    <x v="0"/>
    <e v="#DIV/0!"/>
    <x v="0"/>
    <m/>
    <x v="0"/>
    <n v="0"/>
    <n v="0"/>
    <n v="0"/>
    <x v="0"/>
    <x v="0"/>
    <x v="0"/>
    <x v="43"/>
    <m/>
    <m/>
    <n v="0"/>
    <x v="9"/>
  </r>
  <r>
    <m/>
    <m/>
    <m/>
    <m/>
    <m/>
    <s v="Travaux d'urgence sur la RNS 34 protection de talus et réparation sortie d'ouvrages du PK 143 à 146"/>
    <x v="4"/>
    <x v="3"/>
    <x v="0"/>
    <n v="195000000"/>
    <x v="0"/>
    <x v="9"/>
    <x v="0"/>
    <m/>
    <s v="9.1"/>
    <m/>
    <x v="19"/>
    <x v="0"/>
    <x v="0"/>
    <x v="0"/>
    <x v="0"/>
    <x v="13"/>
    <x v="0"/>
    <x v="0"/>
    <m/>
    <m/>
    <m/>
    <m/>
    <m/>
    <m/>
    <x v="0"/>
    <x v="365"/>
    <m/>
    <m/>
    <m/>
    <m/>
    <x v="0"/>
    <x v="0"/>
    <x v="0"/>
    <e v="#DIV/0!"/>
    <x v="0"/>
    <m/>
    <x v="0"/>
    <n v="0"/>
    <n v="0"/>
    <n v="0"/>
    <x v="0"/>
    <x v="0"/>
    <x v="0"/>
    <x v="43"/>
    <m/>
    <m/>
    <n v="0"/>
    <x v="9"/>
  </r>
  <r>
    <m/>
    <m/>
    <m/>
    <m/>
    <m/>
    <s v="Travaux d'urgence de réparation du point critique et de remise en état de la chaussée sur la RNS34 au pk 217+300"/>
    <x v="4"/>
    <x v="0"/>
    <x v="0"/>
    <n v="135000000"/>
    <x v="0"/>
    <x v="9"/>
    <x v="0"/>
    <m/>
    <s v="9.1"/>
    <m/>
    <x v="19"/>
    <x v="0"/>
    <x v="0"/>
    <x v="0"/>
    <x v="0"/>
    <x v="13"/>
    <x v="0"/>
    <x v="0"/>
    <m/>
    <m/>
    <m/>
    <m/>
    <m/>
    <m/>
    <x v="153"/>
    <x v="366"/>
    <n v="130518000"/>
    <m/>
    <m/>
    <m/>
    <x v="0"/>
    <x v="51"/>
    <x v="168"/>
    <n v="2245.1"/>
    <x v="0"/>
    <m/>
    <x v="0"/>
    <n v="0"/>
    <n v="0"/>
    <n v="0"/>
    <x v="0"/>
    <x v="0"/>
    <x v="0"/>
    <x v="131"/>
    <m/>
    <m/>
    <n v="0"/>
    <x v="9"/>
  </r>
  <r>
    <m/>
    <m/>
    <m/>
    <m/>
    <m/>
    <s v="Travaux d'urgence de traitement de brèche et réparation de la chaussée sur la RNS34 au pk 25+300, CR Andranomafana"/>
    <x v="4"/>
    <x v="0"/>
    <x v="0"/>
    <n v="45000000"/>
    <x v="0"/>
    <x v="9"/>
    <x v="0"/>
    <m/>
    <s v="9.1"/>
    <m/>
    <x v="19"/>
    <x v="0"/>
    <x v="0"/>
    <x v="0"/>
    <x v="0"/>
    <x v="13"/>
    <x v="0"/>
    <x v="0"/>
    <m/>
    <m/>
    <m/>
    <m/>
    <m/>
    <m/>
    <x v="154"/>
    <x v="367"/>
    <m/>
    <m/>
    <m/>
    <m/>
    <x v="0"/>
    <x v="51"/>
    <x v="0"/>
    <n v="2245.1"/>
    <x v="0"/>
    <m/>
    <x v="0"/>
    <n v="0"/>
    <n v="0"/>
    <n v="0"/>
    <x v="0"/>
    <x v="0"/>
    <x v="0"/>
    <x v="132"/>
    <m/>
    <m/>
    <n v="0"/>
    <x v="9"/>
  </r>
  <r>
    <m/>
    <m/>
    <m/>
    <m/>
    <m/>
    <s v="Travaux d'urgence de traitement de brèche et construction mur de soutènement au pk 41+900 de la RNS34, CR Antohibe"/>
    <x v="4"/>
    <x v="0"/>
    <x v="0"/>
    <n v="175000000"/>
    <x v="0"/>
    <x v="9"/>
    <x v="0"/>
    <m/>
    <s v="9.1"/>
    <m/>
    <x v="19"/>
    <x v="0"/>
    <x v="0"/>
    <x v="0"/>
    <x v="0"/>
    <x v="13"/>
    <x v="0"/>
    <x v="0"/>
    <m/>
    <m/>
    <m/>
    <m/>
    <m/>
    <m/>
    <x v="155"/>
    <x v="368"/>
    <n v="170954000"/>
    <m/>
    <m/>
    <m/>
    <x v="0"/>
    <x v="51"/>
    <x v="169"/>
    <n v="2245.1"/>
    <x v="0"/>
    <m/>
    <x v="0"/>
    <n v="0"/>
    <n v="0"/>
    <n v="0"/>
    <x v="0"/>
    <x v="0"/>
    <x v="0"/>
    <x v="133"/>
    <m/>
    <m/>
    <n v="0"/>
    <x v="9"/>
  </r>
  <r>
    <m/>
    <m/>
    <m/>
    <m/>
    <m/>
    <s v="Travaux d'urgence de réparation de la chaussée et traitement de brèche sur la RNS34 au pk 44+750, CR Antohibe"/>
    <x v="4"/>
    <x v="0"/>
    <x v="0"/>
    <n v="105000000"/>
    <x v="0"/>
    <x v="9"/>
    <x v="0"/>
    <m/>
    <s v="9.1"/>
    <m/>
    <x v="19"/>
    <x v="0"/>
    <x v="0"/>
    <x v="0"/>
    <x v="0"/>
    <x v="13"/>
    <x v="0"/>
    <x v="0"/>
    <m/>
    <m/>
    <m/>
    <m/>
    <m/>
    <m/>
    <x v="0"/>
    <x v="369"/>
    <m/>
    <m/>
    <m/>
    <m/>
    <x v="0"/>
    <x v="51"/>
    <x v="0"/>
    <n v="2245.1"/>
    <x v="0"/>
    <m/>
    <x v="0"/>
    <n v="0"/>
    <n v="0"/>
    <n v="0"/>
    <x v="0"/>
    <x v="0"/>
    <x v="0"/>
    <x v="43"/>
    <m/>
    <m/>
    <n v="0"/>
    <x v="9"/>
  </r>
  <r>
    <m/>
    <m/>
    <m/>
    <m/>
    <m/>
    <s v="Travaux d'urgence de construction de dalot et réparation de chaussée sur la RNS34 au pk 45+000 et pk 54+000, CR Antohibe"/>
    <x v="4"/>
    <x v="0"/>
    <x v="0"/>
    <n v="130000000"/>
    <x v="0"/>
    <x v="9"/>
    <x v="0"/>
    <m/>
    <s v="9.1"/>
    <m/>
    <x v="19"/>
    <x v="0"/>
    <x v="0"/>
    <x v="0"/>
    <x v="0"/>
    <x v="13"/>
    <x v="0"/>
    <x v="0"/>
    <m/>
    <m/>
    <m/>
    <m/>
    <m/>
    <m/>
    <x v="156"/>
    <x v="370"/>
    <n v="125789600"/>
    <m/>
    <m/>
    <m/>
    <x v="0"/>
    <x v="51"/>
    <x v="105"/>
    <n v="2245.1"/>
    <x v="0"/>
    <m/>
    <x v="0"/>
    <n v="0"/>
    <n v="0"/>
    <n v="0"/>
    <x v="0"/>
    <x v="0"/>
    <x v="0"/>
    <x v="134"/>
    <m/>
    <m/>
    <n v="0"/>
    <x v="9"/>
  </r>
  <r>
    <m/>
    <m/>
    <m/>
    <m/>
    <m/>
    <s v="Travaux d'urgence de comblement de brèche et réparation de chaussée au pk 64+800 de la RNS34, CR Ankazomiriotra"/>
    <x v="4"/>
    <x v="0"/>
    <x v="0"/>
    <n v="90000000"/>
    <x v="0"/>
    <x v="9"/>
    <x v="0"/>
    <m/>
    <s v="9.1"/>
    <m/>
    <x v="19"/>
    <x v="0"/>
    <x v="0"/>
    <x v="0"/>
    <x v="0"/>
    <x v="13"/>
    <x v="0"/>
    <x v="0"/>
    <m/>
    <m/>
    <m/>
    <m/>
    <m/>
    <m/>
    <x v="157"/>
    <x v="371"/>
    <n v="88593400"/>
    <m/>
    <m/>
    <m/>
    <x v="0"/>
    <x v="51"/>
    <x v="170"/>
    <n v="2245.1"/>
    <x v="0"/>
    <m/>
    <x v="0"/>
    <n v="0"/>
    <n v="0"/>
    <n v="0"/>
    <x v="0"/>
    <x v="0"/>
    <x v="0"/>
    <x v="133"/>
    <m/>
    <m/>
    <n v="0"/>
    <x v="9"/>
  </r>
  <r>
    <m/>
    <m/>
    <m/>
    <m/>
    <m/>
    <s v="Travaux d'urgence de traitement de brèche et réparation de chaussée sur la RNS34 au pk 133+400, CR Anjoma-Ramartina"/>
    <x v="4"/>
    <x v="0"/>
    <x v="0"/>
    <n v="150000000"/>
    <x v="0"/>
    <x v="9"/>
    <x v="0"/>
    <m/>
    <s v="9.1"/>
    <m/>
    <x v="19"/>
    <x v="0"/>
    <x v="0"/>
    <x v="0"/>
    <x v="0"/>
    <x v="13"/>
    <x v="0"/>
    <x v="0"/>
    <m/>
    <m/>
    <m/>
    <m/>
    <m/>
    <m/>
    <x v="0"/>
    <x v="372"/>
    <m/>
    <m/>
    <m/>
    <m/>
    <x v="0"/>
    <x v="51"/>
    <x v="0"/>
    <n v="2245.1"/>
    <x v="0"/>
    <m/>
    <x v="0"/>
    <n v="0"/>
    <n v="0"/>
    <n v="0"/>
    <x v="0"/>
    <x v="0"/>
    <x v="0"/>
    <x v="134"/>
    <m/>
    <m/>
    <n v="0"/>
    <x v="9"/>
  </r>
  <r>
    <m/>
    <m/>
    <m/>
    <m/>
    <m/>
    <s v="Travaux d'urgence de comblement de brèche au pk 144+800 de la RNS 34, CR Anjoma Ramaritina"/>
    <x v="4"/>
    <x v="0"/>
    <x v="0"/>
    <n v="77000000"/>
    <x v="0"/>
    <x v="9"/>
    <x v="0"/>
    <m/>
    <s v="9.1"/>
    <m/>
    <x v="19"/>
    <x v="0"/>
    <x v="0"/>
    <x v="0"/>
    <x v="0"/>
    <x v="13"/>
    <x v="0"/>
    <x v="0"/>
    <m/>
    <m/>
    <m/>
    <m/>
    <m/>
    <m/>
    <x v="158"/>
    <x v="373"/>
    <n v="76734500"/>
    <m/>
    <m/>
    <m/>
    <x v="0"/>
    <x v="51"/>
    <x v="168"/>
    <n v="2245.1"/>
    <x v="0"/>
    <m/>
    <x v="0"/>
    <n v="0"/>
    <n v="0"/>
    <n v="0"/>
    <x v="0"/>
    <x v="0"/>
    <x v="0"/>
    <x v="135"/>
    <m/>
    <m/>
    <n v="0"/>
    <x v="9"/>
  </r>
  <r>
    <m/>
    <m/>
    <m/>
    <m/>
    <m/>
    <s v="Travaux d'urgence sur la RNS 34: traitement du brèche au PK 27+900"/>
    <x v="4"/>
    <x v="1"/>
    <x v="0"/>
    <n v="200000000"/>
    <x v="0"/>
    <x v="9"/>
    <x v="0"/>
    <m/>
    <s v="9.1"/>
    <m/>
    <x v="19"/>
    <x v="0"/>
    <x v="0"/>
    <x v="0"/>
    <x v="0"/>
    <x v="13"/>
    <x v="0"/>
    <x v="0"/>
    <m/>
    <m/>
    <m/>
    <m/>
    <m/>
    <m/>
    <x v="0"/>
    <x v="374"/>
    <m/>
    <m/>
    <m/>
    <m/>
    <x v="0"/>
    <x v="0"/>
    <x v="0"/>
    <e v="#DIV/0!"/>
    <x v="0"/>
    <m/>
    <x v="0"/>
    <n v="0"/>
    <n v="0"/>
    <n v="0"/>
    <x v="0"/>
    <x v="0"/>
    <x v="0"/>
    <x v="43"/>
    <m/>
    <m/>
    <n v="0"/>
    <x v="9"/>
  </r>
  <r>
    <m/>
    <m/>
    <m/>
    <m/>
    <m/>
    <s v="Travaux d'urgence de traitement de brèche et protection par gabion au PK 235+400 de la RNP 6"/>
    <x v="4"/>
    <x v="3"/>
    <x v="0"/>
    <n v="175000000"/>
    <x v="0"/>
    <x v="9"/>
    <x v="0"/>
    <m/>
    <s v="9.1"/>
    <m/>
    <x v="10"/>
    <x v="0"/>
    <x v="0"/>
    <x v="0"/>
    <x v="0"/>
    <x v="8"/>
    <x v="0"/>
    <x v="0"/>
    <m/>
    <m/>
    <m/>
    <m/>
    <m/>
    <m/>
    <x v="0"/>
    <x v="375"/>
    <m/>
    <m/>
    <m/>
    <m/>
    <x v="0"/>
    <x v="0"/>
    <x v="0"/>
    <e v="#DIV/0!"/>
    <x v="0"/>
    <m/>
    <x v="0"/>
    <n v="0"/>
    <n v="0"/>
    <n v="0"/>
    <x v="0"/>
    <x v="0"/>
    <x v="0"/>
    <x v="43"/>
    <m/>
    <m/>
    <n v="0"/>
    <x v="9"/>
  </r>
  <r>
    <m/>
    <m/>
    <m/>
    <m/>
    <m/>
    <s v="Travaux d'urgence pour comblement de brèche du PK 71+800 de la RN4"/>
    <x v="4"/>
    <x v="3"/>
    <x v="0"/>
    <n v="190000000"/>
    <x v="0"/>
    <x v="9"/>
    <x v="0"/>
    <m/>
    <s v="9.1"/>
    <m/>
    <x v="35"/>
    <x v="0"/>
    <x v="0"/>
    <x v="0"/>
    <x v="0"/>
    <x v="6"/>
    <x v="0"/>
    <x v="0"/>
    <m/>
    <m/>
    <m/>
    <m/>
    <m/>
    <m/>
    <x v="0"/>
    <x v="376"/>
    <m/>
    <m/>
    <m/>
    <m/>
    <x v="0"/>
    <x v="0"/>
    <x v="0"/>
    <e v="#DIV/0!"/>
    <x v="0"/>
    <m/>
    <x v="0"/>
    <n v="0"/>
    <n v="0"/>
    <n v="0"/>
    <x v="0"/>
    <x v="0"/>
    <x v="0"/>
    <x v="43"/>
    <m/>
    <m/>
    <n v="0"/>
    <x v="9"/>
  </r>
  <r>
    <m/>
    <m/>
    <m/>
    <m/>
    <m/>
    <s v="Travaux d'entretien de la route reliant Talata Volonondry et Sadabe, 20Km"/>
    <x v="3"/>
    <x v="1"/>
    <x v="0"/>
    <n v="2000000000"/>
    <x v="0"/>
    <x v="1"/>
    <x v="101"/>
    <m/>
    <s v="9.1"/>
    <m/>
    <x v="27"/>
    <x v="0"/>
    <x v="0"/>
    <x v="0"/>
    <x v="0"/>
    <x v="39"/>
    <x v="0"/>
    <x v="0"/>
    <m/>
    <m/>
    <m/>
    <m/>
    <m/>
    <m/>
    <x v="0"/>
    <x v="377"/>
    <m/>
    <m/>
    <m/>
    <m/>
    <x v="0"/>
    <x v="0"/>
    <x v="0"/>
    <e v="#DIV/0!"/>
    <x v="0"/>
    <m/>
    <x v="0"/>
    <n v="0"/>
    <n v="0"/>
    <n v="0"/>
    <x v="0"/>
    <x v="0"/>
    <x v="0"/>
    <x v="43"/>
    <m/>
    <m/>
    <n v="0"/>
    <x v="1"/>
  </r>
  <r>
    <m/>
    <m/>
    <m/>
    <m/>
    <m/>
    <s v="Travaux de réparation et d'entretien du pont d'Andranovorivato sur la RNP 7"/>
    <x v="3"/>
    <x v="1"/>
    <x v="0"/>
    <n v="220000000"/>
    <x v="0"/>
    <x v="1"/>
    <x v="0"/>
    <m/>
    <s v="9.1"/>
    <m/>
    <x v="13"/>
    <x v="0"/>
    <x v="0"/>
    <x v="0"/>
    <x v="0"/>
    <x v="39"/>
    <x v="0"/>
    <x v="0"/>
    <m/>
    <m/>
    <m/>
    <m/>
    <m/>
    <m/>
    <x v="0"/>
    <x v="378"/>
    <m/>
    <m/>
    <m/>
    <m/>
    <x v="0"/>
    <x v="0"/>
    <x v="0"/>
    <e v="#DIV/0!"/>
    <x v="0"/>
    <m/>
    <x v="0"/>
    <n v="0"/>
    <n v="0"/>
    <n v="0"/>
    <x v="0"/>
    <x v="0"/>
    <x v="0"/>
    <x v="43"/>
    <m/>
    <m/>
    <n v="0"/>
    <x v="1"/>
  </r>
  <r>
    <m/>
    <m/>
    <m/>
    <m/>
    <m/>
    <s v="Fourniture des matériels spécifiques (Groupe électrogène, Poste de soudure, Projecteur, Meule, Boite d'outillage) du DGTP"/>
    <x v="0"/>
    <x v="1"/>
    <x v="0"/>
    <n v="140000000"/>
    <x v="0"/>
    <x v="12"/>
    <x v="0"/>
    <m/>
    <s v="9.1"/>
    <m/>
    <x v="100"/>
    <x v="0"/>
    <x v="0"/>
    <x v="0"/>
    <x v="0"/>
    <x v="0"/>
    <x v="0"/>
    <x v="0"/>
    <m/>
    <m/>
    <m/>
    <m/>
    <m/>
    <m/>
    <x v="0"/>
    <x v="379"/>
    <m/>
    <m/>
    <m/>
    <m/>
    <x v="0"/>
    <x v="0"/>
    <x v="0"/>
    <e v="#DIV/0!"/>
    <x v="0"/>
    <m/>
    <x v="0"/>
    <n v="0"/>
    <n v="0"/>
    <n v="0"/>
    <x v="0"/>
    <x v="0"/>
    <x v="0"/>
    <x v="43"/>
    <m/>
    <m/>
    <n v="0"/>
    <x v="12"/>
  </r>
  <r>
    <m/>
    <m/>
    <m/>
    <m/>
    <m/>
    <s v="Fourniture et livraison d'appareils spécifiques pour le MTP (appareils photos, caméras et drones)"/>
    <x v="0"/>
    <x v="0"/>
    <x v="0"/>
    <n v="100000000"/>
    <x v="0"/>
    <x v="12"/>
    <x v="0"/>
    <m/>
    <s v="9.1"/>
    <m/>
    <x v="100"/>
    <x v="0"/>
    <x v="0"/>
    <x v="0"/>
    <x v="0"/>
    <x v="0"/>
    <x v="0"/>
    <x v="0"/>
    <m/>
    <m/>
    <m/>
    <m/>
    <m/>
    <m/>
    <x v="0"/>
    <x v="380"/>
    <m/>
    <m/>
    <m/>
    <m/>
    <x v="0"/>
    <x v="0"/>
    <x v="0"/>
    <e v="#DIV/0!"/>
    <x v="0"/>
    <m/>
    <x v="0"/>
    <n v="0"/>
    <n v="0"/>
    <n v="0"/>
    <x v="0"/>
    <x v="0"/>
    <x v="0"/>
    <x v="43"/>
    <m/>
    <m/>
    <n v="0"/>
    <x v="12"/>
  </r>
  <r>
    <m/>
    <m/>
    <m/>
    <m/>
    <m/>
    <s v="Fourniture de pièces détachées de tous les véhicules administratifs du MTP (à commande)"/>
    <x v="0"/>
    <x v="0"/>
    <x v="0"/>
    <n v="97000000"/>
    <x v="0"/>
    <x v="12"/>
    <x v="0"/>
    <m/>
    <s v="9.1"/>
    <m/>
    <x v="100"/>
    <x v="0"/>
    <x v="0"/>
    <x v="0"/>
    <x v="0"/>
    <x v="0"/>
    <x v="0"/>
    <x v="0"/>
    <m/>
    <m/>
    <m/>
    <m/>
    <m/>
    <m/>
    <x v="0"/>
    <x v="381"/>
    <m/>
    <m/>
    <m/>
    <m/>
    <x v="0"/>
    <x v="0"/>
    <x v="0"/>
    <e v="#DIV/0!"/>
    <x v="0"/>
    <m/>
    <x v="0"/>
    <n v="0"/>
    <n v="0"/>
    <n v="0"/>
    <x v="0"/>
    <x v="0"/>
    <x v="0"/>
    <x v="43"/>
    <m/>
    <m/>
    <n v="0"/>
    <x v="12"/>
  </r>
  <r>
    <m/>
    <m/>
    <m/>
    <m/>
    <m/>
    <s v="Fourniture de nouveau bac pour Benenitra, dans la Région Atsimo Andrefana"/>
    <x v="0"/>
    <x v="0"/>
    <x v="0"/>
    <n v="1500000000"/>
    <x v="0"/>
    <x v="12"/>
    <x v="0"/>
    <m/>
    <s v="9.1"/>
    <m/>
    <x v="100"/>
    <x v="0"/>
    <x v="0"/>
    <x v="0"/>
    <x v="0"/>
    <x v="0"/>
    <x v="0"/>
    <x v="0"/>
    <m/>
    <m/>
    <m/>
    <m/>
    <m/>
    <m/>
    <x v="0"/>
    <x v="382"/>
    <m/>
    <m/>
    <m/>
    <m/>
    <x v="0"/>
    <x v="0"/>
    <x v="0"/>
    <e v="#DIV/0!"/>
    <x v="0"/>
    <m/>
    <x v="0"/>
    <n v="0"/>
    <n v="0"/>
    <n v="0"/>
    <x v="0"/>
    <x v="0"/>
    <x v="0"/>
    <x v="43"/>
    <m/>
    <m/>
    <n v="0"/>
    <x v="12"/>
  </r>
  <r>
    <m/>
    <m/>
    <m/>
    <m/>
    <m/>
    <s v="Fourniture et livraison de matériels informatiques et téléphoniques des agents du MTP répartis en trois (03) lots: lot 1: ordinateurs; lot 2: imprimantes; lot 3: téléphones portables."/>
    <x v="0"/>
    <x v="0"/>
    <x v="0"/>
    <n v="500000000"/>
    <x v="0"/>
    <x v="12"/>
    <x v="0"/>
    <m/>
    <s v="9.1"/>
    <m/>
    <x v="100"/>
    <x v="0"/>
    <x v="0"/>
    <x v="0"/>
    <x v="0"/>
    <x v="0"/>
    <x v="0"/>
    <x v="0"/>
    <m/>
    <m/>
    <m/>
    <m/>
    <m/>
    <m/>
    <x v="0"/>
    <x v="383"/>
    <m/>
    <m/>
    <m/>
    <m/>
    <x v="0"/>
    <x v="0"/>
    <x v="0"/>
    <e v="#DIV/0!"/>
    <x v="0"/>
    <m/>
    <x v="0"/>
    <n v="0"/>
    <n v="0"/>
    <n v="0"/>
    <x v="0"/>
    <x v="0"/>
    <x v="0"/>
    <x v="43"/>
    <m/>
    <m/>
    <n v="0"/>
    <x v="12"/>
  </r>
  <r>
    <m/>
    <m/>
    <m/>
    <m/>
    <m/>
    <s v="Fourniture et livraison des matériels et mobiliers de bureau pour les agents du MTP."/>
    <x v="0"/>
    <x v="0"/>
    <x v="0"/>
    <n v="400000000"/>
    <x v="0"/>
    <x v="12"/>
    <x v="0"/>
    <m/>
    <s v="9.1"/>
    <m/>
    <x v="100"/>
    <x v="0"/>
    <x v="0"/>
    <x v="0"/>
    <x v="0"/>
    <x v="0"/>
    <x v="0"/>
    <x v="0"/>
    <m/>
    <m/>
    <m/>
    <m/>
    <m/>
    <m/>
    <x v="0"/>
    <x v="384"/>
    <m/>
    <m/>
    <m/>
    <m/>
    <x v="0"/>
    <x v="0"/>
    <x v="0"/>
    <e v="#DIV/0!"/>
    <x v="0"/>
    <m/>
    <x v="0"/>
    <n v="0"/>
    <n v="0"/>
    <n v="0"/>
    <x v="0"/>
    <x v="0"/>
    <x v="0"/>
    <x v="43"/>
    <m/>
    <m/>
    <n v="0"/>
    <x v="12"/>
  </r>
  <r>
    <m/>
    <m/>
    <m/>
    <m/>
    <m/>
    <s v="Fourniture de ponts modulaires pour le MTP"/>
    <x v="0"/>
    <x v="0"/>
    <x v="0"/>
    <n v="2360000000"/>
    <x v="0"/>
    <x v="12"/>
    <x v="0"/>
    <m/>
    <s v="9.1"/>
    <m/>
    <x v="100"/>
    <x v="0"/>
    <x v="0"/>
    <x v="0"/>
    <x v="0"/>
    <x v="0"/>
    <x v="0"/>
    <x v="0"/>
    <m/>
    <m/>
    <m/>
    <m/>
    <m/>
    <m/>
    <x v="0"/>
    <x v="385"/>
    <m/>
    <m/>
    <m/>
    <m/>
    <x v="0"/>
    <x v="0"/>
    <x v="0"/>
    <e v="#DIV/0!"/>
    <x v="0"/>
    <m/>
    <x v="0"/>
    <n v="0"/>
    <n v="0"/>
    <n v="0"/>
    <x v="0"/>
    <x v="0"/>
    <x v="0"/>
    <x v="43"/>
    <m/>
    <m/>
    <n v="0"/>
    <x v="12"/>
  </r>
  <r>
    <m/>
    <m/>
    <m/>
    <m/>
    <m/>
    <s v="Fourniture de consomptibles informatiques du DGTP (à commande)"/>
    <x v="0"/>
    <x v="1"/>
    <x v="0"/>
    <n v="100000000"/>
    <x v="0"/>
    <x v="12"/>
    <x v="0"/>
    <m/>
    <s v="9.1"/>
    <m/>
    <x v="100"/>
    <x v="0"/>
    <x v="0"/>
    <x v="0"/>
    <x v="0"/>
    <x v="0"/>
    <x v="0"/>
    <x v="0"/>
    <m/>
    <m/>
    <m/>
    <m/>
    <m/>
    <m/>
    <x v="0"/>
    <x v="386"/>
    <m/>
    <m/>
    <m/>
    <m/>
    <x v="0"/>
    <x v="0"/>
    <x v="0"/>
    <e v="#DIV/0!"/>
    <x v="0"/>
    <m/>
    <x v="0"/>
    <n v="0"/>
    <n v="0"/>
    <n v="0"/>
    <x v="0"/>
    <x v="0"/>
    <x v="0"/>
    <x v="43"/>
    <m/>
    <m/>
    <n v="0"/>
    <x v="12"/>
  </r>
  <r>
    <m/>
    <m/>
    <m/>
    <m/>
    <m/>
    <s v="Fourniture de matériels informatiques du DGTP (à commande)"/>
    <x v="0"/>
    <x v="1"/>
    <x v="0"/>
    <n v="60000000"/>
    <x v="0"/>
    <x v="12"/>
    <x v="0"/>
    <m/>
    <s v="9.1"/>
    <m/>
    <x v="100"/>
    <x v="0"/>
    <x v="0"/>
    <x v="0"/>
    <x v="0"/>
    <x v="0"/>
    <x v="0"/>
    <x v="0"/>
    <m/>
    <m/>
    <m/>
    <m/>
    <m/>
    <m/>
    <x v="0"/>
    <x v="387"/>
    <m/>
    <m/>
    <m/>
    <m/>
    <x v="0"/>
    <x v="0"/>
    <x v="0"/>
    <e v="#DIV/0!"/>
    <x v="0"/>
    <m/>
    <x v="0"/>
    <n v="0"/>
    <n v="0"/>
    <n v="0"/>
    <x v="0"/>
    <x v="0"/>
    <x v="0"/>
    <x v="43"/>
    <m/>
    <m/>
    <n v="0"/>
    <x v="12"/>
  </r>
  <r>
    <m/>
    <m/>
    <m/>
    <m/>
    <m/>
    <s v="Fourniture de matériels techniques (Appareil photo + Vidéo numérique, Décamètre (50m), Cyclométrie avec compteur, GPS etrex 10 récepteur, Mètre 5m,Télemètre) du DGTP (à commande)"/>
    <x v="0"/>
    <x v="1"/>
    <x v="0"/>
    <n v="40000000"/>
    <x v="0"/>
    <x v="12"/>
    <x v="0"/>
    <m/>
    <s v="9.1"/>
    <m/>
    <x v="100"/>
    <x v="0"/>
    <x v="0"/>
    <x v="0"/>
    <x v="0"/>
    <x v="0"/>
    <x v="0"/>
    <x v="0"/>
    <m/>
    <m/>
    <m/>
    <m/>
    <m/>
    <m/>
    <x v="0"/>
    <x v="388"/>
    <m/>
    <m/>
    <m/>
    <m/>
    <x v="0"/>
    <x v="0"/>
    <x v="0"/>
    <e v="#DIV/0!"/>
    <x v="0"/>
    <m/>
    <x v="0"/>
    <n v="0"/>
    <n v="0"/>
    <n v="0"/>
    <x v="0"/>
    <x v="0"/>
    <x v="0"/>
    <x v="43"/>
    <m/>
    <m/>
    <n v="0"/>
    <x v="12"/>
  </r>
  <r>
    <m/>
    <m/>
    <m/>
    <m/>
    <m/>
    <s v="Fourniture des divers matériaux de construction du DGTP (à commande)"/>
    <x v="0"/>
    <x v="1"/>
    <x v="0"/>
    <n v="180000000"/>
    <x v="0"/>
    <x v="12"/>
    <x v="0"/>
    <m/>
    <s v="9.1"/>
    <m/>
    <x v="100"/>
    <x v="0"/>
    <x v="0"/>
    <x v="0"/>
    <x v="0"/>
    <x v="0"/>
    <x v="0"/>
    <x v="0"/>
    <m/>
    <m/>
    <m/>
    <m/>
    <m/>
    <m/>
    <x v="0"/>
    <x v="389"/>
    <m/>
    <m/>
    <m/>
    <m/>
    <x v="0"/>
    <x v="0"/>
    <x v="0"/>
    <e v="#DIV/0!"/>
    <x v="0"/>
    <m/>
    <x v="0"/>
    <n v="0"/>
    <n v="0"/>
    <n v="0"/>
    <x v="0"/>
    <x v="0"/>
    <x v="0"/>
    <x v="43"/>
    <m/>
    <m/>
    <n v="0"/>
    <x v="12"/>
  </r>
  <r>
    <m/>
    <m/>
    <m/>
    <m/>
    <m/>
    <s v="Fourniture de pont modulaire du DGTP"/>
    <x v="0"/>
    <x v="3"/>
    <x v="0"/>
    <n v="6000000000"/>
    <x v="0"/>
    <x v="12"/>
    <x v="0"/>
    <m/>
    <s v="9.1"/>
    <m/>
    <x v="100"/>
    <x v="0"/>
    <x v="0"/>
    <x v="0"/>
    <x v="0"/>
    <x v="0"/>
    <x v="0"/>
    <x v="0"/>
    <m/>
    <m/>
    <m/>
    <m/>
    <m/>
    <m/>
    <x v="0"/>
    <x v="390"/>
    <m/>
    <m/>
    <m/>
    <m/>
    <x v="0"/>
    <x v="0"/>
    <x v="0"/>
    <e v="#DIV/0!"/>
    <x v="0"/>
    <m/>
    <x v="0"/>
    <n v="0"/>
    <n v="0"/>
    <n v="0"/>
    <x v="0"/>
    <x v="0"/>
    <x v="0"/>
    <x v="43"/>
    <m/>
    <m/>
    <n v="0"/>
    <x v="12"/>
  </r>
  <r>
    <m/>
    <m/>
    <m/>
    <m/>
    <m/>
    <s v="Fourniture et livraison de pièces répartis en deux (02) lots: lot1: pièces d'engins des TP (pièce d'engins : niveleuse, chargeuse, compacteur); lot2: pièces pour camions (camions bennes, camions porte-engin) (à commande)"/>
    <x v="0"/>
    <x v="1"/>
    <x v="0"/>
    <n v="340000000"/>
    <x v="0"/>
    <x v="12"/>
    <x v="0"/>
    <m/>
    <s v="9.1"/>
    <m/>
    <x v="100"/>
    <x v="0"/>
    <x v="0"/>
    <x v="0"/>
    <x v="0"/>
    <x v="0"/>
    <x v="0"/>
    <x v="0"/>
    <m/>
    <m/>
    <m/>
    <m/>
    <m/>
    <m/>
    <x v="0"/>
    <x v="391"/>
    <m/>
    <m/>
    <m/>
    <m/>
    <x v="0"/>
    <x v="0"/>
    <x v="0"/>
    <e v="#DIV/0!"/>
    <x v="0"/>
    <m/>
    <x v="0"/>
    <n v="0"/>
    <n v="0"/>
    <n v="0"/>
    <x v="0"/>
    <x v="0"/>
    <x v="0"/>
    <x v="43"/>
    <m/>
    <m/>
    <n v="0"/>
    <x v="12"/>
  </r>
  <r>
    <m/>
    <m/>
    <m/>
    <m/>
    <m/>
    <s v="Fourniture et livraison de petits outillages et matériels d'atelier (à commande)"/>
    <x v="0"/>
    <x v="0"/>
    <x v="0"/>
    <n v="70000000"/>
    <x v="0"/>
    <x v="12"/>
    <x v="0"/>
    <m/>
    <s v="9.1"/>
    <m/>
    <x v="100"/>
    <x v="0"/>
    <x v="0"/>
    <x v="0"/>
    <x v="0"/>
    <x v="0"/>
    <x v="0"/>
    <x v="0"/>
    <m/>
    <m/>
    <m/>
    <m/>
    <m/>
    <m/>
    <x v="0"/>
    <x v="392"/>
    <m/>
    <m/>
    <m/>
    <m/>
    <x v="0"/>
    <x v="0"/>
    <x v="0"/>
    <e v="#DIV/0!"/>
    <x v="0"/>
    <m/>
    <x v="0"/>
    <n v="0"/>
    <n v="0"/>
    <n v="0"/>
    <x v="0"/>
    <x v="0"/>
    <x v="0"/>
    <x v="136"/>
    <m/>
    <m/>
    <n v="0"/>
    <x v="12"/>
  </r>
  <r>
    <m/>
    <m/>
    <m/>
    <m/>
    <m/>
    <s v="Fourniture et livraison d articles ménagers (à commande)"/>
    <x v="0"/>
    <x v="0"/>
    <x v="0"/>
    <n v="30000000"/>
    <x v="0"/>
    <x v="12"/>
    <x v="0"/>
    <m/>
    <s v="9.1"/>
    <m/>
    <x v="100"/>
    <x v="0"/>
    <x v="0"/>
    <x v="0"/>
    <x v="0"/>
    <x v="0"/>
    <x v="0"/>
    <x v="0"/>
    <m/>
    <m/>
    <m/>
    <m/>
    <m/>
    <m/>
    <x v="0"/>
    <x v="393"/>
    <m/>
    <m/>
    <m/>
    <m/>
    <x v="0"/>
    <x v="0"/>
    <x v="0"/>
    <e v="#DIV/0!"/>
    <x v="0"/>
    <m/>
    <x v="0"/>
    <n v="0"/>
    <n v="0"/>
    <n v="0"/>
    <x v="0"/>
    <x v="0"/>
    <x v="0"/>
    <x v="43"/>
    <m/>
    <m/>
    <n v="0"/>
    <x v="12"/>
  </r>
  <r>
    <m/>
    <m/>
    <m/>
    <m/>
    <m/>
    <s v="Fourniture et livraison de produits et petits matériels d'entretien (à commande)"/>
    <x v="0"/>
    <x v="0"/>
    <x v="0"/>
    <n v="30000000"/>
    <x v="0"/>
    <x v="12"/>
    <x v="0"/>
    <m/>
    <s v="9.1"/>
    <m/>
    <x v="100"/>
    <x v="0"/>
    <x v="0"/>
    <x v="0"/>
    <x v="0"/>
    <x v="0"/>
    <x v="0"/>
    <x v="0"/>
    <m/>
    <m/>
    <m/>
    <m/>
    <m/>
    <m/>
    <x v="0"/>
    <x v="394"/>
    <m/>
    <m/>
    <m/>
    <m/>
    <x v="0"/>
    <x v="0"/>
    <x v="0"/>
    <e v="#DIV/0!"/>
    <x v="0"/>
    <m/>
    <x v="0"/>
    <n v="0"/>
    <n v="0"/>
    <n v="0"/>
    <x v="0"/>
    <x v="0"/>
    <x v="0"/>
    <x v="43"/>
    <m/>
    <m/>
    <n v="0"/>
    <x v="12"/>
  </r>
  <r>
    <m/>
    <m/>
    <m/>
    <m/>
    <m/>
    <s v="Fourniture et livraison des produits alimentaires (à commande)"/>
    <x v="0"/>
    <x v="0"/>
    <x v="0"/>
    <n v="160000000"/>
    <x v="0"/>
    <x v="12"/>
    <x v="0"/>
    <m/>
    <s v="9.1"/>
    <m/>
    <x v="100"/>
    <x v="0"/>
    <x v="0"/>
    <x v="0"/>
    <x v="0"/>
    <x v="0"/>
    <x v="0"/>
    <x v="0"/>
    <m/>
    <m/>
    <m/>
    <m/>
    <m/>
    <m/>
    <x v="0"/>
    <x v="395"/>
    <m/>
    <m/>
    <m/>
    <m/>
    <x v="0"/>
    <x v="0"/>
    <x v="0"/>
    <e v="#DIV/0!"/>
    <x v="0"/>
    <m/>
    <x v="0"/>
    <n v="0"/>
    <n v="0"/>
    <n v="0"/>
    <x v="0"/>
    <x v="0"/>
    <x v="0"/>
    <x v="43"/>
    <m/>
    <m/>
    <n v="0"/>
    <x v="12"/>
  </r>
  <r>
    <m/>
    <m/>
    <m/>
    <m/>
    <m/>
    <s v="Fourniture des pièces de maintenance des véhicules du DGTP (à commande)"/>
    <x v="0"/>
    <x v="1"/>
    <x v="0"/>
    <n v="80000000"/>
    <x v="0"/>
    <x v="12"/>
    <x v="0"/>
    <m/>
    <s v="9.1"/>
    <m/>
    <x v="100"/>
    <x v="0"/>
    <x v="0"/>
    <x v="0"/>
    <x v="0"/>
    <x v="0"/>
    <x v="0"/>
    <x v="0"/>
    <m/>
    <m/>
    <m/>
    <m/>
    <m/>
    <m/>
    <x v="0"/>
    <x v="396"/>
    <m/>
    <m/>
    <m/>
    <m/>
    <x v="0"/>
    <x v="0"/>
    <x v="0"/>
    <e v="#DIV/0!"/>
    <x v="0"/>
    <m/>
    <x v="0"/>
    <n v="0"/>
    <n v="0"/>
    <n v="0"/>
    <x v="0"/>
    <x v="0"/>
    <x v="0"/>
    <x v="43"/>
    <m/>
    <m/>
    <n v="0"/>
    <x v="12"/>
  </r>
  <r>
    <m/>
    <m/>
    <m/>
    <m/>
    <m/>
    <s v="Fourniture d'article de bureau du DGTP (à commande)"/>
    <x v="0"/>
    <x v="1"/>
    <x v="0"/>
    <n v="50000000"/>
    <x v="0"/>
    <x v="12"/>
    <x v="0"/>
    <m/>
    <s v="9.1"/>
    <m/>
    <x v="100"/>
    <x v="0"/>
    <x v="0"/>
    <x v="0"/>
    <x v="0"/>
    <x v="0"/>
    <x v="0"/>
    <x v="0"/>
    <m/>
    <m/>
    <m/>
    <m/>
    <m/>
    <m/>
    <x v="0"/>
    <x v="397"/>
    <m/>
    <m/>
    <m/>
    <m/>
    <x v="0"/>
    <x v="0"/>
    <x v="0"/>
    <e v="#DIV/0!"/>
    <x v="0"/>
    <m/>
    <x v="0"/>
    <n v="0"/>
    <n v="0"/>
    <n v="0"/>
    <x v="0"/>
    <x v="0"/>
    <x v="0"/>
    <x v="43"/>
    <m/>
    <m/>
    <n v="0"/>
    <x v="12"/>
  </r>
  <r>
    <m/>
    <m/>
    <m/>
    <m/>
    <m/>
    <s v="Fourniture et livraison des consomptibles informatiques (à commande)"/>
    <x v="0"/>
    <x v="0"/>
    <x v="0"/>
    <n v="420000000"/>
    <x v="0"/>
    <x v="12"/>
    <x v="0"/>
    <m/>
    <s v="9.1"/>
    <m/>
    <x v="100"/>
    <x v="0"/>
    <x v="0"/>
    <x v="0"/>
    <x v="0"/>
    <x v="0"/>
    <x v="0"/>
    <x v="0"/>
    <m/>
    <m/>
    <m/>
    <m/>
    <m/>
    <m/>
    <x v="0"/>
    <x v="398"/>
    <m/>
    <m/>
    <m/>
    <m/>
    <x v="0"/>
    <x v="0"/>
    <x v="0"/>
    <e v="#DIV/0!"/>
    <x v="0"/>
    <m/>
    <x v="0"/>
    <n v="0"/>
    <n v="0"/>
    <n v="0"/>
    <x v="0"/>
    <x v="0"/>
    <x v="0"/>
    <x v="43"/>
    <m/>
    <m/>
    <n v="0"/>
    <x v="12"/>
  </r>
  <r>
    <m/>
    <m/>
    <m/>
    <m/>
    <m/>
    <s v="Travaux d'urgence de réparation de chaussée et de construction d'ouvrage d'équilibre sur la RNS 34 au PK 11+500, CR Mandritsara"/>
    <x v="4"/>
    <x v="0"/>
    <x v="0"/>
    <n v="1330000000"/>
    <x v="0"/>
    <x v="9"/>
    <x v="0"/>
    <m/>
    <s v="9.1"/>
    <m/>
    <x v="19"/>
    <x v="0"/>
    <x v="0"/>
    <x v="0"/>
    <x v="0"/>
    <x v="13"/>
    <x v="0"/>
    <x v="0"/>
    <m/>
    <m/>
    <m/>
    <m/>
    <m/>
    <m/>
    <x v="159"/>
    <x v="399"/>
    <n v="1253426000"/>
    <m/>
    <m/>
    <m/>
    <x v="0"/>
    <x v="51"/>
    <x v="8"/>
    <n v="2245.1"/>
    <x v="0"/>
    <m/>
    <x v="0"/>
    <n v="0"/>
    <n v="0"/>
    <n v="0"/>
    <x v="0"/>
    <x v="4"/>
    <x v="5"/>
    <x v="134"/>
    <m/>
    <m/>
    <n v="0"/>
    <x v="9"/>
  </r>
  <r>
    <m/>
    <m/>
    <m/>
    <m/>
    <m/>
    <s v="Travaux d'urgence de protection entrée et sortie du pont Maharidaza au pk 24+200 de la RN 3A"/>
    <x v="4"/>
    <x v="0"/>
    <x v="0"/>
    <n v="350000000"/>
    <x v="0"/>
    <x v="9"/>
    <x v="0"/>
    <m/>
    <s v="9.1"/>
    <m/>
    <x v="72"/>
    <x v="0"/>
    <x v="0"/>
    <x v="0"/>
    <x v="0"/>
    <x v="19"/>
    <x v="0"/>
    <x v="0"/>
    <m/>
    <m/>
    <m/>
    <m/>
    <m/>
    <m/>
    <x v="160"/>
    <x v="400"/>
    <n v="349296128"/>
    <m/>
    <m/>
    <m/>
    <x v="0"/>
    <x v="51"/>
    <x v="171"/>
    <n v="2245.1"/>
    <x v="0"/>
    <m/>
    <x v="0"/>
    <n v="0"/>
    <n v="0"/>
    <n v="0"/>
    <x v="0"/>
    <x v="4"/>
    <x v="5"/>
    <x v="137"/>
    <m/>
    <m/>
    <n v="0"/>
    <x v="9"/>
  </r>
  <r>
    <m/>
    <m/>
    <m/>
    <m/>
    <m/>
    <s v="Travaux de traitement des points noirs sur la RNT 17A Iotry - Bezaha - Benenitra (Contrat Cadre)"/>
    <x v="3"/>
    <x v="0"/>
    <x v="0"/>
    <n v="7800000000"/>
    <x v="0"/>
    <x v="1"/>
    <x v="0"/>
    <m/>
    <s v="9.1"/>
    <m/>
    <x v="108"/>
    <x v="0"/>
    <x v="0"/>
    <x v="0"/>
    <x v="0"/>
    <x v="39"/>
    <x v="0"/>
    <x v="0"/>
    <m/>
    <m/>
    <m/>
    <m/>
    <m/>
    <m/>
    <x v="0"/>
    <x v="401"/>
    <m/>
    <m/>
    <m/>
    <m/>
    <x v="0"/>
    <x v="0"/>
    <x v="0"/>
    <e v="#DIV/0!"/>
    <x v="0"/>
    <m/>
    <x v="0"/>
    <n v="0"/>
    <n v="0"/>
    <n v="0"/>
    <x v="0"/>
    <x v="0"/>
    <x v="0"/>
    <x v="43"/>
    <m/>
    <m/>
    <n v="0"/>
    <x v="1"/>
  </r>
  <r>
    <m/>
    <m/>
    <m/>
    <s v="TRAVAUX D'URGENCE DES INFRASTRUCTURES ROUTIERES - ANNEE 2022 (Post ANA et Post BATSIRAI)"/>
    <m/>
    <s v="Travaux d'urgence des Infrastructures Routières - année 2022 (Post ANA et Post BATSIRAI) sur la RNP7 : au PK 331+200; au pk378+000; au pk 471+100; au pk 311 (limite de la région AMM et HM) et pk412; pk732+800; au pk 509+950; entre pk 331+250 et pk344; au pk 337+800 et pk 389+130; au pk 489+100; entre pk 409+000 et pk471+000; au pk 378+250; entre pk 354 et 366; au pk 41+960; au pk 268+200; au pk 264+300; au pk283+200; au pk 368; au pk 412+960 et au pk 732 (Contrat cadre)"/>
    <x v="4"/>
    <x v="0"/>
    <x v="0"/>
    <n v="600000000"/>
    <x v="0"/>
    <x v="9"/>
    <x v="0"/>
    <m/>
    <m/>
    <m/>
    <x v="13"/>
    <x v="0"/>
    <x v="0"/>
    <x v="0"/>
    <x v="0"/>
    <x v="54"/>
    <x v="0"/>
    <x v="0"/>
    <m/>
    <m/>
    <m/>
    <m/>
    <m/>
    <m/>
    <x v="0"/>
    <x v="402"/>
    <m/>
    <m/>
    <m/>
    <m/>
    <x v="0"/>
    <x v="0"/>
    <x v="0"/>
    <e v="#DIV/0!"/>
    <x v="0"/>
    <m/>
    <x v="0"/>
    <n v="0"/>
    <n v="0"/>
    <n v="0"/>
    <x v="0"/>
    <x v="0"/>
    <x v="0"/>
    <x v="43"/>
    <m/>
    <m/>
    <n v="0"/>
    <x v="9"/>
  </r>
  <r>
    <m/>
    <m/>
    <m/>
    <s v="TRAVAUX D'URGENCE DES INFRASTRUCTURES ROUTIERES - ANNEE 2022 (Post ANA et Post BATSIRAI)"/>
    <m/>
    <s v="Travaux d'urgence des Infrastructures Routières - année 2022 (Post ANA et Post BATSIRAI) sur la RNT 23A: au PK 1+500; au Pk 2+100; du PK 50+00 au PK 71+000; du PK 0+000 au PK 50+000 (Contrat cadre)"/>
    <x v="4"/>
    <x v="0"/>
    <x v="0"/>
    <n v="6000000000"/>
    <x v="0"/>
    <x v="9"/>
    <x v="0"/>
    <m/>
    <m/>
    <m/>
    <x v="37"/>
    <x v="0"/>
    <x v="0"/>
    <x v="0"/>
    <x v="0"/>
    <x v="19"/>
    <x v="0"/>
    <x v="0"/>
    <m/>
    <m/>
    <m/>
    <m/>
    <m/>
    <m/>
    <x v="0"/>
    <x v="403"/>
    <m/>
    <m/>
    <m/>
    <m/>
    <x v="0"/>
    <x v="0"/>
    <x v="0"/>
    <e v="#DIV/0!"/>
    <x v="0"/>
    <m/>
    <x v="0"/>
    <n v="0"/>
    <n v="0"/>
    <n v="0"/>
    <x v="0"/>
    <x v="0"/>
    <x v="0"/>
    <x v="43"/>
    <m/>
    <m/>
    <n v="0"/>
    <x v="9"/>
  </r>
  <r>
    <m/>
    <m/>
    <m/>
    <s v="TRAVAUX D'URGENCE DES INFRASTRUCTURES ROUTIERES - ANNEE 2022 (Post ANA et Post BATSIRAI)"/>
    <m/>
    <s v="Travaux d'urgence des Infrastructures Routières - année 2022 (Post ANA et Post BATSIRAI) sur la RNS 25: au pk 25+500; au pk 26+000; au pk 37+400; pk 25+000 au pk 175+000 (Contrat cadre)"/>
    <x v="4"/>
    <x v="0"/>
    <x v="0"/>
    <n v="1300000000"/>
    <x v="0"/>
    <x v="9"/>
    <x v="0"/>
    <m/>
    <m/>
    <m/>
    <x v="75"/>
    <x v="0"/>
    <x v="0"/>
    <x v="0"/>
    <x v="0"/>
    <x v="41"/>
    <x v="0"/>
    <x v="0"/>
    <m/>
    <m/>
    <m/>
    <m/>
    <m/>
    <m/>
    <x v="0"/>
    <x v="404"/>
    <m/>
    <m/>
    <m/>
    <m/>
    <x v="0"/>
    <x v="0"/>
    <x v="0"/>
    <e v="#DIV/0!"/>
    <x v="0"/>
    <m/>
    <x v="0"/>
    <n v="0"/>
    <n v="0"/>
    <n v="0"/>
    <x v="0"/>
    <x v="0"/>
    <x v="0"/>
    <x v="43"/>
    <m/>
    <m/>
    <n v="0"/>
    <x v="9"/>
  </r>
  <r>
    <m/>
    <m/>
    <m/>
    <s v="TRAVAUX D'URGENCE DES INFRASTRUCTURES ROUTIERES - ANNEE 2022 (Post ANA et Post BATSIRAI)"/>
    <m/>
    <s v="Travaux d'urgence des Infrastructures Routières - année 2022 (Post ANA et Post BATSIRAI) sur la RNP2 : au PK 70+150; au PK 70+900; au PK 141+350; PK 146+200; au PK 146+900 et au PK158 (contrat cadre)."/>
    <x v="4"/>
    <x v="0"/>
    <x v="0"/>
    <n v="4500000000"/>
    <x v="0"/>
    <x v="9"/>
    <x v="0"/>
    <m/>
    <s v="9.1"/>
    <m/>
    <x v="17"/>
    <x v="0"/>
    <x v="0"/>
    <x v="0"/>
    <x v="0"/>
    <x v="55"/>
    <x v="0"/>
    <x v="0"/>
    <m/>
    <m/>
    <m/>
    <m/>
    <m/>
    <m/>
    <x v="0"/>
    <x v="405"/>
    <m/>
    <m/>
    <m/>
    <m/>
    <x v="0"/>
    <x v="0"/>
    <x v="0"/>
    <e v="#DIV/0!"/>
    <x v="0"/>
    <m/>
    <x v="0"/>
    <n v="0"/>
    <n v="0"/>
    <n v="0"/>
    <x v="0"/>
    <x v="0"/>
    <x v="0"/>
    <x v="138"/>
    <m/>
    <m/>
    <n v="0"/>
    <x v="9"/>
  </r>
  <r>
    <m/>
    <s v="206"/>
    <s v="456"/>
    <s v="FLY OVER ANOSIZATO"/>
    <s v="DIRECTION GENERALE DES TRAVAUX PUBLICS"/>
    <s v="Travaux de construction d'un Fly over à Andohatapenaka coté kianja Maki en deux tranches: tranche ferme et tranche conditionnelle."/>
    <x v="2"/>
    <x v="0"/>
    <x v="0"/>
    <n v="70000000000"/>
    <x v="0"/>
    <x v="1"/>
    <x v="0"/>
    <m/>
    <s v="9.1"/>
    <m/>
    <x v="71"/>
    <x v="0"/>
    <x v="0"/>
    <x v="0"/>
    <x v="0"/>
    <x v="6"/>
    <x v="0"/>
    <x v="0"/>
    <m/>
    <m/>
    <m/>
    <m/>
    <m/>
    <m/>
    <x v="0"/>
    <x v="406"/>
    <m/>
    <m/>
    <m/>
    <m/>
    <x v="0"/>
    <x v="0"/>
    <x v="0"/>
    <e v="#DIV/0!"/>
    <x v="0"/>
    <m/>
    <x v="0"/>
    <n v="0"/>
    <n v="0"/>
    <n v="0"/>
    <x v="0"/>
    <x v="0"/>
    <x v="0"/>
    <x v="43"/>
    <m/>
    <m/>
    <n v="0"/>
    <x v="1"/>
  </r>
  <r>
    <m/>
    <m/>
    <m/>
    <m/>
    <m/>
    <s v="Travaux de traitement des points noirs sur la RN6 au PK 34+450"/>
    <x v="3"/>
    <x v="0"/>
    <x v="0"/>
    <n v="200000000"/>
    <x v="0"/>
    <x v="1"/>
    <x v="0"/>
    <m/>
    <s v="9.1"/>
    <m/>
    <x v="10"/>
    <x v="0"/>
    <x v="0"/>
    <x v="0"/>
    <x v="0"/>
    <x v="8"/>
    <x v="93"/>
    <x v="0"/>
    <m/>
    <m/>
    <m/>
    <m/>
    <m/>
    <m/>
    <x v="0"/>
    <x v="407"/>
    <m/>
    <m/>
    <m/>
    <m/>
    <x v="0"/>
    <x v="0"/>
    <x v="0"/>
    <e v="#DIV/0!"/>
    <x v="0"/>
    <m/>
    <x v="0"/>
    <n v="0"/>
    <n v="0"/>
    <n v="0"/>
    <x v="0"/>
    <x v="0"/>
    <x v="0"/>
    <x v="43"/>
    <m/>
    <m/>
    <n v="0"/>
    <x v="1"/>
  </r>
  <r>
    <m/>
    <m/>
    <m/>
    <m/>
    <m/>
    <s v="Travaux de réparation des dégâts cycloniques de la RN3A du PK113+000 au PK116+000"/>
    <x v="3"/>
    <x v="0"/>
    <x v="0"/>
    <s v="453 000 000.00"/>
    <x v="0"/>
    <x v="1"/>
    <x v="40"/>
    <m/>
    <s v="9.1"/>
    <m/>
    <x v="72"/>
    <x v="0"/>
    <x v="0"/>
    <x v="0"/>
    <x v="0"/>
    <x v="19"/>
    <x v="0"/>
    <x v="0"/>
    <m/>
    <m/>
    <m/>
    <m/>
    <m/>
    <m/>
    <x v="0"/>
    <x v="408"/>
    <m/>
    <m/>
    <m/>
    <m/>
    <x v="0"/>
    <x v="0"/>
    <x v="0"/>
    <e v="#DIV/0!"/>
    <x v="0"/>
    <m/>
    <x v="0"/>
    <n v="0"/>
    <n v="0"/>
    <n v="0"/>
    <x v="0"/>
    <x v="0"/>
    <x v="0"/>
    <x v="43"/>
    <m/>
    <m/>
    <n v="0"/>
    <x v="1"/>
  </r>
  <r>
    <m/>
    <m/>
    <m/>
    <m/>
    <m/>
    <s v="GESTION de BACS dans l'ensemble du territoire de Madagascar répartis en douze (12) lots: Lot 1: Région VATOVAVY: (RN11 PK92+000 Antanihady; RN11 PK101+500 Nosy Varika; RN 25 PK 159+030 ANJILAJILA); Lot 2: Région BETSIBOKA (RNT 8C ANTAFIA) et région BOENY (RNT 33B AMBATO BOENI I; RNT 33B AMBATO BOENI II; RNT 8B MAROALA; RP 104 M PK 125+000 SITAMPIKY); Lot 3: Région BOENY (RNT 19 PK 152+000 SOALALA); Lot 4: Région MENABE (RNT 8 PK 85+000 BELO/TSIRIBIHINA) et région MELAKY (RNT 8 PK 178+000 BEKOPAKA); Lot 5: Région SOFIA (RNT 31A PK 70+000 ANALALAVA); Lot 6: Région ANALANJIROFO (PK 162+500 SOANIERANA IVONGO; PK172+500 ANDRANGAZAHA; PK191+300 FANDRARAZANA; PK211+000 ANOVE; PK 221+500 MANAMBATO; PK 239+500 VAHIBE); Lot 7: Région ANALANJIROFO (RNS 5PK 290+200 SOAVINARIVO; RNS 5PK 299+200 FAHAMBAHY; RNS 5 PK308+300 MANAMBOLOSY; RNS 5 PK315+000 FONTSIMARO; RNS 5 PK328+000 FANANEHANA; RNS 5 PK356+000 RANTABE; Lot 8: Région ATSINANANA (RNT 11 PK 137+800 MANONILAZA; RNT 11 PK 155+100 ANDRANOTSARA; RNT 11 PK 173+200 SALEHY; RNT 23 PK 12+000 MENAGISY); Lot 9: Région ANOSY (RNT 12A PK 45+000 EBAKIKA; RNT 12A PK 54+000 VATOMIRINDRY; RNT 12A PK 61+000 IABOAKOHO; RNT 12A PK 75+000 MANAMBATO; RNT 12A PK 94+000 ESAMA; RNT 12A PK 108+000 MANAMPANIHY; RNT 12A PK 120+000 MAROROY;RNT 12A PK 139+000 BEFASY); Lot 10: Région ATSIMO ATSINANANA (RNT 12A PK 170+000 MANAMBONDRO; RNT 12A PK 202+000 MASIANAKA); Lot 11: Région ATSIMO ANDREFANA (RNT 15 PK 116+000 ANKATRONGA BEROROHA); Lot 12: Région ATSIMO ANDREFANA (RNT 9 PK 205+000 BEVOAY)"/>
    <x v="7"/>
    <x v="1"/>
    <x v="0"/>
    <n v="7465000000"/>
    <x v="0"/>
    <x v="7"/>
    <x v="0"/>
    <m/>
    <s v="9.1"/>
    <m/>
    <x v="109"/>
    <x v="0"/>
    <x v="0"/>
    <x v="0"/>
    <x v="0"/>
    <x v="56"/>
    <x v="0"/>
    <x v="0"/>
    <m/>
    <m/>
    <m/>
    <m/>
    <m/>
    <m/>
    <x v="0"/>
    <x v="409"/>
    <m/>
    <m/>
    <m/>
    <m/>
    <x v="0"/>
    <x v="0"/>
    <x v="0"/>
    <e v="#DIV/0!"/>
    <x v="0"/>
    <m/>
    <x v="0"/>
    <n v="0"/>
    <n v="0"/>
    <n v="0"/>
    <x v="0"/>
    <x v="0"/>
    <x v="0"/>
    <x v="43"/>
    <m/>
    <m/>
    <n v="0"/>
    <x v="7"/>
  </r>
  <r>
    <m/>
    <m/>
    <m/>
    <m/>
    <m/>
    <s v="Gestion Stations de pesage dans l'ensemble du territoire de Madagascar"/>
    <x v="7"/>
    <x v="1"/>
    <x v="0"/>
    <n v="2750000000"/>
    <x v="0"/>
    <x v="7"/>
    <x v="0"/>
    <m/>
    <s v="9.1"/>
    <m/>
    <x v="27"/>
    <x v="0"/>
    <x v="0"/>
    <x v="0"/>
    <x v="0"/>
    <x v="0"/>
    <x v="0"/>
    <x v="0"/>
    <m/>
    <m/>
    <m/>
    <m/>
    <m/>
    <m/>
    <x v="0"/>
    <x v="410"/>
    <m/>
    <m/>
    <m/>
    <m/>
    <x v="0"/>
    <x v="0"/>
    <x v="0"/>
    <e v="#DIV/0!"/>
    <x v="0"/>
    <m/>
    <x v="0"/>
    <n v="0"/>
    <n v="0"/>
    <n v="0"/>
    <x v="0"/>
    <x v="0"/>
    <x v="0"/>
    <x v="43"/>
    <m/>
    <m/>
    <n v="0"/>
    <x v="7"/>
  </r>
  <r>
    <m/>
    <m/>
    <m/>
    <m/>
    <m/>
    <s v="Service de Transport des éléments de pont modulaire du DGTP (à commande)"/>
    <x v="10"/>
    <x v="1"/>
    <x v="0"/>
    <n v="20000000"/>
    <x v="0"/>
    <x v="9"/>
    <x v="0"/>
    <m/>
    <s v="9.1"/>
    <m/>
    <x v="27"/>
    <x v="0"/>
    <x v="0"/>
    <x v="0"/>
    <x v="0"/>
    <x v="0"/>
    <x v="0"/>
    <x v="0"/>
    <m/>
    <m/>
    <m/>
    <m/>
    <m/>
    <m/>
    <x v="0"/>
    <x v="411"/>
    <m/>
    <m/>
    <m/>
    <m/>
    <x v="0"/>
    <x v="0"/>
    <x v="0"/>
    <e v="#DIV/0!"/>
    <x v="0"/>
    <m/>
    <x v="0"/>
    <n v="0"/>
    <n v="0"/>
    <n v="0"/>
    <x v="0"/>
    <x v="0"/>
    <x v="0"/>
    <x v="43"/>
    <m/>
    <m/>
    <n v="0"/>
    <x v="9"/>
  </r>
  <r>
    <m/>
    <m/>
    <m/>
    <m/>
    <m/>
    <s v="Travaux d'urgence de construction de pont mixte sur la RIP 93 au pk 14+900"/>
    <x v="4"/>
    <x v="0"/>
    <x v="0"/>
    <n v="140000000"/>
    <x v="0"/>
    <x v="9"/>
    <x v="0"/>
    <m/>
    <s v="9.1"/>
    <m/>
    <x v="110"/>
    <x v="0"/>
    <x v="0"/>
    <x v="0"/>
    <x v="0"/>
    <x v="39"/>
    <x v="0"/>
    <x v="0"/>
    <m/>
    <m/>
    <m/>
    <m/>
    <m/>
    <m/>
    <x v="161"/>
    <x v="412"/>
    <n v="139864000"/>
    <m/>
    <m/>
    <m/>
    <x v="0"/>
    <x v="51"/>
    <x v="172"/>
    <n v="2245.1"/>
    <x v="0"/>
    <m/>
    <x v="0"/>
    <n v="0"/>
    <n v="0"/>
    <n v="0"/>
    <x v="0"/>
    <x v="0"/>
    <x v="0"/>
    <x v="139"/>
    <m/>
    <m/>
    <n v="0"/>
    <x v="9"/>
  </r>
  <r>
    <m/>
    <m/>
    <m/>
    <m/>
    <m/>
    <s v="Travaux de construction d'un pont en  BA de 6ml sur la route vers hôpital Sahamazava, dans la ville d'Andapa"/>
    <x v="2"/>
    <x v="0"/>
    <x v="0"/>
    <n v="182000000"/>
    <x v="0"/>
    <x v="0"/>
    <x v="14"/>
    <m/>
    <s v="9.1"/>
    <m/>
    <x v="111"/>
    <x v="0"/>
    <x v="0"/>
    <x v="0"/>
    <x v="0"/>
    <x v="25"/>
    <x v="94"/>
    <x v="0"/>
    <m/>
    <m/>
    <m/>
    <m/>
    <m/>
    <m/>
    <x v="162"/>
    <x v="413"/>
    <n v="181815700"/>
    <m/>
    <m/>
    <m/>
    <x v="106"/>
    <x v="51"/>
    <x v="173"/>
    <n v="8.85"/>
    <x v="13"/>
    <m/>
    <x v="0"/>
    <n v="0.98"/>
    <n v="0.98"/>
    <n v="0"/>
    <x v="55"/>
    <x v="3"/>
    <x v="2"/>
    <x v="43"/>
    <m/>
    <m/>
    <n v="5.88"/>
    <x v="0"/>
  </r>
  <r>
    <m/>
    <m/>
    <m/>
    <m/>
    <m/>
    <s v="Travaux de démontage du pont Bailey et construction d'un pont en  BA sur la route vers hôpital Sahamazava, dans la ville d'Andapa"/>
    <x v="2"/>
    <x v="0"/>
    <x v="0"/>
    <n v="490000000"/>
    <x v="0"/>
    <x v="0"/>
    <x v="0"/>
    <m/>
    <s v="9.1"/>
    <m/>
    <x v="111"/>
    <x v="0"/>
    <x v="0"/>
    <x v="0"/>
    <x v="0"/>
    <x v="25"/>
    <x v="94"/>
    <x v="0"/>
    <m/>
    <m/>
    <m/>
    <m/>
    <m/>
    <m/>
    <x v="163"/>
    <x v="414"/>
    <n v="489760090"/>
    <m/>
    <m/>
    <m/>
    <x v="106"/>
    <x v="51"/>
    <x v="173"/>
    <n v="8.85"/>
    <x v="12"/>
    <m/>
    <x v="0"/>
    <n v="0.95"/>
    <n v="0.95"/>
    <n v="0"/>
    <x v="21"/>
    <x v="3"/>
    <x v="2"/>
    <x v="43"/>
    <m/>
    <m/>
    <n v="0"/>
    <x v="0"/>
  </r>
  <r>
    <m/>
    <m/>
    <m/>
    <m/>
    <m/>
    <s v="Travaux d'urgence de réparation de brèche à Mahazoarivo Antananarivo"/>
    <x v="4"/>
    <x v="0"/>
    <x v="0"/>
    <n v="84000000"/>
    <x v="0"/>
    <x v="9"/>
    <x v="0"/>
    <m/>
    <s v="9.1"/>
    <m/>
    <x v="27"/>
    <x v="0"/>
    <x v="0"/>
    <x v="0"/>
    <x v="0"/>
    <x v="6"/>
    <x v="0"/>
    <x v="0"/>
    <m/>
    <m/>
    <m/>
    <m/>
    <m/>
    <m/>
    <x v="164"/>
    <x v="415"/>
    <n v="82906835"/>
    <m/>
    <m/>
    <m/>
    <x v="0"/>
    <x v="51"/>
    <x v="174"/>
    <n v="2245.1"/>
    <x v="0"/>
    <m/>
    <x v="0"/>
    <n v="0"/>
    <n v="0"/>
    <n v="0"/>
    <x v="0"/>
    <x v="0"/>
    <x v="0"/>
    <x v="140"/>
    <m/>
    <m/>
    <n v="0"/>
    <x v="9"/>
  </r>
  <r>
    <m/>
    <m/>
    <m/>
    <m/>
    <m/>
    <s v="Travaux de protection du remblai d'accès sortie ouvrage Tanambe au pk 83°900 de la RN 3A"/>
    <x v="4"/>
    <x v="0"/>
    <x v="0"/>
    <n v="35000000"/>
    <x v="0"/>
    <x v="9"/>
    <x v="0"/>
    <m/>
    <s v="9.1"/>
    <m/>
    <x v="72"/>
    <x v="0"/>
    <x v="0"/>
    <x v="0"/>
    <x v="0"/>
    <x v="19"/>
    <x v="0"/>
    <x v="0"/>
    <m/>
    <m/>
    <m/>
    <m/>
    <m/>
    <m/>
    <x v="165"/>
    <x v="416"/>
    <n v="34978130"/>
    <m/>
    <m/>
    <m/>
    <x v="0"/>
    <x v="51"/>
    <x v="175"/>
    <n v="2245.1"/>
    <x v="0"/>
    <m/>
    <x v="0"/>
    <n v="0"/>
    <n v="0"/>
    <n v="0"/>
    <x v="0"/>
    <x v="0"/>
    <x v="0"/>
    <x v="141"/>
    <m/>
    <m/>
    <n v="0"/>
    <x v="9"/>
  </r>
  <r>
    <m/>
    <m/>
    <m/>
    <m/>
    <m/>
    <s v="Travaux d'urgence de traitement de point noir au pk 114+000 de la RN 3A (Anony)"/>
    <x v="4"/>
    <x v="0"/>
    <x v="0"/>
    <n v="156000000"/>
    <x v="0"/>
    <x v="9"/>
    <x v="0"/>
    <m/>
    <s v="9.1"/>
    <m/>
    <x v="72"/>
    <x v="0"/>
    <x v="0"/>
    <x v="0"/>
    <x v="0"/>
    <x v="19"/>
    <x v="0"/>
    <x v="0"/>
    <m/>
    <m/>
    <m/>
    <m/>
    <m/>
    <m/>
    <x v="166"/>
    <x v="417"/>
    <n v="79985655"/>
    <m/>
    <m/>
    <m/>
    <x v="0"/>
    <x v="51"/>
    <x v="171"/>
    <n v="2245.1"/>
    <x v="0"/>
    <m/>
    <x v="0"/>
    <n v="0"/>
    <n v="0"/>
    <n v="0"/>
    <x v="0"/>
    <x v="0"/>
    <x v="0"/>
    <x v="142"/>
    <m/>
    <m/>
    <n v="0"/>
    <x v="9"/>
  </r>
  <r>
    <m/>
    <m/>
    <m/>
    <m/>
    <m/>
    <s v="Travaux d'urgence de protection du pont Manarimamy au pk  11+300 de la RN 3A"/>
    <x v="4"/>
    <x v="0"/>
    <x v="0"/>
    <n v="45000000"/>
    <x v="0"/>
    <x v="9"/>
    <x v="0"/>
    <m/>
    <s v="9.1"/>
    <m/>
    <x v="72"/>
    <x v="0"/>
    <x v="0"/>
    <x v="0"/>
    <x v="0"/>
    <x v="19"/>
    <x v="0"/>
    <x v="0"/>
    <m/>
    <m/>
    <m/>
    <m/>
    <m/>
    <m/>
    <x v="167"/>
    <x v="418"/>
    <n v="44631840"/>
    <m/>
    <m/>
    <m/>
    <x v="0"/>
    <x v="33"/>
    <x v="176"/>
    <n v="1796.08"/>
    <x v="0"/>
    <m/>
    <x v="0"/>
    <n v="0"/>
    <n v="0"/>
    <n v="0"/>
    <x v="0"/>
    <x v="0"/>
    <x v="0"/>
    <x v="143"/>
    <m/>
    <m/>
    <n v="0"/>
    <x v="9"/>
  </r>
  <r>
    <m/>
    <m/>
    <m/>
    <m/>
    <m/>
    <s v="Travaux de protection du pont en BA sur la RN 3A au pk 75+600,  pont Mahadina"/>
    <x v="4"/>
    <x v="0"/>
    <x v="0"/>
    <n v="80700000"/>
    <x v="0"/>
    <x v="9"/>
    <x v="0"/>
    <m/>
    <s v="9.1"/>
    <m/>
    <x v="72"/>
    <x v="0"/>
    <x v="0"/>
    <x v="0"/>
    <x v="0"/>
    <x v="19"/>
    <x v="0"/>
    <x v="0"/>
    <m/>
    <m/>
    <m/>
    <m/>
    <m/>
    <m/>
    <x v="168"/>
    <x v="419"/>
    <n v="79985655"/>
    <m/>
    <m/>
    <m/>
    <x v="0"/>
    <x v="51"/>
    <x v="171"/>
    <n v="2245.1"/>
    <x v="0"/>
    <m/>
    <x v="0"/>
    <n v="0"/>
    <n v="0"/>
    <n v="0"/>
    <x v="0"/>
    <x v="0"/>
    <x v="0"/>
    <x v="142"/>
    <m/>
    <m/>
    <n v="0"/>
    <x v="9"/>
  </r>
  <r>
    <m/>
    <m/>
    <m/>
    <m/>
    <m/>
    <s v="Travaux d'urgence de réparation d'ouvrage sur la RN 3A au pk 79+700"/>
    <x v="4"/>
    <x v="0"/>
    <x v="0"/>
    <n v="40000000"/>
    <x v="0"/>
    <x v="9"/>
    <x v="0"/>
    <m/>
    <s v="9.1"/>
    <m/>
    <x v="72"/>
    <x v="0"/>
    <x v="0"/>
    <x v="0"/>
    <x v="0"/>
    <x v="19"/>
    <x v="0"/>
    <x v="0"/>
    <m/>
    <m/>
    <m/>
    <m/>
    <m/>
    <m/>
    <x v="156"/>
    <x v="420"/>
    <n v="39758000"/>
    <m/>
    <m/>
    <m/>
    <x v="0"/>
    <x v="0"/>
    <x v="118"/>
    <e v="#DIV/0!"/>
    <x v="0"/>
    <m/>
    <x v="0"/>
    <n v="0"/>
    <n v="0"/>
    <n v="0"/>
    <x v="0"/>
    <x v="0"/>
    <x v="0"/>
    <x v="144"/>
    <m/>
    <m/>
    <n v="0"/>
    <x v="9"/>
  </r>
  <r>
    <m/>
    <m/>
    <m/>
    <m/>
    <m/>
    <s v="Travaux d'urgence de réparation du pont Antsahamaina au pk 79+350 de la RN 3A"/>
    <x v="4"/>
    <x v="0"/>
    <x v="0"/>
    <n v="50500000"/>
    <x v="0"/>
    <x v="9"/>
    <x v="0"/>
    <m/>
    <s v="9.1"/>
    <m/>
    <x v="72"/>
    <x v="0"/>
    <x v="0"/>
    <x v="0"/>
    <x v="0"/>
    <x v="19"/>
    <x v="0"/>
    <x v="0"/>
    <m/>
    <m/>
    <m/>
    <m/>
    <m/>
    <m/>
    <x v="0"/>
    <x v="421"/>
    <m/>
    <m/>
    <m/>
    <m/>
    <x v="0"/>
    <x v="0"/>
    <x v="0"/>
    <e v="#DIV/0!"/>
    <x v="0"/>
    <m/>
    <x v="0"/>
    <n v="0"/>
    <n v="0"/>
    <n v="0"/>
    <x v="0"/>
    <x v="0"/>
    <x v="0"/>
    <x v="43"/>
    <m/>
    <m/>
    <n v="0"/>
    <x v="9"/>
  </r>
  <r>
    <m/>
    <m/>
    <m/>
    <m/>
    <m/>
    <s v="Travaux d'urgence de construction de dalot au pk 91 de la RNT 3A"/>
    <x v="4"/>
    <x v="0"/>
    <x v="0"/>
    <n v="70000000"/>
    <x v="0"/>
    <x v="9"/>
    <x v="0"/>
    <m/>
    <s v="9.1"/>
    <m/>
    <x v="72"/>
    <x v="0"/>
    <x v="0"/>
    <x v="0"/>
    <x v="0"/>
    <x v="19"/>
    <x v="0"/>
    <x v="0"/>
    <m/>
    <m/>
    <m/>
    <m/>
    <m/>
    <m/>
    <x v="0"/>
    <x v="422"/>
    <m/>
    <m/>
    <m/>
    <m/>
    <x v="0"/>
    <x v="0"/>
    <x v="0"/>
    <e v="#DIV/0!"/>
    <x v="0"/>
    <m/>
    <x v="0"/>
    <n v="0"/>
    <n v="0"/>
    <n v="0"/>
    <x v="0"/>
    <x v="0"/>
    <x v="0"/>
    <x v="145"/>
    <m/>
    <m/>
    <n v="0"/>
    <x v="9"/>
  </r>
  <r>
    <m/>
    <m/>
    <m/>
    <m/>
    <m/>
    <s v="Travaux de protection du pont en BA sur la RNT 3B au pk 35+250 (pont Tsaramandroso)"/>
    <x v="4"/>
    <x v="0"/>
    <x v="0"/>
    <n v="72000000"/>
    <x v="0"/>
    <x v="9"/>
    <x v="0"/>
    <m/>
    <s v="9.1"/>
    <m/>
    <x v="77"/>
    <x v="0"/>
    <x v="0"/>
    <x v="0"/>
    <x v="0"/>
    <x v="10"/>
    <x v="0"/>
    <x v="0"/>
    <m/>
    <m/>
    <m/>
    <m/>
    <m/>
    <m/>
    <x v="0"/>
    <x v="423"/>
    <m/>
    <m/>
    <m/>
    <m/>
    <x v="0"/>
    <x v="0"/>
    <x v="0"/>
    <e v="#DIV/0!"/>
    <x v="0"/>
    <m/>
    <x v="0"/>
    <n v="0"/>
    <n v="0"/>
    <n v="0"/>
    <x v="0"/>
    <x v="0"/>
    <x v="0"/>
    <x v="43"/>
    <m/>
    <m/>
    <n v="0"/>
    <x v="9"/>
  </r>
  <r>
    <m/>
    <m/>
    <m/>
    <m/>
    <m/>
    <s v="Travaux d'urgence de protection du remblai d'accès du pont au pk 36+500 de la RNT 3B "/>
    <x v="4"/>
    <x v="0"/>
    <x v="0"/>
    <n v="70000000"/>
    <x v="0"/>
    <x v="9"/>
    <x v="0"/>
    <m/>
    <s v="9.1"/>
    <m/>
    <x v="77"/>
    <x v="0"/>
    <x v="0"/>
    <x v="0"/>
    <x v="0"/>
    <x v="10"/>
    <x v="0"/>
    <x v="0"/>
    <m/>
    <m/>
    <m/>
    <m/>
    <m/>
    <m/>
    <x v="0"/>
    <x v="424"/>
    <m/>
    <m/>
    <m/>
    <m/>
    <x v="0"/>
    <x v="0"/>
    <x v="0"/>
    <e v="#DIV/0!"/>
    <x v="0"/>
    <m/>
    <x v="0"/>
    <n v="0"/>
    <n v="0"/>
    <n v="0"/>
    <x v="0"/>
    <x v="0"/>
    <x v="0"/>
    <x v="43"/>
    <m/>
    <m/>
    <n v="0"/>
    <x v="9"/>
  </r>
  <r>
    <m/>
    <m/>
    <m/>
    <m/>
    <m/>
    <s v="Travaux d'enlèvement et évacuation d'éboulement meuble et d'arbres sur la RNT 3B entre pk 37+000 et 48+000"/>
    <x v="4"/>
    <x v="0"/>
    <x v="0"/>
    <n v="25000000"/>
    <x v="0"/>
    <x v="9"/>
    <x v="0"/>
    <m/>
    <s v="9.1"/>
    <m/>
    <x v="77"/>
    <x v="0"/>
    <x v="0"/>
    <x v="0"/>
    <x v="0"/>
    <x v="10"/>
    <x v="0"/>
    <x v="0"/>
    <m/>
    <m/>
    <m/>
    <m/>
    <m/>
    <m/>
    <x v="0"/>
    <x v="425"/>
    <m/>
    <m/>
    <m/>
    <m/>
    <x v="0"/>
    <x v="0"/>
    <x v="0"/>
    <e v="#DIV/0!"/>
    <x v="0"/>
    <m/>
    <x v="0"/>
    <n v="0"/>
    <n v="0"/>
    <n v="0"/>
    <x v="0"/>
    <x v="0"/>
    <x v="0"/>
    <x v="43"/>
    <m/>
    <m/>
    <n v="0"/>
    <x v="9"/>
  </r>
  <r>
    <m/>
    <m/>
    <m/>
    <m/>
    <m/>
    <s v="Travaux d'urgence d'enlèvement d'éboulement meuble au pk 50+000 de la RNT 3B"/>
    <x v="4"/>
    <x v="0"/>
    <x v="0"/>
    <n v="20000000"/>
    <x v="0"/>
    <x v="9"/>
    <x v="0"/>
    <m/>
    <s v="9.1"/>
    <m/>
    <x v="77"/>
    <x v="0"/>
    <x v="0"/>
    <x v="0"/>
    <x v="0"/>
    <x v="10"/>
    <x v="0"/>
    <x v="0"/>
    <m/>
    <m/>
    <m/>
    <m/>
    <m/>
    <m/>
    <x v="0"/>
    <x v="426"/>
    <m/>
    <m/>
    <m/>
    <m/>
    <x v="0"/>
    <x v="0"/>
    <x v="0"/>
    <e v="#DIV/0!"/>
    <x v="0"/>
    <m/>
    <x v="0"/>
    <n v="0"/>
    <n v="0"/>
    <n v="0"/>
    <x v="0"/>
    <x v="0"/>
    <x v="0"/>
    <x v="43"/>
    <m/>
    <m/>
    <n v="0"/>
    <x v="9"/>
  </r>
  <r>
    <m/>
    <m/>
    <m/>
    <m/>
    <m/>
    <s v="Travaux de réparation du pont en BA sur la RNT 3B au pk 55+800"/>
    <x v="4"/>
    <x v="0"/>
    <x v="0"/>
    <n v="40000000"/>
    <x v="0"/>
    <x v="9"/>
    <x v="0"/>
    <m/>
    <s v="9.1"/>
    <m/>
    <x v="77"/>
    <x v="0"/>
    <x v="0"/>
    <x v="0"/>
    <x v="0"/>
    <x v="10"/>
    <x v="0"/>
    <x v="0"/>
    <m/>
    <m/>
    <m/>
    <m/>
    <m/>
    <m/>
    <x v="0"/>
    <x v="427"/>
    <m/>
    <m/>
    <m/>
    <m/>
    <x v="0"/>
    <x v="0"/>
    <x v="0"/>
    <e v="#DIV/0!"/>
    <x v="0"/>
    <m/>
    <x v="0"/>
    <n v="0"/>
    <n v="0"/>
    <n v="0"/>
    <x v="0"/>
    <x v="0"/>
    <x v="0"/>
    <x v="43"/>
    <m/>
    <m/>
    <n v="0"/>
    <x v="9"/>
  </r>
  <r>
    <m/>
    <m/>
    <m/>
    <m/>
    <m/>
    <s v="Travaux d'enlèvement et évacuation d'éboulement meuble et d'arbres sur la RNT 3B entre pk 56+000 et 58+000"/>
    <x v="4"/>
    <x v="0"/>
    <x v="0"/>
    <n v="10000000"/>
    <x v="0"/>
    <x v="9"/>
    <x v="0"/>
    <m/>
    <s v="9.1"/>
    <m/>
    <x v="77"/>
    <x v="0"/>
    <x v="0"/>
    <x v="0"/>
    <x v="0"/>
    <x v="10"/>
    <x v="0"/>
    <x v="0"/>
    <m/>
    <m/>
    <m/>
    <m/>
    <m/>
    <m/>
    <x v="0"/>
    <x v="428"/>
    <m/>
    <m/>
    <m/>
    <m/>
    <x v="0"/>
    <x v="0"/>
    <x v="0"/>
    <e v="#DIV/0!"/>
    <x v="0"/>
    <m/>
    <x v="0"/>
    <n v="0"/>
    <n v="0"/>
    <n v="0"/>
    <x v="0"/>
    <x v="0"/>
    <x v="0"/>
    <x v="43"/>
    <m/>
    <m/>
    <n v="0"/>
    <x v="9"/>
  </r>
  <r>
    <m/>
    <m/>
    <m/>
    <m/>
    <m/>
    <s v="Travaux d'urgence d'enlèvement d'éboulement meuble au pk 69+500 de la RNT 3B"/>
    <x v="4"/>
    <x v="0"/>
    <x v="0"/>
    <n v="30000000"/>
    <x v="0"/>
    <x v="9"/>
    <x v="0"/>
    <m/>
    <s v="9.1"/>
    <m/>
    <x v="77"/>
    <x v="0"/>
    <x v="0"/>
    <x v="0"/>
    <x v="0"/>
    <x v="10"/>
    <x v="0"/>
    <x v="0"/>
    <m/>
    <m/>
    <m/>
    <m/>
    <m/>
    <m/>
    <x v="0"/>
    <x v="429"/>
    <m/>
    <m/>
    <m/>
    <m/>
    <x v="0"/>
    <x v="0"/>
    <x v="0"/>
    <e v="#DIV/0!"/>
    <x v="0"/>
    <m/>
    <x v="0"/>
    <n v="0"/>
    <n v="0"/>
    <n v="0"/>
    <x v="0"/>
    <x v="0"/>
    <x v="0"/>
    <x v="43"/>
    <m/>
    <m/>
    <n v="0"/>
    <x v="9"/>
  </r>
  <r>
    <m/>
    <m/>
    <m/>
    <m/>
    <m/>
    <s v="Travaux d'urgence de protection du remblai d'accès du pont au pk 37+300 de la RNT 3B "/>
    <x v="4"/>
    <x v="0"/>
    <x v="0"/>
    <n v="20000000"/>
    <x v="0"/>
    <x v="9"/>
    <x v="0"/>
    <m/>
    <s v="9.1"/>
    <m/>
    <x v="77"/>
    <x v="0"/>
    <x v="0"/>
    <x v="0"/>
    <x v="0"/>
    <x v="10"/>
    <x v="0"/>
    <x v="0"/>
    <m/>
    <m/>
    <m/>
    <m/>
    <m/>
    <m/>
    <x v="0"/>
    <x v="430"/>
    <m/>
    <m/>
    <m/>
    <m/>
    <x v="0"/>
    <x v="0"/>
    <x v="0"/>
    <e v="#DIV/0!"/>
    <x v="0"/>
    <m/>
    <x v="0"/>
    <n v="0"/>
    <n v="0"/>
    <n v="0"/>
    <x v="0"/>
    <x v="0"/>
    <x v="0"/>
    <x v="43"/>
    <m/>
    <m/>
    <n v="0"/>
    <x v="9"/>
  </r>
  <r>
    <m/>
    <m/>
    <m/>
    <m/>
    <m/>
    <s v="Travaux d'urgence d'enlèvement d'éboulement meuble au pk 76+100 de la RNT 3B"/>
    <x v="4"/>
    <x v="0"/>
    <x v="0"/>
    <n v="60000000"/>
    <x v="0"/>
    <x v="9"/>
    <x v="0"/>
    <m/>
    <s v="9.1"/>
    <m/>
    <x v="77"/>
    <x v="0"/>
    <x v="0"/>
    <x v="0"/>
    <x v="0"/>
    <x v="10"/>
    <x v="0"/>
    <x v="0"/>
    <m/>
    <m/>
    <m/>
    <m/>
    <m/>
    <m/>
    <x v="0"/>
    <x v="431"/>
    <m/>
    <m/>
    <m/>
    <m/>
    <x v="0"/>
    <x v="0"/>
    <x v="0"/>
    <e v="#DIV/0!"/>
    <x v="0"/>
    <m/>
    <x v="0"/>
    <n v="0"/>
    <n v="0"/>
    <n v="0"/>
    <x v="0"/>
    <x v="0"/>
    <x v="0"/>
    <x v="43"/>
    <m/>
    <m/>
    <n v="0"/>
    <x v="9"/>
  </r>
  <r>
    <m/>
    <m/>
    <m/>
    <m/>
    <m/>
    <s v="Travaux d'enlèvement et évacuation d'éboulement meuble et d'arbres sur la RNT 3B entre pk 76+600 et 81+000"/>
    <x v="4"/>
    <x v="0"/>
    <x v="0"/>
    <n v="20000000"/>
    <x v="0"/>
    <x v="9"/>
    <x v="0"/>
    <m/>
    <s v="9.1"/>
    <m/>
    <x v="77"/>
    <x v="0"/>
    <x v="0"/>
    <x v="0"/>
    <x v="0"/>
    <x v="10"/>
    <x v="0"/>
    <x v="0"/>
    <m/>
    <m/>
    <m/>
    <m/>
    <m/>
    <m/>
    <x v="0"/>
    <x v="432"/>
    <m/>
    <m/>
    <m/>
    <m/>
    <x v="0"/>
    <x v="0"/>
    <x v="0"/>
    <e v="#DIV/0!"/>
    <x v="0"/>
    <m/>
    <x v="0"/>
    <n v="0"/>
    <n v="0"/>
    <n v="0"/>
    <x v="0"/>
    <x v="0"/>
    <x v="0"/>
    <x v="43"/>
    <m/>
    <m/>
    <n v="0"/>
    <x v="9"/>
  </r>
  <r>
    <m/>
    <m/>
    <m/>
    <m/>
    <m/>
    <s v="Travaux d'urgence de réparation du pont en BA sur la RNT 3B au pk 80+600"/>
    <x v="4"/>
    <x v="0"/>
    <x v="0"/>
    <n v="20000000"/>
    <x v="0"/>
    <x v="9"/>
    <x v="0"/>
    <m/>
    <s v="9.1"/>
    <m/>
    <x v="77"/>
    <x v="0"/>
    <x v="0"/>
    <x v="0"/>
    <x v="0"/>
    <x v="10"/>
    <x v="0"/>
    <x v="0"/>
    <m/>
    <m/>
    <m/>
    <m/>
    <m/>
    <m/>
    <x v="0"/>
    <x v="433"/>
    <m/>
    <m/>
    <m/>
    <m/>
    <x v="0"/>
    <x v="0"/>
    <x v="0"/>
    <e v="#DIV/0!"/>
    <x v="0"/>
    <m/>
    <x v="0"/>
    <n v="0"/>
    <n v="0"/>
    <n v="0"/>
    <x v="0"/>
    <x v="0"/>
    <x v="0"/>
    <x v="43"/>
    <m/>
    <m/>
    <n v="0"/>
    <x v="9"/>
  </r>
  <r>
    <m/>
    <m/>
    <m/>
    <m/>
    <m/>
    <s v="Travaux d'entretien et de réparation de l'accès du pont au pk 82+800 de la RNT 3B"/>
    <x v="4"/>
    <x v="0"/>
    <x v="0"/>
    <n v="20000000"/>
    <x v="0"/>
    <x v="9"/>
    <x v="0"/>
    <m/>
    <s v="9.1"/>
    <m/>
    <x v="77"/>
    <x v="0"/>
    <x v="0"/>
    <x v="0"/>
    <x v="0"/>
    <x v="10"/>
    <x v="0"/>
    <x v="0"/>
    <m/>
    <m/>
    <m/>
    <m/>
    <m/>
    <m/>
    <x v="0"/>
    <x v="434"/>
    <m/>
    <m/>
    <m/>
    <m/>
    <x v="0"/>
    <x v="0"/>
    <x v="0"/>
    <e v="#DIV/0!"/>
    <x v="0"/>
    <m/>
    <x v="0"/>
    <n v="0"/>
    <n v="0"/>
    <n v="0"/>
    <x v="0"/>
    <x v="0"/>
    <x v="0"/>
    <x v="43"/>
    <m/>
    <m/>
    <n v="0"/>
    <x v="9"/>
  </r>
  <r>
    <m/>
    <m/>
    <m/>
    <m/>
    <m/>
    <s v="Travaux de réparation du pont métallique au pk 88+800 de la RNT 3B"/>
    <x v="4"/>
    <x v="0"/>
    <x v="0"/>
    <n v="20000000"/>
    <x v="0"/>
    <x v="9"/>
    <x v="0"/>
    <m/>
    <s v="9.1"/>
    <m/>
    <x v="77"/>
    <x v="0"/>
    <x v="0"/>
    <x v="0"/>
    <x v="0"/>
    <x v="10"/>
    <x v="0"/>
    <x v="0"/>
    <m/>
    <m/>
    <m/>
    <m/>
    <m/>
    <m/>
    <x v="0"/>
    <x v="435"/>
    <m/>
    <m/>
    <m/>
    <m/>
    <x v="0"/>
    <x v="0"/>
    <x v="0"/>
    <e v="#DIV/0!"/>
    <x v="0"/>
    <m/>
    <x v="0"/>
    <n v="0"/>
    <n v="0"/>
    <n v="0"/>
    <x v="0"/>
    <x v="0"/>
    <x v="0"/>
    <x v="43"/>
    <m/>
    <m/>
    <n v="0"/>
    <x v="9"/>
  </r>
  <r>
    <m/>
    <m/>
    <m/>
    <m/>
    <m/>
    <s v="Travaux d'urgence d'enlèvement d'éboulement au pk 90+950 de la RNT 3B"/>
    <x v="4"/>
    <x v="0"/>
    <x v="0"/>
    <n v="60000000"/>
    <x v="0"/>
    <x v="9"/>
    <x v="0"/>
    <m/>
    <s v="9.1"/>
    <m/>
    <x v="77"/>
    <x v="0"/>
    <x v="0"/>
    <x v="0"/>
    <x v="0"/>
    <x v="10"/>
    <x v="0"/>
    <x v="0"/>
    <m/>
    <m/>
    <m/>
    <m/>
    <m/>
    <m/>
    <x v="0"/>
    <x v="436"/>
    <m/>
    <m/>
    <m/>
    <m/>
    <x v="0"/>
    <x v="0"/>
    <x v="0"/>
    <e v="#DIV/0!"/>
    <x v="0"/>
    <m/>
    <x v="0"/>
    <n v="0"/>
    <n v="0"/>
    <n v="0"/>
    <x v="0"/>
    <x v="0"/>
    <x v="0"/>
    <x v="43"/>
    <m/>
    <m/>
    <n v="0"/>
    <x v="9"/>
  </r>
  <r>
    <m/>
    <m/>
    <m/>
    <m/>
    <m/>
    <s v="Travaux de réparation d'urgence du pont en BA au pk 93+800 de la RNT 3B"/>
    <x v="4"/>
    <x v="0"/>
    <x v="0"/>
    <n v="20000000"/>
    <x v="0"/>
    <x v="9"/>
    <x v="0"/>
    <m/>
    <s v="9.1"/>
    <m/>
    <x v="77"/>
    <x v="0"/>
    <x v="0"/>
    <x v="0"/>
    <x v="0"/>
    <x v="10"/>
    <x v="0"/>
    <x v="0"/>
    <m/>
    <m/>
    <m/>
    <m/>
    <m/>
    <m/>
    <x v="0"/>
    <x v="437"/>
    <m/>
    <m/>
    <m/>
    <m/>
    <x v="0"/>
    <x v="0"/>
    <x v="0"/>
    <e v="#DIV/0!"/>
    <x v="0"/>
    <m/>
    <x v="0"/>
    <n v="0"/>
    <n v="0"/>
    <n v="0"/>
    <x v="0"/>
    <x v="0"/>
    <x v="0"/>
    <x v="43"/>
    <m/>
    <m/>
    <n v="0"/>
    <x v="9"/>
  </r>
  <r>
    <m/>
    <m/>
    <m/>
    <m/>
    <m/>
    <s v="Travaux d'urgence de réparation du pont sur la RNT 3B au pk 297+200"/>
    <x v="4"/>
    <x v="0"/>
    <x v="0"/>
    <n v="53000000"/>
    <x v="0"/>
    <x v="9"/>
    <x v="0"/>
    <m/>
    <s v="9.1"/>
    <m/>
    <x v="77"/>
    <x v="0"/>
    <x v="0"/>
    <x v="0"/>
    <x v="0"/>
    <x v="10"/>
    <x v="0"/>
    <x v="0"/>
    <m/>
    <m/>
    <m/>
    <m/>
    <m/>
    <m/>
    <x v="0"/>
    <x v="438"/>
    <m/>
    <m/>
    <m/>
    <m/>
    <x v="0"/>
    <x v="0"/>
    <x v="0"/>
    <e v="#DIV/0!"/>
    <x v="0"/>
    <m/>
    <x v="0"/>
    <n v="0"/>
    <n v="0"/>
    <n v="0"/>
    <x v="0"/>
    <x v="0"/>
    <x v="0"/>
    <x v="43"/>
    <m/>
    <m/>
    <n v="0"/>
    <x v="9"/>
  </r>
  <r>
    <m/>
    <m/>
    <m/>
    <m/>
    <m/>
    <s v="Travaux d'urgence de construction de dalot pour remplacement du buse métallique au pk 191+700 de la RNT 3B"/>
    <x v="4"/>
    <x v="0"/>
    <x v="0"/>
    <n v="100000000"/>
    <x v="0"/>
    <x v="9"/>
    <x v="0"/>
    <m/>
    <s v="9.1"/>
    <m/>
    <x v="77"/>
    <x v="0"/>
    <x v="0"/>
    <x v="0"/>
    <x v="0"/>
    <x v="10"/>
    <x v="0"/>
    <x v="0"/>
    <m/>
    <m/>
    <m/>
    <m/>
    <m/>
    <m/>
    <x v="0"/>
    <x v="439"/>
    <m/>
    <m/>
    <m/>
    <m/>
    <x v="0"/>
    <x v="0"/>
    <x v="0"/>
    <e v="#DIV/0!"/>
    <x v="0"/>
    <m/>
    <x v="0"/>
    <n v="0"/>
    <n v="0"/>
    <n v="0"/>
    <x v="0"/>
    <x v="0"/>
    <x v="0"/>
    <x v="43"/>
    <m/>
    <m/>
    <n v="0"/>
    <x v="9"/>
  </r>
  <r>
    <m/>
    <m/>
    <m/>
    <m/>
    <m/>
    <s v="Travaux d'urgence de réparation et de protection du pont au Pk 69+000 de la RNT8"/>
    <x v="4"/>
    <x v="0"/>
    <x v="0"/>
    <n v="190000000"/>
    <x v="0"/>
    <x v="9"/>
    <x v="0"/>
    <m/>
    <s v="9.1"/>
    <m/>
    <x v="63"/>
    <x v="0"/>
    <x v="0"/>
    <x v="0"/>
    <x v="0"/>
    <x v="38"/>
    <x v="0"/>
    <x v="0"/>
    <m/>
    <m/>
    <m/>
    <m/>
    <m/>
    <m/>
    <x v="169"/>
    <x v="440"/>
    <n v="188844000"/>
    <m/>
    <m/>
    <m/>
    <x v="0"/>
    <x v="51"/>
    <x v="177"/>
    <n v="2245.1"/>
    <x v="0"/>
    <m/>
    <x v="0"/>
    <n v="0"/>
    <n v="0"/>
    <n v="0"/>
    <x v="0"/>
    <x v="0"/>
    <x v="0"/>
    <x v="134"/>
    <m/>
    <m/>
    <n v="0"/>
    <x v="9"/>
  </r>
  <r>
    <m/>
    <m/>
    <m/>
    <m/>
    <m/>
    <s v="Travaux d'urgence de traitement de brèche au pk 98+250 de la RNS1"/>
    <x v="4"/>
    <x v="0"/>
    <x v="0"/>
    <n v="180000000"/>
    <x v="0"/>
    <x v="9"/>
    <x v="0"/>
    <m/>
    <s v="9.1"/>
    <m/>
    <x v="14"/>
    <x v="0"/>
    <x v="0"/>
    <x v="0"/>
    <x v="0"/>
    <x v="7"/>
    <x v="0"/>
    <x v="0"/>
    <m/>
    <m/>
    <m/>
    <m/>
    <m/>
    <m/>
    <x v="170"/>
    <x v="441"/>
    <n v="179849200"/>
    <m/>
    <m/>
    <m/>
    <x v="0"/>
    <x v="51"/>
    <x v="111"/>
    <n v="2245.1"/>
    <x v="0"/>
    <m/>
    <x v="0"/>
    <n v="0"/>
    <n v="0"/>
    <n v="0"/>
    <x v="0"/>
    <x v="0"/>
    <x v="0"/>
    <x v="146"/>
    <m/>
    <m/>
    <n v="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6" minRefreshableVersion="3" useAutoFormatting="1" rowGrandTotals="0" colGrandTotals="0" itemPrintTitles="1" createdVersion="6" indent="0" compact="0" compactData="0" multipleFieldFilters="0">
  <location ref="A3:B12" firstHeaderRow="1" firstDataRow="1" firstDataCol="1" rowPageCount="1" colPageCount="1"/>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0" outline="0" showAll="0" defaultSubtotal="0"/>
    <pivotField compact="0" outline="0" showAll="0" defaultSubtotal="0"/>
    <pivotField axis="axisPage" compact="0" outline="0" multipleItemSelectionAllowed="1" showAll="0" defaultSubtotal="0">
      <items count="45">
        <item x="0"/>
        <item x="36"/>
        <item x="10"/>
        <item x="26"/>
        <item x="27"/>
        <item x="3"/>
        <item x="32"/>
        <item x="29"/>
        <item x="31"/>
        <item x="42"/>
        <item x="34"/>
        <item x="38"/>
        <item x="41"/>
        <item x="6"/>
        <item x="43"/>
        <item x="33"/>
        <item x="25"/>
        <item x="37"/>
        <item x="35"/>
        <item x="30"/>
        <item x="44"/>
        <item x="24"/>
        <item x="39"/>
        <item x="40"/>
        <item x="18"/>
        <item x="5"/>
        <item x="23"/>
        <item x="14"/>
        <item x="9"/>
        <item x="21"/>
        <item x="22"/>
        <item x="15"/>
        <item x="11"/>
        <item x="13"/>
        <item x="19"/>
        <item x="16"/>
        <item x="12"/>
        <item x="2"/>
        <item x="8"/>
        <item x="7"/>
        <item x="17"/>
        <item x="4"/>
        <item x="20"/>
        <item h="1" x="1"/>
        <item x="28"/>
      </items>
    </pivotField>
    <pivotField compact="0" numFmtId="10" outline="0" showAll="0" defaultSubtotal="0"/>
    <pivotField compact="0" numFmtId="10" outline="0" showAll="0" defaultSubtotal="0"/>
    <pivotField compact="0" numFmtId="10" outline="0" showAll="0" defaultSubtotal="0"/>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axis="axisRow" compact="0" outline="0" showAll="0" defaultSubtotal="0">
      <items count="13">
        <item x="9"/>
        <item x="4"/>
        <item x="1"/>
        <item x="0"/>
        <item x="8"/>
        <item x="2"/>
        <item x="5"/>
        <item x="3"/>
        <item x="11"/>
        <item x="6"/>
        <item x="7"/>
        <item x="10"/>
        <item x="12"/>
      </items>
    </pivotField>
  </pivotFields>
  <rowFields count="1">
    <field x="53"/>
  </rowFields>
  <rowItems count="9">
    <i>
      <x/>
    </i>
    <i>
      <x v="2"/>
    </i>
    <i>
      <x v="3"/>
    </i>
    <i>
      <x v="4"/>
    </i>
    <i>
      <x v="7"/>
    </i>
    <i>
      <x v="8"/>
    </i>
    <i>
      <x v="10"/>
    </i>
    <i>
      <x v="11"/>
    </i>
    <i>
      <x v="12"/>
    </i>
  </rowItems>
  <colItems count="1">
    <i/>
  </colItems>
  <pageFields count="1">
    <pageField fld="42" hier="-1"/>
  </pageFields>
  <dataFields count="1">
    <dataField name="Somme de Quantités réalisées En 2022" fld="52" baseField="53" baseItem="12"/>
  </dataFields>
  <formats count="1">
    <format dxfId="3765">
      <pivotArea outline="0" collapsedLevelsAreSubtotals="1" fieldPosition="0">
        <references count="1">
          <reference field="53"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6" minRefreshableVersion="3" useAutoFormatting="1" rowGrandTotals="0" colGrandTotals="0" itemPrintTitles="1" createdVersion="6" indent="0" compact="0" compactData="0" multipleFieldFilters="0">
  <location ref="A3:C31" firstHeaderRow="1" firstDataRow="1" firstDataCol="2" rowPageCount="1" colPageCount="1"/>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9">
        <item x="2"/>
        <item m="1" x="7"/>
        <item x="1"/>
        <item x="3"/>
        <item m="1" x="6"/>
        <item x="0"/>
        <item x="5"/>
        <item x="4"/>
        <item m="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0" outline="0" showAll="0" defaultSubtotal="0"/>
    <pivotField compact="0" outline="0" showAll="0" defaultSubtotal="0"/>
    <pivotField axis="axisPage" compact="0" outline="0" multipleItemSelectionAllowed="1" showAll="0" defaultSubtotal="0">
      <items count="45">
        <item x="0"/>
        <item x="36"/>
        <item x="10"/>
        <item x="26"/>
        <item x="27"/>
        <item x="3"/>
        <item x="32"/>
        <item x="29"/>
        <item x="31"/>
        <item x="42"/>
        <item x="34"/>
        <item x="38"/>
        <item x="41"/>
        <item x="6"/>
        <item x="43"/>
        <item x="33"/>
        <item x="25"/>
        <item x="37"/>
        <item x="35"/>
        <item x="30"/>
        <item x="44"/>
        <item x="24"/>
        <item x="39"/>
        <item x="40"/>
        <item x="18"/>
        <item x="5"/>
        <item x="23"/>
        <item x="14"/>
        <item x="9"/>
        <item x="21"/>
        <item x="22"/>
        <item x="15"/>
        <item x="11"/>
        <item x="13"/>
        <item x="19"/>
        <item x="16"/>
        <item x="12"/>
        <item x="2"/>
        <item x="8"/>
        <item x="7"/>
        <item x="17"/>
        <item x="4"/>
        <item x="20"/>
        <item h="1" x="1"/>
        <item x="28"/>
      </items>
    </pivotField>
    <pivotField compact="0" numFmtId="10" outline="0" showAll="0" defaultSubtotal="0"/>
    <pivotField compact="0" numFmtId="10" outline="0" showAll="0" defaultSubtotal="0"/>
    <pivotField compact="0" numFmtId="10" outline="0" showAll="0" defaultSubtotal="0"/>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axis="axisRow" compact="0" outline="0" showAll="0" defaultSubtotal="0">
      <items count="13">
        <item x="9"/>
        <item x="4"/>
        <item x="1"/>
        <item x="0"/>
        <item x="8"/>
        <item x="2"/>
        <item x="5"/>
        <item x="3"/>
        <item x="11"/>
        <item x="6"/>
        <item x="7"/>
        <item x="10"/>
        <item x="12"/>
      </items>
    </pivotField>
  </pivotFields>
  <rowFields count="2">
    <field x="7"/>
    <field x="53"/>
  </rowFields>
  <rowItems count="28">
    <i>
      <x/>
      <x v="2"/>
    </i>
    <i r="1">
      <x v="3"/>
    </i>
    <i r="1">
      <x v="7"/>
    </i>
    <i r="1">
      <x v="10"/>
    </i>
    <i>
      <x v="2"/>
      <x/>
    </i>
    <i r="1">
      <x v="2"/>
    </i>
    <i r="1">
      <x v="3"/>
    </i>
    <i r="1">
      <x v="10"/>
    </i>
    <i r="1">
      <x v="11"/>
    </i>
    <i r="1">
      <x v="12"/>
    </i>
    <i>
      <x v="3"/>
      <x/>
    </i>
    <i r="1">
      <x v="2"/>
    </i>
    <i r="1">
      <x v="3"/>
    </i>
    <i r="1">
      <x v="10"/>
    </i>
    <i r="1">
      <x v="12"/>
    </i>
    <i>
      <x v="5"/>
      <x/>
    </i>
    <i r="1">
      <x v="2"/>
    </i>
    <i r="1">
      <x v="3"/>
    </i>
    <i r="1">
      <x v="4"/>
    </i>
    <i r="1">
      <x v="8"/>
    </i>
    <i r="1">
      <x v="10"/>
    </i>
    <i r="1">
      <x v="11"/>
    </i>
    <i r="1">
      <x v="12"/>
    </i>
    <i>
      <x v="6"/>
      <x/>
    </i>
    <i r="1">
      <x v="2"/>
    </i>
    <i r="1">
      <x v="3"/>
    </i>
    <i r="1">
      <x v="11"/>
    </i>
    <i>
      <x v="7"/>
      <x v="2"/>
    </i>
  </rowItems>
  <colItems count="1">
    <i/>
  </colItems>
  <pageFields count="1">
    <pageField fld="42" hier="-1"/>
  </pageFields>
  <dataFields count="1">
    <dataField name="Somme de Quantités réalisées En 2022" fld="52" baseField="53" baseItem="8"/>
  </dataFields>
  <formats count="6">
    <format dxfId="3764">
      <pivotArea dataOnly="0" labelOnly="1" outline="0" fieldPosition="0">
        <references count="1">
          <reference field="7" count="1">
            <x v="0"/>
          </reference>
        </references>
      </pivotArea>
    </format>
    <format dxfId="3763">
      <pivotArea dataOnly="0" labelOnly="1" outline="0" fieldPosition="0">
        <references count="1">
          <reference field="7" count="1">
            <x v="2"/>
          </reference>
        </references>
      </pivotArea>
    </format>
    <format dxfId="3762">
      <pivotArea dataOnly="0" labelOnly="1" outline="0" fieldPosition="0">
        <references count="1">
          <reference field="7" count="1">
            <x v="3"/>
          </reference>
        </references>
      </pivotArea>
    </format>
    <format dxfId="3761">
      <pivotArea dataOnly="0" labelOnly="1" outline="0" fieldPosition="0">
        <references count="1">
          <reference field="7" count="1">
            <x v="5"/>
          </reference>
        </references>
      </pivotArea>
    </format>
    <format dxfId="3760">
      <pivotArea dataOnly="0" labelOnly="1" outline="0" fieldPosition="0">
        <references count="1">
          <reference field="7" count="1">
            <x v="6"/>
          </reference>
        </references>
      </pivotArea>
    </format>
    <format dxfId="3759">
      <pivotArea outline="0" collapsedLevelsAreSubtotals="1" fieldPosition="0">
        <references count="2">
          <reference field="7" count="1" selected="0">
            <x v="0"/>
          </reference>
          <reference field="53"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6" minRefreshableVersion="3" useAutoFormatting="1" rowGrandTotals="0" colGrandTotals="0" itemPrintTitles="1" createdVersion="6" indent="0" compact="0" compactData="0" multipleFieldFilters="0">
  <location ref="A3:D51" firstHeaderRow="1" firstDataRow="1" firstDataCol="3" rowPageCount="1" colPageCount="1"/>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2">
        <item x="6"/>
        <item x="9"/>
        <item x="0"/>
        <item m="1" x="11"/>
        <item x="10"/>
        <item x="7"/>
        <item x="2"/>
        <item x="1"/>
        <item x="8"/>
        <item x="3"/>
        <item x="4"/>
        <item x="5"/>
      </items>
    </pivotField>
    <pivotField axis="axisRow" compact="0" outline="0" showAll="0" defaultSubtotal="0">
      <items count="9">
        <item x="2"/>
        <item m="1" x="7"/>
        <item x="1"/>
        <item x="3"/>
        <item m="1" x="6"/>
        <item x="0"/>
        <item x="5"/>
        <item x="4"/>
        <item m="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0" outline="0" showAll="0" defaultSubtotal="0"/>
    <pivotField compact="0" outline="0" showAll="0" defaultSubtotal="0"/>
    <pivotField axis="axisPage" compact="0" outline="0" multipleItemSelectionAllowed="1" showAll="0" defaultSubtotal="0">
      <items count="45">
        <item x="0"/>
        <item x="36"/>
        <item x="10"/>
        <item x="26"/>
        <item x="27"/>
        <item x="3"/>
        <item x="32"/>
        <item x="29"/>
        <item x="31"/>
        <item x="42"/>
        <item x="34"/>
        <item x="38"/>
        <item x="41"/>
        <item x="6"/>
        <item x="43"/>
        <item x="33"/>
        <item x="25"/>
        <item x="37"/>
        <item x="35"/>
        <item x="30"/>
        <item x="44"/>
        <item x="24"/>
        <item x="39"/>
        <item x="40"/>
        <item x="18"/>
        <item x="5"/>
        <item x="23"/>
        <item x="14"/>
        <item x="9"/>
        <item x="21"/>
        <item x="22"/>
        <item x="15"/>
        <item x="11"/>
        <item x="13"/>
        <item x="19"/>
        <item x="16"/>
        <item x="12"/>
        <item x="2"/>
        <item x="8"/>
        <item x="7"/>
        <item x="17"/>
        <item x="4"/>
        <item x="20"/>
        <item h="1" x="1"/>
        <item x="28"/>
      </items>
    </pivotField>
    <pivotField compact="0" numFmtId="10" outline="0" showAll="0" defaultSubtotal="0"/>
    <pivotField compact="0" numFmtId="10" outline="0" showAll="0" defaultSubtotal="0"/>
    <pivotField compact="0" numFmtId="10" outline="0" showAll="0" defaultSubtotal="0"/>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axis="axisRow" compact="0" outline="0" showAll="0" defaultSubtotal="0">
      <items count="13">
        <item x="9"/>
        <item x="4"/>
        <item x="1"/>
        <item x="0"/>
        <item x="8"/>
        <item x="2"/>
        <item x="5"/>
        <item x="3"/>
        <item x="11"/>
        <item x="6"/>
        <item x="7"/>
        <item x="10"/>
        <item x="12"/>
      </items>
    </pivotField>
  </pivotFields>
  <rowFields count="3">
    <field x="7"/>
    <field x="6"/>
    <field x="53"/>
  </rowFields>
  <rowItems count="48">
    <i>
      <x/>
      <x/>
      <x v="10"/>
    </i>
    <i r="1">
      <x v="1"/>
      <x v="10"/>
    </i>
    <i r="1">
      <x v="5"/>
      <x v="10"/>
    </i>
    <i r="1">
      <x v="6"/>
      <x v="2"/>
    </i>
    <i r="2">
      <x v="3"/>
    </i>
    <i r="1">
      <x v="7"/>
      <x v="2"/>
    </i>
    <i r="2">
      <x v="3"/>
    </i>
    <i r="2">
      <x v="7"/>
    </i>
    <i r="1">
      <x v="8"/>
      <x v="3"/>
    </i>
    <i r="1">
      <x v="9"/>
      <x v="2"/>
    </i>
    <i>
      <x v="2"/>
      <x v="2"/>
      <x v="12"/>
    </i>
    <i r="1">
      <x v="4"/>
      <x/>
    </i>
    <i r="1">
      <x v="5"/>
      <x v="10"/>
    </i>
    <i r="1">
      <x v="6"/>
      <x v="3"/>
    </i>
    <i r="1">
      <x v="7"/>
      <x v="2"/>
    </i>
    <i r="2">
      <x v="11"/>
    </i>
    <i r="1">
      <x v="9"/>
      <x v="2"/>
    </i>
    <i r="2">
      <x v="3"/>
    </i>
    <i r="1">
      <x v="10"/>
      <x/>
    </i>
    <i r="2">
      <x v="2"/>
    </i>
    <i r="2">
      <x v="3"/>
    </i>
    <i>
      <x v="3"/>
      <x v="2"/>
      <x v="12"/>
    </i>
    <i r="1">
      <x v="5"/>
      <x v="10"/>
    </i>
    <i r="1">
      <x v="6"/>
      <x v="3"/>
    </i>
    <i r="1">
      <x v="9"/>
      <x v="2"/>
    </i>
    <i r="1">
      <x v="10"/>
      <x/>
    </i>
    <i>
      <x v="5"/>
      <x v="2"/>
      <x v="3"/>
    </i>
    <i r="2">
      <x v="12"/>
    </i>
    <i r="1">
      <x v="4"/>
      <x/>
    </i>
    <i r="1">
      <x v="5"/>
      <x v="4"/>
    </i>
    <i r="2">
      <x v="8"/>
    </i>
    <i r="2">
      <x v="10"/>
    </i>
    <i r="1">
      <x v="6"/>
      <x v="2"/>
    </i>
    <i r="2">
      <x v="3"/>
    </i>
    <i r="1">
      <x v="7"/>
      <x v="2"/>
    </i>
    <i r="1">
      <x v="9"/>
      <x/>
    </i>
    <i r="2">
      <x v="2"/>
    </i>
    <i r="2">
      <x v="3"/>
    </i>
    <i r="2">
      <x v="11"/>
    </i>
    <i r="1">
      <x v="10"/>
      <x/>
    </i>
    <i r="2">
      <x v="2"/>
    </i>
    <i r="2">
      <x v="3"/>
    </i>
    <i>
      <x v="6"/>
      <x v="9"/>
      <x v="2"/>
    </i>
    <i r="1">
      <x v="10"/>
      <x/>
    </i>
    <i r="2">
      <x v="2"/>
    </i>
    <i r="2">
      <x v="3"/>
    </i>
    <i r="2">
      <x v="11"/>
    </i>
    <i>
      <x v="7"/>
      <x v="6"/>
      <x v="2"/>
    </i>
  </rowItems>
  <colItems count="1">
    <i/>
  </colItems>
  <pageFields count="1">
    <pageField fld="42" hier="-1"/>
  </pageFields>
  <dataFields count="1">
    <dataField name="Somme de Quantités réalisées En 2022" fld="52" baseField="53" baseItem="0"/>
  </dataFields>
  <formats count="38">
    <format dxfId="3758">
      <pivotArea dataOnly="0" labelOnly="1" outline="0" fieldPosition="0">
        <references count="1">
          <reference field="7" count="1">
            <x v="0"/>
          </reference>
        </references>
      </pivotArea>
    </format>
    <format dxfId="3757">
      <pivotArea dataOnly="0" labelOnly="1" outline="0" fieldPosition="0">
        <references count="1">
          <reference field="7" count="1">
            <x v="2"/>
          </reference>
        </references>
      </pivotArea>
    </format>
    <format dxfId="3756">
      <pivotArea dataOnly="0" labelOnly="1" outline="0" fieldPosition="0">
        <references count="1">
          <reference field="7" count="1">
            <x v="3"/>
          </reference>
        </references>
      </pivotArea>
    </format>
    <format dxfId="3755">
      <pivotArea dataOnly="0" labelOnly="1" outline="0" fieldPosition="0">
        <references count="1">
          <reference field="7" count="1">
            <x v="5"/>
          </reference>
        </references>
      </pivotArea>
    </format>
    <format dxfId="3754">
      <pivotArea dataOnly="0" labelOnly="1" outline="0" fieldPosition="0">
        <references count="1">
          <reference field="7" count="1">
            <x v="6"/>
          </reference>
        </references>
      </pivotArea>
    </format>
    <format dxfId="3753">
      <pivotArea outline="0" collapsedLevelsAreSubtotals="1" fieldPosition="0">
        <references count="3">
          <reference field="6" count="1" selected="0">
            <x v="7"/>
          </reference>
          <reference field="7" count="1" selected="0">
            <x v="0"/>
          </reference>
          <reference field="53" count="1" selected="0">
            <x v="7"/>
          </reference>
        </references>
      </pivotArea>
    </format>
    <format dxfId="3752">
      <pivotArea field="53" type="button" dataOnly="0" labelOnly="1" outline="0" axis="axisRow" fieldPosition="2"/>
    </format>
    <format dxfId="3751">
      <pivotArea dataOnly="0" labelOnly="1" outline="0" fieldPosition="0">
        <references count="3">
          <reference field="6" count="1" selected="0">
            <x v="0"/>
          </reference>
          <reference field="7" count="1" selected="0">
            <x v="0"/>
          </reference>
          <reference field="53" count="1">
            <x v="10"/>
          </reference>
        </references>
      </pivotArea>
    </format>
    <format dxfId="3750">
      <pivotArea dataOnly="0" labelOnly="1" outline="0" fieldPosition="0">
        <references count="3">
          <reference field="6" count="1" selected="0">
            <x v="1"/>
          </reference>
          <reference field="7" count="1" selected="0">
            <x v="0"/>
          </reference>
          <reference field="53" count="1">
            <x v="10"/>
          </reference>
        </references>
      </pivotArea>
    </format>
    <format dxfId="3749">
      <pivotArea dataOnly="0" labelOnly="1" outline="0" fieldPosition="0">
        <references count="3">
          <reference field="6" count="1" selected="0">
            <x v="3"/>
          </reference>
          <reference field="7" count="1" selected="0">
            <x v="0"/>
          </reference>
          <reference field="53" count="1">
            <x v="10"/>
          </reference>
        </references>
      </pivotArea>
    </format>
    <format dxfId="3748">
      <pivotArea dataOnly="0" labelOnly="1" outline="0" fieldPosition="0">
        <references count="3">
          <reference field="6" count="1" selected="0">
            <x v="5"/>
          </reference>
          <reference field="7" count="1" selected="0">
            <x v="0"/>
          </reference>
          <reference field="53" count="2">
            <x v="2"/>
            <x v="10"/>
          </reference>
        </references>
      </pivotArea>
    </format>
    <format dxfId="3747">
      <pivotArea dataOnly="0" labelOnly="1" outline="0" fieldPosition="0">
        <references count="3">
          <reference field="6" count="1" selected="0">
            <x v="6"/>
          </reference>
          <reference field="7" count="1" selected="0">
            <x v="0"/>
          </reference>
          <reference field="53" count="2">
            <x v="2"/>
            <x v="3"/>
          </reference>
        </references>
      </pivotArea>
    </format>
    <format dxfId="3746">
      <pivotArea dataOnly="0" labelOnly="1" outline="0" fieldPosition="0">
        <references count="3">
          <reference field="6" count="1" selected="0">
            <x v="7"/>
          </reference>
          <reference field="7" count="1" selected="0">
            <x v="0"/>
          </reference>
          <reference field="53" count="3">
            <x v="2"/>
            <x v="3"/>
            <x v="7"/>
          </reference>
        </references>
      </pivotArea>
    </format>
    <format dxfId="3745">
      <pivotArea dataOnly="0" labelOnly="1" outline="0" fieldPosition="0">
        <references count="3">
          <reference field="6" count="1" selected="0">
            <x v="8"/>
          </reference>
          <reference field="7" count="1" selected="0">
            <x v="0"/>
          </reference>
          <reference field="53" count="1">
            <x v="3"/>
          </reference>
        </references>
      </pivotArea>
    </format>
    <format dxfId="3744">
      <pivotArea dataOnly="0" labelOnly="1" outline="0" fieldPosition="0">
        <references count="3">
          <reference field="6" count="1" selected="0">
            <x v="9"/>
          </reference>
          <reference field="7" count="1" selected="0">
            <x v="0"/>
          </reference>
          <reference field="53" count="1">
            <x v="2"/>
          </reference>
        </references>
      </pivotArea>
    </format>
    <format dxfId="3743">
      <pivotArea dataOnly="0" labelOnly="1" outline="0" fieldPosition="0">
        <references count="3">
          <reference field="6" count="1" selected="0">
            <x v="2"/>
          </reference>
          <reference field="7" count="1" selected="0">
            <x v="2"/>
          </reference>
          <reference field="53" count="1">
            <x v="0"/>
          </reference>
        </references>
      </pivotArea>
    </format>
    <format dxfId="3742">
      <pivotArea dataOnly="0" labelOnly="1" outline="0" fieldPosition="0">
        <references count="3">
          <reference field="6" count="1" selected="0">
            <x v="4"/>
          </reference>
          <reference field="7" count="1" selected="0">
            <x v="2"/>
          </reference>
          <reference field="53" count="1">
            <x v="0"/>
          </reference>
        </references>
      </pivotArea>
    </format>
    <format dxfId="3741">
      <pivotArea dataOnly="0" labelOnly="1" outline="0" fieldPosition="0">
        <references count="3">
          <reference field="6" count="1" selected="0">
            <x v="5"/>
          </reference>
          <reference field="7" count="1" selected="0">
            <x v="2"/>
          </reference>
          <reference field="53" count="1">
            <x v="0"/>
          </reference>
        </references>
      </pivotArea>
    </format>
    <format dxfId="3740">
      <pivotArea dataOnly="0" labelOnly="1" outline="0" fieldPosition="0">
        <references count="3">
          <reference field="6" count="1" selected="0">
            <x v="6"/>
          </reference>
          <reference field="7" count="1" selected="0">
            <x v="2"/>
          </reference>
          <reference field="53" count="1">
            <x v="0"/>
          </reference>
        </references>
      </pivotArea>
    </format>
    <format dxfId="3739">
      <pivotArea dataOnly="0" labelOnly="1" outline="0" fieldPosition="0">
        <references count="3">
          <reference field="6" count="1" selected="0">
            <x v="7"/>
          </reference>
          <reference field="7" count="1" selected="0">
            <x v="2"/>
          </reference>
          <reference field="53" count="3">
            <x v="0"/>
            <x v="2"/>
            <x v="11"/>
          </reference>
        </references>
      </pivotArea>
    </format>
    <format dxfId="3738">
      <pivotArea dataOnly="0" labelOnly="1" outline="0" fieldPosition="0">
        <references count="3">
          <reference field="6" count="1" selected="0">
            <x v="9"/>
          </reference>
          <reference field="7" count="1" selected="0">
            <x v="2"/>
          </reference>
          <reference field="53" count="2">
            <x v="0"/>
            <x v="2"/>
          </reference>
        </references>
      </pivotArea>
    </format>
    <format dxfId="3737">
      <pivotArea dataOnly="0" labelOnly="1" outline="0" fieldPosition="0">
        <references count="3">
          <reference field="6" count="1" selected="0">
            <x v="10"/>
          </reference>
          <reference field="7" count="1" selected="0">
            <x v="2"/>
          </reference>
          <reference field="53" count="2">
            <x v="0"/>
            <x v="2"/>
          </reference>
        </references>
      </pivotArea>
    </format>
    <format dxfId="3736">
      <pivotArea dataOnly="0" labelOnly="1" outline="0" fieldPosition="0">
        <references count="3">
          <reference field="6" count="1" selected="0">
            <x v="2"/>
          </reference>
          <reference field="7" count="1" selected="0">
            <x v="3"/>
          </reference>
          <reference field="53" count="1">
            <x v="0"/>
          </reference>
        </references>
      </pivotArea>
    </format>
    <format dxfId="3735">
      <pivotArea dataOnly="0" labelOnly="1" outline="0" fieldPosition="0">
        <references count="3">
          <reference field="6" count="1" selected="0">
            <x v="5"/>
          </reference>
          <reference field="7" count="1" selected="0">
            <x v="3"/>
          </reference>
          <reference field="53" count="1">
            <x v="0"/>
          </reference>
        </references>
      </pivotArea>
    </format>
    <format dxfId="3734">
      <pivotArea dataOnly="0" labelOnly="1" outline="0" fieldPosition="0">
        <references count="3">
          <reference field="6" count="1" selected="0">
            <x v="6"/>
          </reference>
          <reference field="7" count="1" selected="0">
            <x v="3"/>
          </reference>
          <reference field="53" count="1">
            <x v="0"/>
          </reference>
        </references>
      </pivotArea>
    </format>
    <format dxfId="3733">
      <pivotArea dataOnly="0" labelOnly="1" outline="0" fieldPosition="0">
        <references count="3">
          <reference field="6" count="1" selected="0">
            <x v="9"/>
          </reference>
          <reference field="7" count="1" selected="0">
            <x v="3"/>
          </reference>
          <reference field="53" count="2">
            <x v="0"/>
            <x v="2"/>
          </reference>
        </references>
      </pivotArea>
    </format>
    <format dxfId="3732">
      <pivotArea dataOnly="0" labelOnly="1" outline="0" fieldPosition="0">
        <references count="3">
          <reference field="6" count="1" selected="0">
            <x v="10"/>
          </reference>
          <reference field="7" count="1" selected="0">
            <x v="3"/>
          </reference>
          <reference field="53" count="1">
            <x v="0"/>
          </reference>
        </references>
      </pivotArea>
    </format>
    <format dxfId="3731">
      <pivotArea dataOnly="0" labelOnly="1" outline="0" fieldPosition="0">
        <references count="3">
          <reference field="6" count="1" selected="0">
            <x v="2"/>
          </reference>
          <reference field="7" count="1" selected="0">
            <x v="5"/>
          </reference>
          <reference field="53" count="2">
            <x v="0"/>
            <x v="3"/>
          </reference>
        </references>
      </pivotArea>
    </format>
    <format dxfId="3730">
      <pivotArea dataOnly="0" labelOnly="1" outline="0" fieldPosition="0">
        <references count="3">
          <reference field="6" count="1" selected="0">
            <x v="4"/>
          </reference>
          <reference field="7" count="1" selected="0">
            <x v="5"/>
          </reference>
          <reference field="53" count="1">
            <x v="0"/>
          </reference>
        </references>
      </pivotArea>
    </format>
    <format dxfId="3729">
      <pivotArea dataOnly="0" labelOnly="1" outline="0" fieldPosition="0">
        <references count="3">
          <reference field="6" count="1" selected="0">
            <x v="5"/>
          </reference>
          <reference field="7" count="1" selected="0">
            <x v="5"/>
          </reference>
          <reference field="53" count="4">
            <x v="0"/>
            <x v="4"/>
            <x v="8"/>
            <x v="10"/>
          </reference>
        </references>
      </pivotArea>
    </format>
    <format dxfId="3728">
      <pivotArea dataOnly="0" labelOnly="1" outline="0" fieldPosition="0">
        <references count="3">
          <reference field="6" count="1" selected="0">
            <x v="6"/>
          </reference>
          <reference field="7" count="1" selected="0">
            <x v="5"/>
          </reference>
          <reference field="53" count="2">
            <x v="0"/>
            <x v="3"/>
          </reference>
        </references>
      </pivotArea>
    </format>
    <format dxfId="3727">
      <pivotArea dataOnly="0" labelOnly="1" outline="0" fieldPosition="0">
        <references count="3">
          <reference field="6" count="1" selected="0">
            <x v="7"/>
          </reference>
          <reference field="7" count="1" selected="0">
            <x v="5"/>
          </reference>
          <reference field="53" count="2">
            <x v="0"/>
            <x v="2"/>
          </reference>
        </references>
      </pivotArea>
    </format>
    <format dxfId="3726">
      <pivotArea dataOnly="0" labelOnly="1" outline="0" fieldPosition="0">
        <references count="3">
          <reference field="6" count="1" selected="0">
            <x v="9"/>
          </reference>
          <reference field="7" count="1" selected="0">
            <x v="5"/>
          </reference>
          <reference field="53" count="3">
            <x v="0"/>
            <x v="2"/>
            <x v="3"/>
          </reference>
        </references>
      </pivotArea>
    </format>
    <format dxfId="3725">
      <pivotArea dataOnly="0" labelOnly="1" outline="0" fieldPosition="0">
        <references count="3">
          <reference field="6" count="1" selected="0">
            <x v="10"/>
          </reference>
          <reference field="7" count="1" selected="0">
            <x v="5"/>
          </reference>
          <reference field="53" count="3">
            <x v="0"/>
            <x v="2"/>
            <x v="3"/>
          </reference>
        </references>
      </pivotArea>
    </format>
    <format dxfId="3724">
      <pivotArea dataOnly="0" labelOnly="1" outline="0" fieldPosition="0">
        <references count="3">
          <reference field="6" count="1" selected="0">
            <x v="9"/>
          </reference>
          <reference field="7" count="1" selected="0">
            <x v="6"/>
          </reference>
          <reference field="53" count="1">
            <x v="2"/>
          </reference>
        </references>
      </pivotArea>
    </format>
    <format dxfId="3723">
      <pivotArea dataOnly="0" labelOnly="1" outline="0" fieldPosition="0">
        <references count="3">
          <reference field="6" count="1" selected="0">
            <x v="10"/>
          </reference>
          <reference field="7" count="1" selected="0">
            <x v="6"/>
          </reference>
          <reference field="53" count="4">
            <x v="0"/>
            <x v="2"/>
            <x v="3"/>
            <x v="11"/>
          </reference>
        </references>
      </pivotArea>
    </format>
    <format dxfId="3722">
      <pivotArea dataOnly="0" labelOnly="1" outline="0" fieldPosition="0">
        <references count="3">
          <reference field="6" count="1" selected="0">
            <x v="6"/>
          </reference>
          <reference field="7" count="1" selected="0">
            <x v="7"/>
          </reference>
          <reference field="53" count="1">
            <x v="2"/>
          </reference>
        </references>
      </pivotArea>
    </format>
    <format dxfId="3721">
      <pivotArea dataOnly="0" labelOnly="1" outline="0" fieldPosition="0">
        <references count="1">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6" minRefreshableVersion="3" useAutoFormatting="1" rowGrandTotals="0" colGrandTotals="0" itemPrintTitles="1" createdVersion="6" indent="0" compact="0" compactData="0" multipleFieldFilters="0">
  <location ref="A4:F81" firstHeaderRow="0" firstDataRow="1" firstDataCol="4" rowPageCount="2" colPageCount="1"/>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2">
        <item x="6"/>
        <item x="9"/>
        <item x="0"/>
        <item m="1" x="11"/>
        <item x="10"/>
        <item x="7"/>
        <item x="2"/>
        <item x="1"/>
        <item x="8"/>
        <item x="3"/>
        <item x="4"/>
        <item x="5"/>
      </items>
    </pivotField>
    <pivotField axis="axisRow" compact="0" outline="0" showAll="0" defaultSubtotal="0">
      <items count="9">
        <item x="2"/>
        <item m="1" x="7"/>
        <item x="1"/>
        <item x="3"/>
        <item m="1" x="6"/>
        <item x="0"/>
        <item x="5"/>
        <item x="4"/>
        <item m="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89">
        <item x="26"/>
        <item x="40"/>
        <item x="16"/>
        <item x="17"/>
        <item x="133"/>
        <item x="85"/>
        <item x="134"/>
        <item x="310"/>
        <item x="311"/>
        <item x="97"/>
        <item x="65"/>
        <item x="53"/>
        <item m="1" x="469"/>
        <item x="54"/>
        <item x="22"/>
        <item x="50"/>
        <item x="104"/>
        <item x="56"/>
        <item x="158"/>
        <item x="48"/>
        <item m="1" x="485"/>
        <item m="1" x="477"/>
        <item x="243"/>
        <item x="98"/>
        <item x="166"/>
        <item x="66"/>
        <item x="24"/>
        <item x="84"/>
        <item x="101"/>
        <item x="317"/>
        <item x="315"/>
        <item x="314"/>
        <item x="323"/>
        <item x="316"/>
        <item x="319"/>
        <item x="305"/>
        <item x="51"/>
        <item x="312"/>
        <item x="397"/>
        <item x="386"/>
        <item x="387"/>
        <item m="1" x="453"/>
        <item x="388"/>
        <item m="1" x="476"/>
        <item x="382"/>
        <item x="381"/>
        <item x="390"/>
        <item x="0"/>
        <item x="385"/>
        <item x="389"/>
        <item x="379"/>
        <item x="396"/>
        <item x="393"/>
        <item m="1" x="450"/>
        <item x="380"/>
        <item x="383"/>
        <item x="392"/>
        <item x="391"/>
        <item x="394"/>
        <item x="398"/>
        <item x="384"/>
        <item x="395"/>
        <item x="306"/>
        <item x="409"/>
        <item x="410"/>
        <item x="299"/>
        <item x="320"/>
        <item x="302"/>
        <item x="321"/>
        <item x="322"/>
        <item x="301"/>
        <item x="300"/>
        <item m="1" x="461"/>
        <item x="303"/>
        <item x="95"/>
        <item x="46"/>
        <item x="304"/>
        <item x="308"/>
        <item x="168"/>
        <item x="52"/>
        <item x="58"/>
        <item x="123"/>
        <item x="156"/>
        <item x="157"/>
        <item x="155"/>
        <item x="63"/>
        <item x="111"/>
        <item x="112"/>
        <item x="307"/>
        <item x="55"/>
        <item x="152"/>
        <item x="153"/>
        <item x="35"/>
        <item x="330"/>
        <item x="329"/>
        <item m="1" x="454"/>
        <item x="90"/>
        <item x="91"/>
        <item x="103"/>
        <item x="102"/>
        <item x="57"/>
        <item m="1" x="466"/>
        <item x="36"/>
        <item x="137"/>
        <item x="332"/>
        <item x="331"/>
        <item x="335"/>
        <item x="334"/>
        <item x="333"/>
        <item x="324"/>
        <item x="327"/>
        <item x="411"/>
        <item x="328"/>
        <item x="336"/>
        <item x="337"/>
        <item x="326"/>
        <item x="325"/>
        <item x="9"/>
        <item m="1" x="445"/>
        <item x="136"/>
        <item x="42"/>
        <item x="143"/>
        <item x="144"/>
        <item x="145"/>
        <item x="169"/>
        <item x="94"/>
        <item x="25"/>
        <item x="29"/>
        <item x="15"/>
        <item x="254"/>
        <item x="11"/>
        <item x="161"/>
        <item x="6"/>
        <item x="281"/>
        <item m="1" x="468"/>
        <item x="282"/>
        <item x="284"/>
        <item x="283"/>
        <item x="154"/>
        <item x="288"/>
        <item x="339"/>
        <item x="242"/>
        <item m="1" x="446"/>
        <item x="99"/>
        <item x="43"/>
        <item x="240"/>
        <item x="241"/>
        <item x="149"/>
        <item x="5"/>
        <item x="287"/>
        <item x="259"/>
        <item x="100"/>
        <item x="45"/>
        <item x="1"/>
        <item x="30"/>
        <item x="179"/>
        <item x="346"/>
        <item x="49"/>
        <item x="163"/>
        <item x="297"/>
        <item x="244"/>
        <item x="295"/>
        <item x="313"/>
        <item x="7"/>
        <item x="338"/>
        <item x="150"/>
        <item x="341"/>
        <item x="406"/>
        <item m="1" x="478"/>
        <item x="298"/>
        <item x="413"/>
        <item x="342"/>
        <item x="280"/>
        <item m="1" x="481"/>
        <item x="246"/>
        <item x="340"/>
        <item x="414"/>
        <item m="1" x="451"/>
        <item x="23"/>
        <item x="256"/>
        <item x="289"/>
        <item x="12"/>
        <item x="419"/>
        <item x="423"/>
        <item x="416"/>
        <item x="309"/>
        <item x="129"/>
        <item x="128"/>
        <item x="348"/>
        <item m="1" x="458"/>
        <item x="44"/>
        <item x="3"/>
        <item x="110"/>
        <item x="105"/>
        <item x="106"/>
        <item m="1" x="487"/>
        <item x="141"/>
        <item x="167"/>
        <item x="357"/>
        <item x="124"/>
        <item x="125"/>
        <item x="70"/>
        <item x="142"/>
        <item x="108"/>
        <item m="1" x="480"/>
        <item x="59"/>
        <item x="140"/>
        <item x="258"/>
        <item x="292"/>
        <item x="4"/>
        <item x="293"/>
        <item x="34"/>
        <item x="294"/>
        <item x="2"/>
        <item x="79"/>
        <item x="73"/>
        <item x="19"/>
        <item m="1" x="457"/>
        <item x="14"/>
        <item x="89"/>
        <item x="75"/>
        <item x="61"/>
        <item x="250"/>
        <item x="62"/>
        <item x="38"/>
        <item x="165"/>
        <item x="164"/>
        <item m="1" x="479"/>
        <item x="147"/>
        <item x="162"/>
        <item x="107"/>
        <item x="32"/>
        <item x="21"/>
        <item x="181"/>
        <item x="47"/>
        <item x="160"/>
        <item x="76"/>
        <item x="60"/>
        <item x="408"/>
        <item x="257"/>
        <item x="170"/>
        <item x="285"/>
        <item x="427"/>
        <item x="435"/>
        <item x="247"/>
        <item x="88"/>
        <item x="138"/>
        <item m="1" x="488"/>
        <item x="354"/>
        <item x="437"/>
        <item x="208"/>
        <item x="378"/>
        <item x="148"/>
        <item x="67"/>
        <item x="139"/>
        <item m="1" x="444"/>
        <item x="358"/>
        <item x="8"/>
        <item x="13"/>
        <item x="41"/>
        <item x="130"/>
        <item x="131"/>
        <item x="407"/>
        <item x="355"/>
        <item x="249"/>
        <item x="356"/>
        <item x="146"/>
        <item x="353"/>
        <item x="401"/>
        <item x="344"/>
        <item x="151"/>
        <item x="349"/>
        <item x="350"/>
        <item x="352"/>
        <item x="132"/>
        <item x="351"/>
        <item x="68"/>
        <item x="343"/>
        <item x="279"/>
        <item x="93"/>
        <item x="425"/>
        <item x="428"/>
        <item x="432"/>
        <item x="121"/>
        <item x="122"/>
        <item x="71"/>
        <item x="119"/>
        <item x="31"/>
        <item x="72"/>
        <item x="69"/>
        <item x="248"/>
        <item x="28"/>
        <item x="114"/>
        <item x="113"/>
        <item x="286"/>
        <item x="81"/>
        <item x="82"/>
        <item x="277"/>
        <item x="77"/>
        <item x="39"/>
        <item m="1" x="459"/>
        <item x="127"/>
        <item m="1" x="465"/>
        <item x="251"/>
        <item x="377"/>
        <item x="74"/>
        <item x="33"/>
        <item x="18"/>
        <item x="115"/>
        <item x="64"/>
        <item x="116"/>
        <item x="117"/>
        <item x="118"/>
        <item x="126"/>
        <item x="120"/>
        <item m="1" x="467"/>
        <item x="37"/>
        <item x="252"/>
        <item x="253"/>
        <item x="80"/>
        <item x="434"/>
        <item x="135"/>
        <item x="245"/>
        <item x="27"/>
        <item x="290"/>
        <item x="291"/>
        <item m="1" x="455"/>
        <item x="255"/>
        <item x="278"/>
        <item m="1" x="456"/>
        <item x="223"/>
        <item x="207"/>
        <item x="373"/>
        <item x="185"/>
        <item x="217"/>
        <item x="174"/>
        <item x="175"/>
        <item x="187"/>
        <item x="364"/>
        <item m="1" x="462"/>
        <item x="222"/>
        <item x="197"/>
        <item x="371"/>
        <item x="173"/>
        <item m="1" x="474"/>
        <item x="261"/>
        <item m="1" x="443"/>
        <item x="195"/>
        <item x="171"/>
        <item x="216"/>
        <item x="231"/>
        <item x="422"/>
        <item x="191"/>
        <item x="370"/>
        <item m="1" x="452"/>
        <item x="439"/>
        <item x="172"/>
        <item x="212"/>
        <item x="86"/>
        <item x="412"/>
        <item x="219"/>
        <item x="262"/>
        <item m="1" x="484"/>
        <item x="176"/>
        <item x="263"/>
        <item x="264"/>
        <item x="359"/>
        <item x="78"/>
        <item x="20"/>
        <item x="202"/>
        <item x="235"/>
        <item x="210"/>
        <item x="418"/>
        <item x="424"/>
        <item x="430"/>
        <item x="194"/>
        <item x="400"/>
        <item x="270"/>
        <item x="205"/>
        <item x="268"/>
        <item x="206"/>
        <item x="221"/>
        <item x="193"/>
        <item x="213"/>
        <item m="1" x="449"/>
        <item m="1" x="482"/>
        <item x="226"/>
        <item x="276"/>
        <item x="274"/>
        <item x="273"/>
        <item x="272"/>
        <item x="188"/>
        <item x="189"/>
        <item x="109"/>
        <item x="233"/>
        <item x="198"/>
        <item x="204"/>
        <item x="238"/>
        <item x="237"/>
        <item x="236"/>
        <item x="239"/>
        <item x="415"/>
        <item x="265"/>
        <item x="399"/>
        <item x="369"/>
        <item m="1" x="463"/>
        <item x="83"/>
        <item x="182"/>
        <item x="228"/>
        <item x="420"/>
        <item x="199"/>
        <item x="366"/>
        <item x="183"/>
        <item x="421"/>
        <item m="1" x="473"/>
        <item x="260"/>
        <item x="433"/>
        <item x="438"/>
        <item x="440"/>
        <item x="192"/>
        <item x="92"/>
        <item x="318"/>
        <item m="1" x="447"/>
        <item m="1" x="448"/>
        <item x="184"/>
        <item x="218"/>
        <item x="441"/>
        <item x="368"/>
        <item x="271"/>
        <item x="375"/>
        <item x="209"/>
        <item x="211"/>
        <item x="220"/>
        <item x="372"/>
        <item x="367"/>
        <item x="269"/>
        <item x="232"/>
        <item x="267"/>
        <item m="1" x="464"/>
        <item x="266"/>
        <item x="178"/>
        <item x="180"/>
        <item x="417"/>
        <item x="363"/>
        <item x="362"/>
        <item x="361"/>
        <item x="360"/>
        <item x="225"/>
        <item x="224"/>
        <item x="214"/>
        <item x="215"/>
        <item m="1" x="472"/>
        <item x="159"/>
        <item m="1" x="486"/>
        <item x="436"/>
        <item x="196"/>
        <item x="190"/>
        <item x="426"/>
        <item x="429"/>
        <item x="431"/>
        <item x="347"/>
        <item x="234"/>
        <item x="229"/>
        <item x="230"/>
        <item m="1" x="471"/>
        <item m="1" x="470"/>
        <item x="405"/>
        <item x="402"/>
        <item x="404"/>
        <item x="403"/>
        <item x="376"/>
        <item m="1" x="442"/>
        <item m="1" x="483"/>
        <item x="87"/>
        <item m="1" x="460"/>
        <item x="177"/>
        <item x="186"/>
        <item x="345"/>
        <item m="1" x="475"/>
        <item x="10"/>
        <item x="275"/>
        <item x="227"/>
        <item x="365"/>
        <item x="374"/>
        <item x="296"/>
        <item x="203"/>
        <item x="200"/>
        <item x="201"/>
        <item x="9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10" outline="0" showAll="0" defaultSubtotal="0"/>
    <pivotField compact="0" outline="0" showAll="0" defaultSubtotal="0"/>
    <pivotField axis="axisPage" compact="0" outline="0" multipleItemSelectionAllowed="1" showAll="0" defaultSubtotal="0">
      <items count="45">
        <item x="0"/>
        <item x="36"/>
        <item x="10"/>
        <item x="26"/>
        <item x="27"/>
        <item x="3"/>
        <item x="32"/>
        <item x="29"/>
        <item x="31"/>
        <item x="42"/>
        <item x="34"/>
        <item x="38"/>
        <item x="41"/>
        <item x="6"/>
        <item x="43"/>
        <item x="33"/>
        <item x="25"/>
        <item x="37"/>
        <item x="35"/>
        <item x="30"/>
        <item x="44"/>
        <item x="24"/>
        <item x="39"/>
        <item x="40"/>
        <item x="18"/>
        <item x="5"/>
        <item x="23"/>
        <item x="14"/>
        <item x="9"/>
        <item x="21"/>
        <item x="22"/>
        <item x="15"/>
        <item x="11"/>
        <item x="13"/>
        <item x="19"/>
        <item x="16"/>
        <item x="12"/>
        <item x="2"/>
        <item x="8"/>
        <item x="7"/>
        <item x="17"/>
        <item x="4"/>
        <item x="20"/>
        <item h="1" x="1"/>
        <item x="28"/>
      </items>
    </pivotField>
    <pivotField compact="0" numFmtId="10" outline="0" showAll="0" defaultSubtotal="0"/>
    <pivotField compact="0" numFmtId="10" outline="0" showAll="0" defaultSubtotal="0"/>
    <pivotField compact="0" numFmtId="10" outline="0" showAll="0" defaultSubtotal="0"/>
    <pivotField axis="axisPage" compact="0" numFmtId="10" outline="0" multipleItemSelectionAllowed="1" showAll="0" defaultSubtotal="0">
      <items count="56">
        <item h="1" x="0"/>
        <item x="46"/>
        <item x="47"/>
        <item x="15"/>
        <item x="25"/>
        <item x="20"/>
        <item x="4"/>
        <item x="43"/>
        <item x="30"/>
        <item x="52"/>
        <item x="31"/>
        <item x="7"/>
        <item x="32"/>
        <item x="8"/>
        <item x="2"/>
        <item x="14"/>
        <item x="42"/>
        <item x="44"/>
        <item x="29"/>
        <item x="45"/>
        <item x="41"/>
        <item x="12"/>
        <item x="17"/>
        <item x="24"/>
        <item x="10"/>
        <item x="36"/>
        <item x="28"/>
        <item x="16"/>
        <item x="9"/>
        <item x="54"/>
        <item x="27"/>
        <item x="5"/>
        <item x="26"/>
        <item x="22"/>
        <item x="13"/>
        <item x="35"/>
        <item x="23"/>
        <item x="50"/>
        <item x="51"/>
        <item x="48"/>
        <item x="40"/>
        <item x="33"/>
        <item x="34"/>
        <item x="19"/>
        <item x="37"/>
        <item x="18"/>
        <item x="6"/>
        <item x="11"/>
        <item x="49"/>
        <item x="53"/>
        <item x="3"/>
        <item x="38"/>
        <item x="21"/>
        <item x="55"/>
        <item x="39"/>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axis="axisRow" compact="0" outline="0" showAll="0" defaultSubtotal="0">
      <items count="13">
        <item x="9"/>
        <item x="4"/>
        <item x="1"/>
        <item x="0"/>
        <item x="8"/>
        <item x="2"/>
        <item x="5"/>
        <item x="3"/>
        <item x="11"/>
        <item x="6"/>
        <item x="7"/>
        <item x="10"/>
        <item x="12"/>
      </items>
    </pivotField>
  </pivotFields>
  <rowFields count="4">
    <field x="7"/>
    <field x="6"/>
    <field x="31"/>
    <field x="53"/>
  </rowFields>
  <rowItems count="77">
    <i>
      <x/>
      <x v="1"/>
      <x v="36"/>
      <x v="10"/>
    </i>
    <i r="1">
      <x v="5"/>
      <x v="9"/>
      <x v="10"/>
    </i>
    <i r="2">
      <x v="19"/>
      <x v="10"/>
    </i>
    <i r="2">
      <x v="23"/>
      <x v="10"/>
    </i>
    <i r="2">
      <x v="24"/>
      <x v="10"/>
    </i>
    <i r="2">
      <x v="74"/>
      <x v="10"/>
    </i>
    <i r="2">
      <x v="75"/>
      <x v="10"/>
    </i>
    <i r="2">
      <x v="78"/>
      <x v="10"/>
    </i>
    <i r="2">
      <x v="96"/>
      <x v="10"/>
    </i>
    <i r="2">
      <x v="99"/>
      <x v="10"/>
    </i>
    <i r="2">
      <x v="102"/>
      <x v="10"/>
    </i>
    <i r="2">
      <x v="194"/>
      <x v="10"/>
    </i>
    <i r="1">
      <x v="6"/>
      <x v="157"/>
      <x v="2"/>
    </i>
    <i r="1">
      <x v="7"/>
      <x v="120"/>
      <x v="2"/>
    </i>
    <i r="2">
      <x v="121"/>
      <x v="2"/>
    </i>
    <i r="2">
      <x v="122"/>
      <x v="2"/>
    </i>
    <i r="2">
      <x v="123"/>
      <x v="2"/>
    </i>
    <i r="2">
      <x v="125"/>
      <x v="2"/>
    </i>
    <i r="2">
      <x v="138"/>
      <x v="2"/>
    </i>
    <i r="2">
      <x v="143"/>
      <x v="2"/>
    </i>
    <i r="2">
      <x v="144"/>
      <x v="2"/>
    </i>
    <i r="2">
      <x v="151"/>
      <x v="2"/>
    </i>
    <i r="2">
      <x v="152"/>
      <x v="2"/>
    </i>
    <i r="2">
      <x v="190"/>
      <x v="2"/>
    </i>
    <i r="2">
      <x v="193"/>
      <x v="2"/>
    </i>
    <i r="2">
      <x v="197"/>
      <x v="2"/>
    </i>
    <i r="2">
      <x v="225"/>
      <x v="3"/>
    </i>
    <i r="2">
      <x v="226"/>
      <x v="2"/>
    </i>
    <i r="2">
      <x v="232"/>
      <x v="7"/>
    </i>
    <i r="1">
      <x v="8"/>
      <x v="234"/>
      <x v="3"/>
    </i>
    <i r="1">
      <x v="9"/>
      <x v="28"/>
      <x v="2"/>
    </i>
    <i>
      <x v="2"/>
      <x v="10"/>
      <x v="246"/>
      <x v="2"/>
    </i>
    <i>
      <x v="5"/>
      <x v="5"/>
      <x v="10"/>
      <x v="10"/>
    </i>
    <i r="2">
      <x v="25"/>
      <x v="10"/>
    </i>
    <i r="2">
      <x v="84"/>
      <x v="10"/>
    </i>
    <i r="2">
      <x v="91"/>
      <x v="10"/>
    </i>
    <i r="1">
      <x v="6"/>
      <x v="170"/>
      <x v="3"/>
    </i>
    <i r="2">
      <x v="176"/>
      <x v="3"/>
    </i>
    <i r="2">
      <x v="179"/>
      <x v="3"/>
    </i>
    <i r="1">
      <x v="7"/>
      <x v="147"/>
      <x v="2"/>
    </i>
    <i r="2">
      <x v="202"/>
      <x v="2"/>
    </i>
    <i r="2">
      <x v="203"/>
      <x v="2"/>
    </i>
    <i r="2">
      <x v="205"/>
      <x v="2"/>
    </i>
    <i r="2">
      <x v="206"/>
      <x v="2"/>
    </i>
    <i r="2">
      <x v="214"/>
      <x v="2"/>
    </i>
    <i r="2">
      <x v="220"/>
      <x v="2"/>
    </i>
    <i r="1">
      <x v="9"/>
      <x v="237"/>
      <x v="2"/>
    </i>
    <i r="2">
      <x v="252"/>
      <x/>
    </i>
    <i r="2">
      <x v="266"/>
      <x v="2"/>
    </i>
    <i r="2">
      <x v="279"/>
      <x v="2"/>
    </i>
    <i r="2">
      <x v="291"/>
      <x v="2"/>
    </i>
    <i r="2">
      <x v="327"/>
      <x v="2"/>
    </i>
    <i r="1">
      <x v="10"/>
      <x v="129"/>
      <x v="3"/>
    </i>
    <i r="2">
      <x v="155"/>
      <x v="2"/>
    </i>
    <i r="2">
      <x v="196"/>
      <x v="2"/>
    </i>
    <i r="2">
      <x v="361"/>
      <x v="3"/>
    </i>
    <i r="2">
      <x v="364"/>
      <x v="3"/>
    </i>
    <i r="2">
      <x v="365"/>
      <x v="3"/>
    </i>
    <i r="2">
      <x v="393"/>
      <x v="2"/>
    </i>
    <i r="2">
      <x v="402"/>
      <x/>
    </i>
    <i r="2">
      <x v="420"/>
      <x v="3"/>
    </i>
    <i r="2">
      <x v="437"/>
      <x/>
    </i>
    <i r="2">
      <x v="439"/>
      <x/>
    </i>
    <i r="2">
      <x v="452"/>
      <x v="2"/>
    </i>
    <i r="2">
      <x v="473"/>
      <x/>
    </i>
    <i>
      <x v="6"/>
      <x v="10"/>
      <x v="331"/>
      <x/>
    </i>
    <i r="2">
      <x v="333"/>
      <x/>
    </i>
    <i r="2">
      <x v="335"/>
      <x/>
    </i>
    <i r="2">
      <x v="363"/>
      <x v="3"/>
    </i>
    <i r="2">
      <x v="370"/>
      <x/>
    </i>
    <i r="2">
      <x v="386"/>
      <x v="3"/>
    </i>
    <i r="2">
      <x v="397"/>
      <x v="11"/>
    </i>
    <i r="2">
      <x v="400"/>
      <x v="11"/>
    </i>
    <i r="2">
      <x v="408"/>
      <x v="3"/>
    </i>
    <i r="2">
      <x v="431"/>
      <x/>
    </i>
    <i r="2">
      <x v="462"/>
      <x v="3"/>
    </i>
    <i r="2">
      <x v="463"/>
      <x v="3"/>
    </i>
  </rowItems>
  <colFields count="1">
    <field x="-2"/>
  </colFields>
  <colItems count="2">
    <i>
      <x/>
    </i>
    <i i="1">
      <x v="1"/>
    </i>
  </colItems>
  <pageFields count="2">
    <pageField fld="42" hier="-1"/>
    <pageField fld="46" hier="-1"/>
  </pageFields>
  <dataFields count="2">
    <dataField name="Somme de Quantités réalisées En 2022" fld="52" baseField="53" baseItem="3"/>
    <dataField name="Moyenne de Physique" fld="40" subtotal="average" baseField="53" baseItem="0" numFmtId="9"/>
  </dataFields>
  <formats count="11">
    <format dxfId="3720">
      <pivotArea dataOnly="0" labelOnly="1" outline="0" offset="IV1" fieldPosition="0">
        <references count="1">
          <reference field="7" count="1">
            <x v="0"/>
          </reference>
        </references>
      </pivotArea>
    </format>
    <format dxfId="3719">
      <pivotArea dataOnly="0" labelOnly="1" outline="0" fieldPosition="0">
        <references count="1">
          <reference field="7" count="1">
            <x v="0"/>
          </reference>
        </references>
      </pivotArea>
    </format>
    <format dxfId="3718">
      <pivotArea dataOnly="0" labelOnly="1" outline="0" offset="IV1" fieldPosition="0">
        <references count="1">
          <reference field="7" count="1">
            <x v="2"/>
          </reference>
        </references>
      </pivotArea>
    </format>
    <format dxfId="3717">
      <pivotArea dataOnly="0" labelOnly="1" outline="0" fieldPosition="0">
        <references count="1">
          <reference field="7" count="1">
            <x v="2"/>
          </reference>
        </references>
      </pivotArea>
    </format>
    <format dxfId="3716">
      <pivotArea dataOnly="0" labelOnly="1" outline="0" offset="IV1" fieldPosition="0">
        <references count="1">
          <reference field="7" count="1">
            <x v="3"/>
          </reference>
        </references>
      </pivotArea>
    </format>
    <format dxfId="3715">
      <pivotArea dataOnly="0" labelOnly="1" outline="0" fieldPosition="0">
        <references count="1">
          <reference field="7" count="1">
            <x v="3"/>
          </reference>
        </references>
      </pivotArea>
    </format>
    <format dxfId="3714">
      <pivotArea dataOnly="0" labelOnly="1" outline="0" offset="IV1" fieldPosition="0">
        <references count="1">
          <reference field="7" count="1">
            <x v="5"/>
          </reference>
        </references>
      </pivotArea>
    </format>
    <format dxfId="3713">
      <pivotArea dataOnly="0" labelOnly="1" outline="0" fieldPosition="0">
        <references count="1">
          <reference field="7" count="1">
            <x v="5"/>
          </reference>
        </references>
      </pivotArea>
    </format>
    <format dxfId="3712">
      <pivotArea dataOnly="0" labelOnly="1" outline="0" offset="IV1" fieldPosition="0">
        <references count="1">
          <reference field="7" count="1">
            <x v="6"/>
          </reference>
        </references>
      </pivotArea>
    </format>
    <format dxfId="3711">
      <pivotArea dataOnly="0" labelOnly="1" outline="0" fieldPosition="0">
        <references count="1">
          <reference field="7" count="1">
            <x v="6"/>
          </reference>
        </references>
      </pivotArea>
    </format>
    <format dxfId="3710">
      <pivotArea outline="0" collapsedLevelsAreSubtotals="1" fieldPosition="0">
        <references count="5">
          <reference field="4294967294" count="1" selected="0">
            <x v="0"/>
          </reference>
          <reference field="6" count="1" selected="0">
            <x v="7"/>
          </reference>
          <reference field="7" count="1" selected="0">
            <x v="0"/>
          </reference>
          <reference field="31" count="1" selected="0">
            <x v="232"/>
          </reference>
          <reference field="53"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eau croisé dynamique1" cacheId="1" applyNumberFormats="0" applyBorderFormats="0" applyFontFormats="0" applyPatternFormats="0" applyAlignmentFormats="0" applyWidthHeightFormats="1" dataCaption="Valeurs" updatedVersion="6" minRefreshableVersion="3" useAutoFormatting="1" itemPrintTitles="1" createdVersion="6" indent="0" compact="0" compactData="0" multipleFieldFilters="0">
  <location ref="A3:H446" firstHeaderRow="1" firstDataRow="1" firstDataCol="7"/>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2">
        <item x="6"/>
        <item x="9"/>
        <item x="0"/>
        <item m="1" x="11"/>
        <item x="10"/>
        <item x="7"/>
        <item x="2"/>
        <item x="1"/>
        <item x="8"/>
        <item x="3"/>
        <item x="4"/>
        <item x="5"/>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3">
        <item x="4"/>
        <item m="1" x="20"/>
        <item m="1" x="19"/>
        <item m="1" x="25"/>
        <item x="1"/>
        <item m="1" x="30"/>
        <item m="1" x="27"/>
        <item m="1" x="14"/>
        <item m="1" x="16"/>
        <item m="1" x="26"/>
        <item m="1" x="32"/>
        <item x="0"/>
        <item m="1" x="23"/>
        <item x="8"/>
        <item x="2"/>
        <item x="5"/>
        <item x="7"/>
        <item x="6"/>
        <item m="1" x="29"/>
        <item m="1" x="28"/>
        <item m="1" x="18"/>
        <item m="1" x="17"/>
        <item x="10"/>
        <item m="1" x="21"/>
        <item m="1" x="22"/>
        <item m="1" x="13"/>
        <item x="12"/>
        <item x="3"/>
        <item x="11"/>
        <item m="1" x="31"/>
        <item m="1" x="15"/>
        <item m="1" x="24"/>
        <item x="9"/>
      </items>
    </pivotField>
    <pivotField axis="axisRow" compact="0" outline="0" showAll="0" defaultSubtotal="0">
      <items count="102">
        <item x="47"/>
        <item x="13"/>
        <item x="11"/>
        <item x="86"/>
        <item x="53"/>
        <item x="12"/>
        <item x="54"/>
        <item x="79"/>
        <item x="74"/>
        <item x="78"/>
        <item x="30"/>
        <item x="7"/>
        <item x="18"/>
        <item x="17"/>
        <item x="39"/>
        <item x="58"/>
        <item x="40"/>
        <item x="5"/>
        <item x="37"/>
        <item x="46"/>
        <item x="51"/>
        <item x="28"/>
        <item x="6"/>
        <item x="14"/>
        <item x="31"/>
        <item x="38"/>
        <item x="19"/>
        <item x="96"/>
        <item x="22"/>
        <item x="80"/>
        <item x="24"/>
        <item x="55"/>
        <item x="8"/>
        <item x="83"/>
        <item x="36"/>
        <item x="52"/>
        <item x="21"/>
        <item x="41"/>
        <item x="9"/>
        <item x="101"/>
        <item x="94"/>
        <item x="64"/>
        <item x="50"/>
        <item x="45"/>
        <item x="75"/>
        <item x="68"/>
        <item x="49"/>
        <item x="60"/>
        <item x="70"/>
        <item x="16"/>
        <item x="73"/>
        <item x="61"/>
        <item x="92"/>
        <item x="15"/>
        <item x="72"/>
        <item x="93"/>
        <item x="85"/>
        <item x="77"/>
        <item x="34"/>
        <item x="71"/>
        <item x="10"/>
        <item x="99"/>
        <item x="44"/>
        <item x="27"/>
        <item x="43"/>
        <item x="35"/>
        <item x="26"/>
        <item x="2"/>
        <item x="48"/>
        <item x="90"/>
        <item x="29"/>
        <item x="87"/>
        <item x="63"/>
        <item x="32"/>
        <item x="62"/>
        <item x="91"/>
        <item x="42"/>
        <item x="66"/>
        <item x="23"/>
        <item x="97"/>
        <item x="82"/>
        <item x="25"/>
        <item x="4"/>
        <item x="59"/>
        <item x="1"/>
        <item x="65"/>
        <item x="56"/>
        <item x="67"/>
        <item x="33"/>
        <item x="98"/>
        <item x="89"/>
        <item x="95"/>
        <item x="88"/>
        <item x="3"/>
        <item x="84"/>
        <item x="20"/>
        <item x="81"/>
        <item x="76"/>
        <item x="100"/>
        <item x="69"/>
        <item x="57"/>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95">
        <item x="43"/>
        <item x="55"/>
        <item x="42"/>
        <item x="69"/>
        <item x="70"/>
        <item x="10"/>
        <item x="72"/>
        <item x="34"/>
        <item x="37"/>
        <item x="56"/>
        <item x="36"/>
        <item x="84"/>
        <item x="39"/>
        <item x="77"/>
        <item x="26"/>
        <item x="22"/>
        <item x="71"/>
        <item x="74"/>
        <item x="5"/>
        <item x="48"/>
        <item x="28"/>
        <item x="85"/>
        <item x="94"/>
        <item x="17"/>
        <item x="59"/>
        <item x="81"/>
        <item x="18"/>
        <item x="19"/>
        <item x="78"/>
        <item x="14"/>
        <item x="13"/>
        <item x="21"/>
        <item x="30"/>
        <item x="32"/>
        <item x="91"/>
        <item x="73"/>
        <item x="7"/>
        <item x="15"/>
        <item x="20"/>
        <item x="6"/>
        <item x="8"/>
        <item x="24"/>
        <item x="66"/>
        <item x="53"/>
        <item x="29"/>
        <item x="54"/>
        <item x="76"/>
        <item x="80"/>
        <item x="62"/>
        <item x="4"/>
        <item x="63"/>
        <item x="12"/>
        <item x="46"/>
        <item x="57"/>
        <item x="3"/>
        <item x="82"/>
        <item x="88"/>
        <item x="51"/>
        <item x="52"/>
        <item x="31"/>
        <item x="35"/>
        <item x="90"/>
        <item x="93"/>
        <item x="25"/>
        <item x="1"/>
        <item x="89"/>
        <item x="2"/>
        <item x="16"/>
        <item x="50"/>
        <item x="68"/>
        <item x="49"/>
        <item x="61"/>
        <item x="58"/>
        <item x="67"/>
        <item x="44"/>
        <item x="11"/>
        <item x="47"/>
        <item x="9"/>
        <item x="41"/>
        <item x="64"/>
        <item x="23"/>
        <item x="60"/>
        <item x="75"/>
        <item x="40"/>
        <item x="45"/>
        <item x="65"/>
        <item x="27"/>
        <item x="92"/>
        <item x="83"/>
        <item x="79"/>
        <item x="86"/>
        <item x="87"/>
        <item x="38"/>
        <item x="33"/>
        <item x="0"/>
      </items>
    </pivotField>
    <pivotField axis="axisRow" compact="0" outline="0" showAll="0" defaultSubtotal="0">
      <items count="108">
        <item x="68"/>
        <item x="57"/>
        <item x="7"/>
        <item x="47"/>
        <item x="70"/>
        <item x="6"/>
        <item x="37"/>
        <item x="69"/>
        <item x="17"/>
        <item x="4"/>
        <item x="55"/>
        <item x="99"/>
        <item x="84"/>
        <item x="25"/>
        <item x="45"/>
        <item x="92"/>
        <item x="34"/>
        <item x="71"/>
        <item x="15"/>
        <item x="39"/>
        <item x="101"/>
        <item x="72"/>
        <item x="42"/>
        <item x="106"/>
        <item x="60"/>
        <item x="85"/>
        <item x="30"/>
        <item x="63"/>
        <item x="2"/>
        <item x="95"/>
        <item x="104"/>
        <item x="16"/>
        <item x="91"/>
        <item x="66"/>
        <item x="65"/>
        <item x="77"/>
        <item x="27"/>
        <item x="73"/>
        <item x="3"/>
        <item x="87"/>
        <item x="78"/>
        <item x="8"/>
        <item x="82"/>
        <item x="19"/>
        <item x="13"/>
        <item x="14"/>
        <item x="46"/>
        <item x="29"/>
        <item x="18"/>
        <item x="51"/>
        <item x="10"/>
        <item x="36"/>
        <item x="21"/>
        <item x="9"/>
        <item x="75"/>
        <item x="107"/>
        <item x="83"/>
        <item x="86"/>
        <item x="53"/>
        <item x="88"/>
        <item x="38"/>
        <item x="94"/>
        <item x="54"/>
        <item x="23"/>
        <item x="80"/>
        <item x="81"/>
        <item x="79"/>
        <item x="62"/>
        <item x="56"/>
        <item x="59"/>
        <item x="96"/>
        <item x="76"/>
        <item x="35"/>
        <item x="100"/>
        <item x="89"/>
        <item x="98"/>
        <item x="50"/>
        <item x="26"/>
        <item x="24"/>
        <item x="31"/>
        <item x="49"/>
        <item x="103"/>
        <item x="43"/>
        <item x="97"/>
        <item x="52"/>
        <item x="12"/>
        <item x="48"/>
        <item x="44"/>
        <item x="22"/>
        <item x="61"/>
        <item x="11"/>
        <item x="67"/>
        <item x="40"/>
        <item x="58"/>
        <item x="90"/>
        <item x="102"/>
        <item x="64"/>
        <item x="5"/>
        <item x="20"/>
        <item x="105"/>
        <item x="1"/>
        <item x="74"/>
        <item x="41"/>
        <item x="93"/>
        <item x="32"/>
        <item x="28"/>
        <item x="33"/>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89">
        <item x="26"/>
        <item x="40"/>
        <item x="16"/>
        <item x="17"/>
        <item x="133"/>
        <item x="85"/>
        <item x="134"/>
        <item x="310"/>
        <item x="311"/>
        <item x="97"/>
        <item x="65"/>
        <item x="53"/>
        <item m="1" x="469"/>
        <item x="54"/>
        <item x="22"/>
        <item x="50"/>
        <item x="104"/>
        <item x="56"/>
        <item x="158"/>
        <item x="48"/>
        <item m="1" x="485"/>
        <item m="1" x="477"/>
        <item x="243"/>
        <item x="98"/>
        <item x="166"/>
        <item x="66"/>
        <item x="24"/>
        <item x="84"/>
        <item x="101"/>
        <item x="317"/>
        <item x="315"/>
        <item x="314"/>
        <item x="323"/>
        <item x="316"/>
        <item x="319"/>
        <item x="305"/>
        <item x="51"/>
        <item x="312"/>
        <item x="397"/>
        <item x="386"/>
        <item x="387"/>
        <item m="1" x="453"/>
        <item x="388"/>
        <item m="1" x="476"/>
        <item x="382"/>
        <item x="381"/>
        <item x="390"/>
        <item x="0"/>
        <item x="385"/>
        <item x="389"/>
        <item x="379"/>
        <item x="396"/>
        <item x="393"/>
        <item m="1" x="450"/>
        <item x="380"/>
        <item x="383"/>
        <item x="392"/>
        <item x="391"/>
        <item x="394"/>
        <item x="398"/>
        <item x="384"/>
        <item x="395"/>
        <item x="306"/>
        <item x="409"/>
        <item x="410"/>
        <item x="299"/>
        <item x="320"/>
        <item x="302"/>
        <item x="321"/>
        <item x="322"/>
        <item x="301"/>
        <item x="300"/>
        <item m="1" x="461"/>
        <item x="303"/>
        <item x="95"/>
        <item x="46"/>
        <item x="304"/>
        <item x="308"/>
        <item x="168"/>
        <item x="52"/>
        <item x="58"/>
        <item x="123"/>
        <item x="156"/>
        <item x="157"/>
        <item x="155"/>
        <item x="63"/>
        <item x="111"/>
        <item x="112"/>
        <item x="307"/>
        <item x="55"/>
        <item x="152"/>
        <item x="153"/>
        <item x="35"/>
        <item x="330"/>
        <item x="329"/>
        <item m="1" x="454"/>
        <item x="90"/>
        <item x="91"/>
        <item x="103"/>
        <item x="102"/>
        <item x="57"/>
        <item m="1" x="466"/>
        <item x="36"/>
        <item x="137"/>
        <item x="332"/>
        <item x="331"/>
        <item x="335"/>
        <item x="334"/>
        <item x="333"/>
        <item x="324"/>
        <item x="327"/>
        <item x="411"/>
        <item x="328"/>
        <item x="336"/>
        <item x="337"/>
        <item x="326"/>
        <item x="325"/>
        <item x="9"/>
        <item m="1" x="445"/>
        <item x="136"/>
        <item x="42"/>
        <item x="143"/>
        <item x="144"/>
        <item x="145"/>
        <item x="169"/>
        <item x="94"/>
        <item x="25"/>
        <item x="29"/>
        <item x="15"/>
        <item x="254"/>
        <item x="11"/>
        <item x="161"/>
        <item x="6"/>
        <item x="281"/>
        <item m="1" x="468"/>
        <item x="282"/>
        <item x="284"/>
        <item x="283"/>
        <item x="154"/>
        <item x="288"/>
        <item x="339"/>
        <item x="242"/>
        <item m="1" x="446"/>
        <item x="99"/>
        <item x="43"/>
        <item x="240"/>
        <item x="241"/>
        <item x="149"/>
        <item x="5"/>
        <item x="287"/>
        <item x="259"/>
        <item x="100"/>
        <item x="45"/>
        <item x="1"/>
        <item x="30"/>
        <item x="179"/>
        <item x="346"/>
        <item x="49"/>
        <item x="163"/>
        <item x="297"/>
        <item x="244"/>
        <item x="295"/>
        <item x="313"/>
        <item x="7"/>
        <item x="338"/>
        <item x="150"/>
        <item x="341"/>
        <item x="406"/>
        <item m="1" x="478"/>
        <item x="298"/>
        <item x="413"/>
        <item x="342"/>
        <item x="280"/>
        <item m="1" x="481"/>
        <item x="246"/>
        <item x="340"/>
        <item x="414"/>
        <item m="1" x="451"/>
        <item x="23"/>
        <item x="256"/>
        <item x="289"/>
        <item x="12"/>
        <item x="419"/>
        <item x="423"/>
        <item x="416"/>
        <item x="309"/>
        <item x="129"/>
        <item x="128"/>
        <item x="348"/>
        <item m="1" x="458"/>
        <item x="44"/>
        <item x="3"/>
        <item x="110"/>
        <item x="105"/>
        <item x="106"/>
        <item m="1" x="487"/>
        <item x="141"/>
        <item x="167"/>
        <item x="357"/>
        <item x="124"/>
        <item x="125"/>
        <item x="70"/>
        <item x="142"/>
        <item x="108"/>
        <item m="1" x="480"/>
        <item x="59"/>
        <item x="140"/>
        <item x="258"/>
        <item x="292"/>
        <item x="4"/>
        <item x="293"/>
        <item x="34"/>
        <item x="294"/>
        <item x="2"/>
        <item x="79"/>
        <item x="73"/>
        <item x="19"/>
        <item m="1" x="457"/>
        <item x="14"/>
        <item x="89"/>
        <item x="75"/>
        <item x="61"/>
        <item x="250"/>
        <item x="62"/>
        <item x="38"/>
        <item x="165"/>
        <item x="164"/>
        <item m="1" x="479"/>
        <item x="147"/>
        <item x="162"/>
        <item x="107"/>
        <item x="32"/>
        <item x="21"/>
        <item x="181"/>
        <item x="47"/>
        <item x="160"/>
        <item x="76"/>
        <item x="60"/>
        <item x="408"/>
        <item x="257"/>
        <item x="170"/>
        <item x="285"/>
        <item x="427"/>
        <item x="435"/>
        <item x="247"/>
        <item x="88"/>
        <item x="138"/>
        <item m="1" x="488"/>
        <item x="354"/>
        <item x="437"/>
        <item x="208"/>
        <item x="378"/>
        <item x="148"/>
        <item x="67"/>
        <item x="139"/>
        <item m="1" x="444"/>
        <item x="358"/>
        <item x="8"/>
        <item x="13"/>
        <item x="41"/>
        <item x="130"/>
        <item x="131"/>
        <item x="407"/>
        <item x="355"/>
        <item x="249"/>
        <item x="356"/>
        <item x="146"/>
        <item x="353"/>
        <item x="401"/>
        <item x="344"/>
        <item x="151"/>
        <item x="349"/>
        <item x="350"/>
        <item x="352"/>
        <item x="132"/>
        <item x="351"/>
        <item x="68"/>
        <item x="343"/>
        <item x="279"/>
        <item x="93"/>
        <item x="425"/>
        <item x="428"/>
        <item x="432"/>
        <item x="121"/>
        <item x="122"/>
        <item x="71"/>
        <item x="119"/>
        <item x="31"/>
        <item x="72"/>
        <item x="69"/>
        <item x="248"/>
        <item x="28"/>
        <item x="114"/>
        <item x="113"/>
        <item x="286"/>
        <item x="81"/>
        <item x="82"/>
        <item x="277"/>
        <item x="77"/>
        <item x="39"/>
        <item m="1" x="459"/>
        <item x="127"/>
        <item m="1" x="465"/>
        <item x="251"/>
        <item x="377"/>
        <item x="74"/>
        <item x="33"/>
        <item x="18"/>
        <item x="115"/>
        <item x="64"/>
        <item x="116"/>
        <item x="117"/>
        <item x="118"/>
        <item x="126"/>
        <item x="120"/>
        <item m="1" x="467"/>
        <item x="37"/>
        <item x="252"/>
        <item x="253"/>
        <item x="80"/>
        <item x="434"/>
        <item x="135"/>
        <item x="245"/>
        <item x="27"/>
        <item x="290"/>
        <item x="291"/>
        <item m="1" x="455"/>
        <item x="255"/>
        <item x="278"/>
        <item m="1" x="456"/>
        <item x="223"/>
        <item x="207"/>
        <item x="373"/>
        <item x="185"/>
        <item x="217"/>
        <item x="174"/>
        <item x="175"/>
        <item x="187"/>
        <item x="364"/>
        <item m="1" x="462"/>
        <item x="222"/>
        <item x="197"/>
        <item x="371"/>
        <item x="173"/>
        <item m="1" x="474"/>
        <item x="261"/>
        <item m="1" x="443"/>
        <item x="195"/>
        <item x="171"/>
        <item x="216"/>
        <item x="231"/>
        <item x="422"/>
        <item x="191"/>
        <item x="370"/>
        <item m="1" x="452"/>
        <item x="439"/>
        <item x="172"/>
        <item x="212"/>
        <item x="86"/>
        <item x="412"/>
        <item x="219"/>
        <item x="262"/>
        <item m="1" x="484"/>
        <item x="176"/>
        <item x="263"/>
        <item x="264"/>
        <item x="359"/>
        <item x="78"/>
        <item x="20"/>
        <item x="202"/>
        <item x="235"/>
        <item x="210"/>
        <item x="418"/>
        <item x="424"/>
        <item x="430"/>
        <item x="194"/>
        <item x="400"/>
        <item x="270"/>
        <item x="205"/>
        <item x="268"/>
        <item x="206"/>
        <item x="221"/>
        <item x="193"/>
        <item x="213"/>
        <item m="1" x="449"/>
        <item m="1" x="482"/>
        <item x="226"/>
        <item x="276"/>
        <item x="274"/>
        <item x="273"/>
        <item x="272"/>
        <item x="188"/>
        <item x="189"/>
        <item x="109"/>
        <item x="233"/>
        <item x="198"/>
        <item x="204"/>
        <item x="238"/>
        <item x="237"/>
        <item x="236"/>
        <item x="239"/>
        <item x="415"/>
        <item x="265"/>
        <item x="399"/>
        <item x="369"/>
        <item m="1" x="463"/>
        <item x="83"/>
        <item x="182"/>
        <item x="228"/>
        <item x="420"/>
        <item x="199"/>
        <item x="366"/>
        <item x="183"/>
        <item x="421"/>
        <item m="1" x="473"/>
        <item x="260"/>
        <item x="433"/>
        <item x="438"/>
        <item x="440"/>
        <item x="192"/>
        <item x="92"/>
        <item x="318"/>
        <item m="1" x="447"/>
        <item m="1" x="448"/>
        <item x="184"/>
        <item x="218"/>
        <item x="441"/>
        <item x="368"/>
        <item x="271"/>
        <item x="375"/>
        <item x="209"/>
        <item x="211"/>
        <item x="220"/>
        <item x="372"/>
        <item x="367"/>
        <item x="269"/>
        <item x="232"/>
        <item x="267"/>
        <item m="1" x="464"/>
        <item x="266"/>
        <item x="178"/>
        <item x="180"/>
        <item x="417"/>
        <item x="363"/>
        <item x="362"/>
        <item x="361"/>
        <item x="360"/>
        <item x="225"/>
        <item x="224"/>
        <item x="214"/>
        <item x="215"/>
        <item m="1" x="472"/>
        <item x="159"/>
        <item m="1" x="486"/>
        <item x="436"/>
        <item x="196"/>
        <item x="190"/>
        <item x="426"/>
        <item x="429"/>
        <item x="431"/>
        <item x="347"/>
        <item x="234"/>
        <item x="229"/>
        <item x="230"/>
        <item m="1" x="471"/>
        <item m="1" x="470"/>
        <item x="405"/>
        <item x="402"/>
        <item x="404"/>
        <item x="403"/>
        <item x="376"/>
        <item m="1" x="442"/>
        <item m="1" x="483"/>
        <item x="87"/>
        <item m="1" x="460"/>
        <item x="177"/>
        <item x="186"/>
        <item x="345"/>
        <item m="1" x="475"/>
        <item x="10"/>
        <item x="275"/>
        <item x="227"/>
        <item x="365"/>
        <item x="374"/>
        <item x="296"/>
        <item x="203"/>
        <item x="200"/>
        <item x="201"/>
        <item x="9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10" outline="0" showAll="0" defaultSubtotal="0"/>
    <pivotField compact="0" outline="0" showAll="0" defaultSubtotal="0"/>
    <pivotField compact="0" outline="0" showAll="0" defaultSubtotal="0"/>
    <pivotField compact="0" numFmtId="10" outline="0" showAll="0" defaultSubtotal="0"/>
    <pivotField compact="0" numFmtId="10" outline="0" showAll="0" defaultSubtotal="0"/>
    <pivotField compact="0" numFmtId="10" outline="0" showAll="0" defaultSubtotal="0"/>
    <pivotField compact="0" numFmtId="10" outline="0" showAll="0" defaultSubtotal="0"/>
    <pivotField compact="0" outline="0" showAll="0" defaultSubtotal="0"/>
    <pivotField compact="0" outline="0" showAll="0" defaultSubtotal="0"/>
    <pivotField axis="axisRow" compact="0" outline="0" showAll="0" defaultSubtotal="0">
      <items count="255">
        <item m="1" x="189"/>
        <item x="70"/>
        <item x="107"/>
        <item x="71"/>
        <item x="76"/>
        <item m="1" x="221"/>
        <item x="57"/>
        <item m="1" x="190"/>
        <item m="1" x="183"/>
        <item m="1" x="230"/>
        <item m="1" x="161"/>
        <item x="95"/>
        <item x="19"/>
        <item m="1" x="253"/>
        <item x="55"/>
        <item m="1" x="165"/>
        <item m="1" x="201"/>
        <item x="72"/>
        <item m="1" x="173"/>
        <item x="91"/>
        <item x="145"/>
        <item x="60"/>
        <item m="1" x="211"/>
        <item x="97"/>
        <item x="46"/>
        <item x="64"/>
        <item x="61"/>
        <item x="122"/>
        <item x="58"/>
        <item m="1" x="182"/>
        <item x="16"/>
        <item m="1" x="254"/>
        <item x="87"/>
        <item x="28"/>
        <item x="52"/>
        <item x="3"/>
        <item x="77"/>
        <item x="96"/>
        <item m="1" x="155"/>
        <item x="90"/>
        <item x="138"/>
        <item x="98"/>
        <item m="1" x="233"/>
        <item m="1" x="216"/>
        <item m="1" x="195"/>
        <item x="81"/>
        <item m="1" x="247"/>
        <item m="1" x="222"/>
        <item m="1" x="180"/>
        <item m="1" x="175"/>
        <item m="1" x="235"/>
        <item m="1" x="177"/>
        <item x="113"/>
        <item m="1" x="185"/>
        <item x="48"/>
        <item x="137"/>
        <item x="131"/>
        <item x="85"/>
        <item m="1" x="178"/>
        <item m="1" x="228"/>
        <item m="1" x="229"/>
        <item x="51"/>
        <item x="75"/>
        <item x="56"/>
        <item x="27"/>
        <item x="99"/>
        <item x="142"/>
        <item x="146"/>
        <item x="104"/>
        <item m="1" x="149"/>
        <item x="74"/>
        <item x="101"/>
        <item m="1" x="148"/>
        <item x="67"/>
        <item m="1" x="159"/>
        <item m="1" x="194"/>
        <item m="1" x="152"/>
        <item m="1" x="172"/>
        <item x="89"/>
        <item m="1" x="202"/>
        <item x="49"/>
        <item m="1" x="192"/>
        <item x="69"/>
        <item x="26"/>
        <item x="68"/>
        <item x="47"/>
        <item x="132"/>
        <item x="118"/>
        <item x="44"/>
        <item x="129"/>
        <item x="134"/>
        <item x="111"/>
        <item x="119"/>
        <item m="1" x="197"/>
        <item x="82"/>
        <item x="125"/>
        <item m="1" x="248"/>
        <item m="1" x="226"/>
        <item m="1" x="210"/>
        <item x="141"/>
        <item m="1" x="164"/>
        <item x="136"/>
        <item x="112"/>
        <item x="50"/>
        <item m="1" x="176"/>
        <item x="79"/>
        <item x="2"/>
        <item x="133"/>
        <item x="135"/>
        <item x="106"/>
        <item x="140"/>
        <item m="1" x="215"/>
        <item x="128"/>
        <item x="13"/>
        <item m="1" x="209"/>
        <item x="139"/>
        <item x="120"/>
        <item x="121"/>
        <item m="1" x="163"/>
        <item m="1" x="181"/>
        <item x="66"/>
        <item m="1" x="169"/>
        <item x="124"/>
        <item x="100"/>
        <item x="114"/>
        <item m="1" x="156"/>
        <item x="117"/>
        <item m="1" x="242"/>
        <item m="1" x="250"/>
        <item m="1" x="160"/>
        <item x="116"/>
        <item m="1" x="234"/>
        <item m="1" x="224"/>
        <item m="1" x="239"/>
        <item m="1" x="240"/>
        <item m="1" x="205"/>
        <item m="1" x="206"/>
        <item x="42"/>
        <item x="110"/>
        <item x="109"/>
        <item m="1" x="193"/>
        <item m="1" x="213"/>
        <item x="103"/>
        <item m="1" x="174"/>
        <item x="0"/>
        <item m="1" x="158"/>
        <item m="1" x="167"/>
        <item x="144"/>
        <item x="18"/>
        <item x="88"/>
        <item m="1" x="212"/>
        <item x="78"/>
        <item m="1" x="243"/>
        <item m="1" x="147"/>
        <item x="17"/>
        <item m="1" x="244"/>
        <item m="1" x="245"/>
        <item m="1" x="232"/>
        <item x="84"/>
        <item m="1" x="207"/>
        <item x="45"/>
        <item m="1" x="198"/>
        <item m="1" x="154"/>
        <item m="1" x="203"/>
        <item x="102"/>
        <item x="115"/>
        <item m="1" x="231"/>
        <item m="1" x="227"/>
        <item x="20"/>
        <item m="1" x="236"/>
        <item x="14"/>
        <item x="15"/>
        <item m="1" x="153"/>
        <item x="7"/>
        <item m="1" x="241"/>
        <item x="8"/>
        <item m="1" x="187"/>
        <item x="34"/>
        <item m="1" x="199"/>
        <item x="24"/>
        <item x="5"/>
        <item x="11"/>
        <item x="25"/>
        <item x="21"/>
        <item m="1" x="217"/>
        <item x="29"/>
        <item m="1" x="170"/>
        <item m="1" x="237"/>
        <item x="30"/>
        <item x="12"/>
        <item x="36"/>
        <item m="1" x="184"/>
        <item m="1" x="157"/>
        <item x="9"/>
        <item m="1" x="151"/>
        <item x="31"/>
        <item x="35"/>
        <item x="6"/>
        <item x="10"/>
        <item x="4"/>
        <item x="23"/>
        <item m="1" x="220"/>
        <item m="1" x="168"/>
        <item x="127"/>
        <item x="65"/>
        <item m="1" x="188"/>
        <item x="53"/>
        <item m="1" x="214"/>
        <item x="1"/>
        <item m="1" x="251"/>
        <item m="1" x="171"/>
        <item m="1" x="208"/>
        <item m="1" x="186"/>
        <item m="1" x="246"/>
        <item m="1" x="219"/>
        <item x="105"/>
        <item m="1" x="200"/>
        <item x="143"/>
        <item x="41"/>
        <item m="1" x="249"/>
        <item x="54"/>
        <item m="1" x="150"/>
        <item x="62"/>
        <item m="1" x="225"/>
        <item m="1" x="223"/>
        <item m="1" x="179"/>
        <item x="94"/>
        <item m="1" x="204"/>
        <item x="39"/>
        <item x="126"/>
        <item m="1" x="218"/>
        <item x="37"/>
        <item x="40"/>
        <item m="1" x="238"/>
        <item x="63"/>
        <item x="108"/>
        <item m="1" x="196"/>
        <item m="1" x="166"/>
        <item x="86"/>
        <item m="1" x="191"/>
        <item m="1" x="252"/>
        <item x="92"/>
        <item x="93"/>
        <item x="80"/>
        <item x="59"/>
        <item x="123"/>
        <item x="73"/>
        <item x="32"/>
        <item x="83"/>
        <item x="33"/>
        <item x="22"/>
        <item x="130"/>
        <item m="1" x="162"/>
        <item x="38"/>
        <item x="43"/>
      </items>
    </pivotField>
    <pivotField compact="0" outline="0" showAll="0" defaultSubtotal="0"/>
    <pivotField compact="0" outline="0" showAll="0" defaultSubtotal="0"/>
    <pivotField compact="0" outline="0" showAll="0" defaultSubtotal="0"/>
    <pivotField compact="0" outline="0" showAll="0" defaultSubtotal="0"/>
  </pivotFields>
  <rowFields count="7">
    <field x="31"/>
    <field x="6"/>
    <field x="12"/>
    <field x="11"/>
    <field x="22"/>
    <field x="23"/>
    <field x="49"/>
  </rowFields>
  <rowItems count="443">
    <i>
      <x/>
      <x v="10"/>
      <x v="28"/>
      <x v="4"/>
      <x v="15"/>
      <x v="43"/>
      <x v="250"/>
    </i>
    <i>
      <x v="1"/>
      <x v="11"/>
      <x v="10"/>
      <x v="4"/>
      <x v="30"/>
      <x v="53"/>
      <x v="196"/>
    </i>
    <i>
      <x v="2"/>
      <x v="9"/>
      <x v="53"/>
      <x v="4"/>
      <x v="37"/>
      <x v="90"/>
      <x v="113"/>
    </i>
    <i>
      <x v="3"/>
      <x v="9"/>
      <x v="49"/>
      <x v="4"/>
      <x v="67"/>
      <x v="85"/>
      <x v="113"/>
    </i>
    <i>
      <x v="4"/>
      <x v="9"/>
      <x v="97"/>
      <x v="4"/>
      <x v="94"/>
      <x v="107"/>
      <x v="254"/>
    </i>
    <i>
      <x v="5"/>
      <x v="5"/>
      <x v="14"/>
      <x v="13"/>
      <x v="94"/>
      <x v="107"/>
      <x v="254"/>
    </i>
    <i>
      <x v="6"/>
      <x v="9"/>
      <x v="67"/>
      <x v="4"/>
      <x v="94"/>
      <x v="107"/>
      <x v="254"/>
    </i>
    <i>
      <x v="7"/>
      <x v="5"/>
      <x v="101"/>
      <x v="16"/>
      <x v="94"/>
      <x v="107"/>
      <x v="254"/>
    </i>
    <i>
      <x v="8"/>
      <x v="5"/>
      <x v="101"/>
      <x v="16"/>
      <x v="94"/>
      <x v="107"/>
      <x v="254"/>
    </i>
    <i>
      <x v="9"/>
      <x v="5"/>
      <x v="47"/>
      <x v="16"/>
      <x v="79"/>
      <x v="96"/>
      <x v="204"/>
    </i>
    <i>
      <x v="10"/>
      <x v="5"/>
      <x/>
      <x v="16"/>
      <x v="76"/>
      <x v="82"/>
      <x v="206"/>
    </i>
    <i>
      <x v="11"/>
      <x v="5"/>
      <x v="28"/>
      <x v="16"/>
      <x v="27"/>
      <x v="31"/>
      <x v="24"/>
    </i>
    <i>
      <x v="13"/>
      <x/>
      <x v="14"/>
      <x v="16"/>
      <x v="27"/>
      <x v="31"/>
      <x v="85"/>
    </i>
    <i>
      <x v="14"/>
      <x/>
      <x v="12"/>
      <x/>
      <x v="27"/>
      <x v="31"/>
      <x v="148"/>
    </i>
    <i>
      <x v="15"/>
      <x/>
      <x v="18"/>
      <x v="16"/>
      <x v="94"/>
      <x v="107"/>
      <x v="254"/>
    </i>
    <i>
      <x v="16"/>
      <x/>
      <x v="18"/>
      <x v="16"/>
      <x v="3"/>
      <x v="7"/>
      <x v="254"/>
    </i>
    <i>
      <x v="17"/>
      <x/>
      <x v="16"/>
      <x v="16"/>
      <x v="27"/>
      <x v="31"/>
      <x v="254"/>
    </i>
    <i>
      <x v="18"/>
      <x v="5"/>
      <x v="16"/>
      <x v="16"/>
      <x v="32"/>
      <x v="13"/>
      <x v="23"/>
    </i>
    <i>
      <x v="19"/>
      <x v="5"/>
      <x v="101"/>
      <x v="16"/>
      <x v="8"/>
      <x v="104"/>
      <x v="254"/>
    </i>
    <i>
      <x v="22"/>
      <x v="5"/>
      <x v="56"/>
      <x v="16"/>
      <x v="76"/>
      <x v="30"/>
      <x v="126"/>
    </i>
    <i>
      <x v="23"/>
      <x v="5"/>
      <x v="51"/>
      <x v="16"/>
      <x v="85"/>
      <x v="34"/>
      <x v="254"/>
    </i>
    <i>
      <x v="24"/>
      <x v="5"/>
      <x v="101"/>
      <x v="16"/>
      <x v="88"/>
      <x v="83"/>
      <x v="254"/>
    </i>
    <i>
      <x v="25"/>
      <x v="5"/>
      <x v="101"/>
      <x v="16"/>
      <x v="10"/>
      <x v="79"/>
      <x v="254"/>
    </i>
    <i>
      <x v="26"/>
      <x v="9"/>
      <x v="95"/>
      <x v="4"/>
      <x v="38"/>
      <x v="8"/>
      <x v="168"/>
    </i>
    <i>
      <x v="27"/>
      <x v="9"/>
      <x v="31"/>
      <x v="4"/>
      <x v="72"/>
      <x v="1"/>
      <x v="254"/>
    </i>
    <i>
      <x v="28"/>
      <x v="9"/>
      <x v="41"/>
      <x v="4"/>
      <x v="72"/>
      <x v="1"/>
      <x v="254"/>
    </i>
    <i>
      <x v="29"/>
      <x v="5"/>
      <x v="101"/>
      <x v="16"/>
      <x v="94"/>
      <x v="107"/>
      <x v="112"/>
    </i>
    <i>
      <x v="30"/>
      <x v="5"/>
      <x v="101"/>
      <x v="16"/>
      <x v="94"/>
      <x v="107"/>
      <x v="254"/>
    </i>
    <i>
      <x v="31"/>
      <x v="5"/>
      <x v="101"/>
      <x v="16"/>
      <x v="94"/>
      <x v="107"/>
      <x v="254"/>
    </i>
    <i>
      <x v="32"/>
      <x v="5"/>
      <x v="101"/>
      <x v="16"/>
      <x v="94"/>
      <x v="107"/>
      <x v="254"/>
    </i>
    <i>
      <x v="33"/>
      <x v="5"/>
      <x v="101"/>
      <x v="16"/>
      <x v="94"/>
      <x v="107"/>
      <x v="254"/>
    </i>
    <i>
      <x v="34"/>
      <x v="5"/>
      <x v="101"/>
      <x v="16"/>
      <x v="65"/>
      <x v="107"/>
      <x v="254"/>
    </i>
    <i>
      <x v="35"/>
      <x v="5"/>
      <x v="101"/>
      <x v="16"/>
      <x v="94"/>
      <x v="107"/>
      <x v="254"/>
    </i>
    <i>
      <x v="36"/>
      <x v="1"/>
      <x v="21"/>
      <x v="16"/>
      <x v="83"/>
      <x v="72"/>
      <x v="160"/>
    </i>
    <i>
      <x v="37"/>
      <x v="6"/>
      <x v="73"/>
      <x v="11"/>
      <x v="94"/>
      <x v="107"/>
      <x v="254"/>
    </i>
    <i>
      <x v="38"/>
      <x v="2"/>
      <x v="101"/>
      <x v="26"/>
      <x v="94"/>
      <x v="107"/>
      <x v="254"/>
    </i>
    <i>
      <x v="39"/>
      <x v="2"/>
      <x v="101"/>
      <x v="26"/>
      <x v="94"/>
      <x v="107"/>
      <x v="254"/>
    </i>
    <i>
      <x v="40"/>
      <x v="2"/>
      <x v="101"/>
      <x v="26"/>
      <x v="94"/>
      <x v="107"/>
      <x v="254"/>
    </i>
    <i>
      <x v="42"/>
      <x v="2"/>
      <x v="101"/>
      <x v="26"/>
      <x v="94"/>
      <x v="107"/>
      <x v="254"/>
    </i>
    <i>
      <x v="44"/>
      <x v="2"/>
      <x v="101"/>
      <x v="26"/>
      <x v="94"/>
      <x v="107"/>
      <x v="254"/>
    </i>
    <i>
      <x v="45"/>
      <x v="2"/>
      <x v="101"/>
      <x v="26"/>
      <x v="94"/>
      <x v="107"/>
      <x v="254"/>
    </i>
    <i>
      <x v="46"/>
      <x v="2"/>
      <x v="101"/>
      <x v="26"/>
      <x v="94"/>
      <x v="107"/>
      <x v="254"/>
    </i>
    <i>
      <x v="47"/>
      <x v="2"/>
      <x v="101"/>
      <x v="11"/>
      <x v="94"/>
      <x v="107"/>
      <x v="144"/>
    </i>
    <i>
      <x v="48"/>
      <x v="2"/>
      <x v="101"/>
      <x v="26"/>
      <x v="94"/>
      <x v="107"/>
      <x v="254"/>
    </i>
    <i>
      <x v="49"/>
      <x v="2"/>
      <x v="101"/>
      <x v="26"/>
      <x v="94"/>
      <x v="107"/>
      <x v="254"/>
    </i>
    <i>
      <x v="50"/>
      <x v="2"/>
      <x v="101"/>
      <x v="26"/>
      <x v="94"/>
      <x v="107"/>
      <x v="254"/>
    </i>
    <i>
      <x v="51"/>
      <x v="2"/>
      <x v="101"/>
      <x v="26"/>
      <x v="94"/>
      <x v="107"/>
      <x v="254"/>
    </i>
    <i>
      <x v="52"/>
      <x v="2"/>
      <x v="101"/>
      <x v="26"/>
      <x v="94"/>
      <x v="107"/>
      <x v="254"/>
    </i>
    <i>
      <x v="54"/>
      <x v="2"/>
      <x v="101"/>
      <x v="26"/>
      <x v="94"/>
      <x v="107"/>
      <x v="254"/>
    </i>
    <i>
      <x v="55"/>
      <x v="2"/>
      <x v="101"/>
      <x v="26"/>
      <x v="94"/>
      <x v="107"/>
      <x v="254"/>
    </i>
    <i>
      <x v="56"/>
      <x v="2"/>
      <x v="101"/>
      <x v="26"/>
      <x v="94"/>
      <x v="107"/>
      <x v="101"/>
    </i>
    <i>
      <x v="57"/>
      <x v="2"/>
      <x v="101"/>
      <x v="26"/>
      <x v="94"/>
      <x v="107"/>
      <x v="254"/>
    </i>
    <i>
      <x v="58"/>
      <x v="2"/>
      <x v="101"/>
      <x v="26"/>
      <x v="94"/>
      <x v="107"/>
      <x v="254"/>
    </i>
    <i>
      <x v="59"/>
      <x v="2"/>
      <x v="101"/>
      <x v="26"/>
      <x v="94"/>
      <x v="107"/>
      <x v="254"/>
    </i>
    <i>
      <x v="60"/>
      <x v="2"/>
      <x v="101"/>
      <x v="26"/>
      <x v="94"/>
      <x v="107"/>
      <x v="254"/>
    </i>
    <i>
      <x v="61"/>
      <x v="2"/>
      <x v="101"/>
      <x v="26"/>
      <x v="94"/>
      <x v="107"/>
      <x v="254"/>
    </i>
    <i>
      <x v="62"/>
      <x v="5"/>
      <x v="101"/>
      <x v="16"/>
      <x v="94"/>
      <x v="107"/>
      <x v="254"/>
    </i>
    <i>
      <x v="63"/>
      <x v="5"/>
      <x v="101"/>
      <x v="16"/>
      <x v="94"/>
      <x v="107"/>
      <x v="254"/>
    </i>
    <i>
      <x v="64"/>
      <x v="5"/>
      <x v="101"/>
      <x v="16"/>
      <x v="94"/>
      <x v="107"/>
      <x v="254"/>
    </i>
    <i>
      <x v="65"/>
      <x v="5"/>
      <x v="101"/>
      <x v="16"/>
      <x v="54"/>
      <x v="107"/>
      <x v="254"/>
    </i>
    <i>
      <x v="66"/>
      <x v="5"/>
      <x v="101"/>
      <x v="16"/>
      <x v="94"/>
      <x v="107"/>
      <x v="254"/>
    </i>
    <i>
      <x v="67"/>
      <x v="5"/>
      <x v="101"/>
      <x v="16"/>
      <x v="94"/>
      <x v="107"/>
      <x v="254"/>
    </i>
    <i>
      <x v="68"/>
      <x v="5"/>
      <x v="101"/>
      <x v="16"/>
      <x v="94"/>
      <x v="107"/>
      <x v="254"/>
    </i>
    <i>
      <x v="69"/>
      <x v="5"/>
      <x v="101"/>
      <x v="16"/>
      <x v="94"/>
      <x v="107"/>
      <x v="254"/>
    </i>
    <i>
      <x v="70"/>
      <x v="5"/>
      <x v="101"/>
      <x v="16"/>
      <x v="64"/>
      <x v="100"/>
      <x v="254"/>
    </i>
    <i>
      <x v="71"/>
      <x v="5"/>
      <x v="101"/>
      <x v="16"/>
      <x v="66"/>
      <x v="107"/>
      <x v="254"/>
    </i>
    <i>
      <x v="73"/>
      <x v="5"/>
      <x v="101"/>
      <x v="16"/>
      <x v="18"/>
      <x v="107"/>
      <x v="254"/>
    </i>
    <i>
      <x v="74"/>
      <x v="5"/>
      <x v="25"/>
      <x v="16"/>
      <x v="84"/>
      <x v="27"/>
      <x v="234"/>
    </i>
    <i>
      <x v="75"/>
      <x v="5"/>
      <x v="101"/>
      <x v="16"/>
      <x v="8"/>
      <x v="104"/>
      <x v="218"/>
    </i>
    <i>
      <x v="76"/>
      <x v="5"/>
      <x v="101"/>
      <x v="16"/>
      <x v="94"/>
      <x v="107"/>
      <x v="254"/>
    </i>
    <i>
      <x v="77"/>
      <x v="5"/>
      <x v="101"/>
      <x v="16"/>
      <x v="94"/>
      <x v="107"/>
      <x v="254"/>
    </i>
    <i>
      <x v="78"/>
      <x v="5"/>
      <x v="92"/>
      <x v="16"/>
      <x v="11"/>
      <x v="11"/>
      <x v="142"/>
    </i>
    <i>
      <x v="79"/>
      <x v="5"/>
      <x v="25"/>
      <x v="16"/>
      <x v="78"/>
      <x v="97"/>
      <x v="254"/>
    </i>
    <i>
      <x v="80"/>
      <x v="5"/>
      <x v="76"/>
      <x v="16"/>
      <x v="2"/>
      <x v="6"/>
      <x v="254"/>
    </i>
    <i>
      <x v="81"/>
      <x v="5"/>
      <x v="6"/>
      <x v="28"/>
      <x v="32"/>
      <x v="13"/>
      <x v="36"/>
    </i>
    <i>
      <x v="82"/>
      <x v="5"/>
      <x v="3"/>
      <x v="28"/>
      <x v="73"/>
      <x v="91"/>
      <x v="11"/>
    </i>
    <i>
      <x v="83"/>
      <x v="5"/>
      <x v="32"/>
      <x v="16"/>
      <x v="32"/>
      <x v="13"/>
      <x v="37"/>
    </i>
    <i>
      <x v="84"/>
      <x v="5"/>
      <x v="16"/>
      <x v="16"/>
      <x v="73"/>
      <x v="91"/>
      <x v="226"/>
    </i>
    <i>
      <x v="85"/>
      <x v="7"/>
      <x v="19"/>
      <x v="4"/>
      <x v="84"/>
      <x v="102"/>
      <x v="61"/>
    </i>
    <i>
      <x v="86"/>
      <x v="7"/>
      <x v="18"/>
      <x v="4"/>
      <x v="84"/>
      <x v="102"/>
      <x v="63"/>
    </i>
    <i>
      <x v="87"/>
      <x v="7"/>
      <x v="18"/>
      <x v="4"/>
      <x v="84"/>
      <x v="102"/>
      <x v="62"/>
    </i>
    <i>
      <x v="88"/>
      <x v="5"/>
      <x v="101"/>
      <x v="16"/>
      <x v="94"/>
      <x v="107"/>
      <x v="254"/>
    </i>
    <i>
      <x v="89"/>
      <x/>
      <x v="14"/>
      <x v="16"/>
      <x v="27"/>
      <x v="31"/>
      <x v="54"/>
    </i>
    <i>
      <x v="90"/>
      <x v="5"/>
      <x v="32"/>
      <x v="16"/>
      <x v="32"/>
      <x v="13"/>
      <x v="254"/>
    </i>
    <i>
      <x v="91"/>
      <x v="5"/>
      <x v="12"/>
      <x v="16"/>
      <x v="73"/>
      <x v="91"/>
      <x v="241"/>
    </i>
    <i>
      <x v="92"/>
      <x v="5"/>
      <x v="101"/>
      <x v="16"/>
      <x v="44"/>
      <x v="13"/>
      <x v="188"/>
    </i>
    <i>
      <x v="93"/>
      <x v="4"/>
      <x v="101"/>
      <x v="32"/>
      <x v="94"/>
      <x v="107"/>
      <x v="254"/>
    </i>
    <i>
      <x v="94"/>
      <x v="4"/>
      <x v="101"/>
      <x v="32"/>
      <x v="94"/>
      <x v="107"/>
      <x v="254"/>
    </i>
    <i>
      <x v="96"/>
      <x v="5"/>
      <x v="12"/>
      <x v="16"/>
      <x v="71"/>
      <x v="24"/>
      <x v="21"/>
    </i>
    <i>
      <x v="97"/>
      <x v="6"/>
      <x v="100"/>
      <x v="11"/>
      <x v="71"/>
      <x v="24"/>
      <x v="26"/>
    </i>
    <i>
      <x v="98"/>
      <x v="6"/>
      <x v="85"/>
      <x v="11"/>
      <x v="69"/>
      <x/>
      <x v="82"/>
    </i>
    <i>
      <x v="99"/>
      <x v="5"/>
      <x v="24"/>
      <x v="16"/>
      <x v="73"/>
      <x v="91"/>
      <x v="84"/>
    </i>
    <i>
      <x v="100"/>
      <x v="7"/>
      <x v="37"/>
      <x v="4"/>
      <x v="12"/>
      <x v="51"/>
      <x v="80"/>
    </i>
    <i>
      <x v="102"/>
      <x v="5"/>
      <x v="63"/>
      <x v="16"/>
      <x v="32"/>
      <x v="13"/>
      <x v="195"/>
    </i>
    <i>
      <x v="103"/>
      <x v="5"/>
      <x v="16"/>
      <x v="16"/>
      <x v="84"/>
      <x v="102"/>
      <x v="158"/>
    </i>
    <i>
      <x v="104"/>
      <x v="4"/>
      <x v="101"/>
      <x v="32"/>
      <x v="94"/>
      <x v="107"/>
      <x v="254"/>
    </i>
    <i>
      <x v="105"/>
      <x v="4"/>
      <x v="101"/>
      <x v="32"/>
      <x v="94"/>
      <x v="107"/>
      <x v="254"/>
    </i>
    <i>
      <x v="106"/>
      <x v="4"/>
      <x v="101"/>
      <x v="32"/>
      <x v="94"/>
      <x v="107"/>
      <x v="254"/>
    </i>
    <i>
      <x v="107"/>
      <x v="4"/>
      <x v="101"/>
      <x v="32"/>
      <x v="94"/>
      <x v="107"/>
      <x v="254"/>
    </i>
    <i>
      <x v="108"/>
      <x v="4"/>
      <x v="101"/>
      <x v="32"/>
      <x v="94"/>
      <x v="107"/>
      <x v="254"/>
    </i>
    <i>
      <x v="109"/>
      <x v="4"/>
      <x v="101"/>
      <x v="32"/>
      <x v="94"/>
      <x v="107"/>
      <x v="254"/>
    </i>
    <i>
      <x v="110"/>
      <x v="4"/>
      <x v="101"/>
      <x v="32"/>
      <x v="94"/>
      <x v="107"/>
      <x v="254"/>
    </i>
    <i>
      <x v="111"/>
      <x v="4"/>
      <x v="101"/>
      <x v="32"/>
      <x v="94"/>
      <x v="107"/>
      <x v="254"/>
    </i>
    <i>
      <x v="112"/>
      <x v="4"/>
      <x v="101"/>
      <x v="32"/>
      <x v="94"/>
      <x v="107"/>
      <x v="254"/>
    </i>
    <i>
      <x v="113"/>
      <x v="4"/>
      <x v="101"/>
      <x v="32"/>
      <x v="94"/>
      <x v="107"/>
      <x v="254"/>
    </i>
    <i>
      <x v="114"/>
      <x v="4"/>
      <x v="101"/>
      <x v="32"/>
      <x v="94"/>
      <x v="107"/>
      <x v="254"/>
    </i>
    <i>
      <x v="115"/>
      <x v="4"/>
      <x v="101"/>
      <x v="32"/>
      <x v="94"/>
      <x v="107"/>
      <x v="254"/>
    </i>
    <i>
      <x v="116"/>
      <x v="4"/>
      <x v="101"/>
      <x v="32"/>
      <x v="94"/>
      <x v="107"/>
      <x v="254"/>
    </i>
    <i>
      <x v="117"/>
      <x v="7"/>
      <x v="38"/>
      <x v="4"/>
      <x v="77"/>
      <x v="97"/>
      <x v="173"/>
    </i>
    <i>
      <x v="119"/>
      <x v="9"/>
      <x v="9"/>
      <x v="4"/>
      <x v="63"/>
      <x v="59"/>
      <x v="254"/>
    </i>
    <i>
      <x v="120"/>
      <x v="7"/>
      <x v="24"/>
      <x v="4"/>
      <x v="75"/>
      <x v="97"/>
      <x v="231"/>
    </i>
    <i>
      <x v="121"/>
      <x v="7"/>
      <x v="33"/>
      <x v="4"/>
      <x v="32"/>
      <x v="15"/>
      <x v="254"/>
    </i>
    <i>
      <x v="122"/>
      <x v="7"/>
      <x v="21"/>
      <x v="4"/>
      <x v="32"/>
      <x v="15"/>
      <x v="254"/>
    </i>
    <i>
      <x v="123"/>
      <x v="7"/>
      <x v="21"/>
      <x v="4"/>
      <x v="32"/>
      <x v="15"/>
      <x v="254"/>
    </i>
    <i>
      <x v="124"/>
      <x v="6"/>
      <x v="101"/>
      <x v="4"/>
      <x v="94"/>
      <x v="107"/>
      <x v="68"/>
    </i>
    <i>
      <x v="125"/>
      <x v="7"/>
      <x v="15"/>
      <x v="4"/>
      <x v="84"/>
      <x v="27"/>
      <x v="222"/>
    </i>
    <i>
      <x v="126"/>
      <x v="9"/>
      <x v="36"/>
      <x v="4"/>
      <x v="31"/>
      <x v="48"/>
      <x v="183"/>
    </i>
    <i>
      <x v="127"/>
      <x v="9"/>
      <x v="101"/>
      <x v="11"/>
      <x v="41"/>
      <x v="52"/>
      <x v="182"/>
    </i>
    <i>
      <x v="128"/>
      <x v="9"/>
      <x v="32"/>
      <x v="4"/>
      <x v="29"/>
      <x v="50"/>
      <x v="189"/>
    </i>
    <i>
      <x v="129"/>
      <x v="10"/>
      <x v="101"/>
      <x v="11"/>
      <x v="94"/>
      <x v="107"/>
      <x v="27"/>
    </i>
    <i>
      <x v="130"/>
      <x v="10"/>
      <x v="2"/>
      <x v="4"/>
      <x v="75"/>
      <x v="2"/>
      <x v="193"/>
    </i>
    <i>
      <x v="131"/>
      <x v="7"/>
      <x v="101"/>
      <x v="4"/>
      <x v="25"/>
      <x v="29"/>
      <x v="65"/>
    </i>
    <i>
      <x v="132"/>
      <x v="6"/>
      <x v="22"/>
      <x v="4"/>
      <x v="39"/>
      <x v="28"/>
      <x v="199"/>
    </i>
    <i>
      <x v="133"/>
      <x v="7"/>
      <x v="101"/>
      <x v="4"/>
      <x v="94"/>
      <x v="107"/>
      <x v="254"/>
    </i>
    <i>
      <x v="135"/>
      <x v="7"/>
      <x v="101"/>
      <x v="4"/>
      <x v="94"/>
      <x v="107"/>
      <x v="254"/>
    </i>
    <i>
      <x v="136"/>
      <x v="7"/>
      <x v="101"/>
      <x v="4"/>
      <x v="94"/>
      <x v="107"/>
      <x v="254"/>
    </i>
    <i>
      <x v="137"/>
      <x v="7"/>
      <x v="101"/>
      <x v="4"/>
      <x v="94"/>
      <x v="107"/>
      <x v="254"/>
    </i>
    <i>
      <x v="138"/>
      <x v="7"/>
      <x v="3"/>
      <x v="4"/>
      <x v="73"/>
      <x v="91"/>
      <x v="242"/>
    </i>
    <i>
      <x v="139"/>
      <x v="7"/>
      <x v="101"/>
      <x v="4"/>
      <x v="94"/>
      <x v="107"/>
      <x v="254"/>
    </i>
    <i>
      <x v="140"/>
      <x v="7"/>
      <x v="101"/>
      <x v="4"/>
      <x v="94"/>
      <x v="107"/>
      <x v="254"/>
    </i>
    <i>
      <x v="141"/>
      <x v="7"/>
      <x v="91"/>
      <x v="4"/>
      <x v="76"/>
      <x v="30"/>
      <x v="130"/>
    </i>
    <i>
      <x v="143"/>
      <x v="7"/>
      <x v="74"/>
      <x v="4"/>
      <x v="42"/>
      <x v="33"/>
      <x v="120"/>
    </i>
    <i>
      <x v="144"/>
      <x v="7"/>
      <x v="73"/>
      <x v="4"/>
      <x v="60"/>
      <x v="26"/>
      <x v="253"/>
    </i>
    <i>
      <x v="145"/>
      <x v="7"/>
      <x v="62"/>
      <x v="4"/>
      <x v="75"/>
      <x v="95"/>
      <x v="124"/>
    </i>
    <i>
      <x v="146"/>
      <x v="7"/>
      <x v="58"/>
      <x v="4"/>
      <x v="90"/>
      <x v="81"/>
      <x v="165"/>
    </i>
    <i>
      <x v="147"/>
      <x v="7"/>
      <x v="86"/>
      <x v="4"/>
      <x v="89"/>
      <x v="103"/>
      <x v="78"/>
    </i>
    <i>
      <x v="148"/>
      <x v="7"/>
      <x v="17"/>
      <x v="4"/>
      <x v="18"/>
      <x v="107"/>
      <x v="35"/>
    </i>
    <i>
      <x v="149"/>
      <x v="7"/>
      <x v="101"/>
      <x v="4"/>
      <x v="94"/>
      <x v="107"/>
      <x v="254"/>
    </i>
    <i>
      <x v="150"/>
      <x v="7"/>
      <x v="101"/>
      <x v="4"/>
      <x v="65"/>
      <x v="107"/>
      <x v="254"/>
    </i>
    <i>
      <x v="151"/>
      <x v="7"/>
      <x v="72"/>
      <x v="4"/>
      <x v="8"/>
      <x v="104"/>
      <x v="73"/>
    </i>
    <i>
      <x v="152"/>
      <x v="7"/>
      <x v="58"/>
      <x v="4"/>
      <x v="8"/>
      <x v="104"/>
      <x v="232"/>
    </i>
    <i>
      <x v="153"/>
      <x v="7"/>
      <x v="84"/>
      <x v="4"/>
      <x v="64"/>
      <x v="100"/>
      <x v="208"/>
    </i>
    <i>
      <x v="154"/>
      <x v="9"/>
      <x v="12"/>
      <x v="15"/>
      <x v="63"/>
      <x v="88"/>
      <x v="83"/>
    </i>
    <i>
      <x v="155"/>
      <x v="10"/>
      <x v="47"/>
      <x v="4"/>
      <x v="21"/>
      <x v="73"/>
      <x v="2"/>
    </i>
    <i>
      <x v="156"/>
      <x v="6"/>
      <x v="101"/>
      <x v="11"/>
      <x v="94"/>
      <x v="107"/>
      <x v="254"/>
    </i>
    <i>
      <x v="157"/>
      <x v="6"/>
      <x v="34"/>
      <x v="4"/>
      <x v="12"/>
      <x v="16"/>
      <x v="88"/>
    </i>
    <i>
      <x v="158"/>
      <x v="6"/>
      <x v="101"/>
      <x v="4"/>
      <x v="94"/>
      <x v="107"/>
      <x v="71"/>
    </i>
    <i>
      <x v="159"/>
      <x v="6"/>
      <x v="101"/>
      <x v="4"/>
      <x v="94"/>
      <x v="107"/>
      <x v="254"/>
    </i>
    <i>
      <x v="160"/>
      <x v="6"/>
      <x v="27"/>
      <x v="4"/>
      <x v="81"/>
      <x v="99"/>
      <x v="87"/>
    </i>
    <i>
      <x v="161"/>
      <x v="6"/>
      <x v="98"/>
      <x v="4"/>
      <x v="94"/>
      <x v="107"/>
      <x v="254"/>
    </i>
    <i>
      <x v="162"/>
      <x v="5"/>
      <x v="101"/>
      <x v="16"/>
      <x v="94"/>
      <x v="107"/>
      <x v="254"/>
    </i>
    <i>
      <x v="163"/>
      <x v="7"/>
      <x v="11"/>
      <x v="4"/>
      <x v="36"/>
      <x v="38"/>
      <x v="180"/>
    </i>
    <i>
      <x v="164"/>
      <x v="6"/>
      <x v="101"/>
      <x v="11"/>
      <x v="94"/>
      <x v="107"/>
      <x v="254"/>
    </i>
    <i>
      <x v="165"/>
      <x v="6"/>
      <x v="94"/>
      <x v="11"/>
      <x v="94"/>
      <x v="107"/>
      <x v="39"/>
    </i>
    <i>
      <x v="166"/>
      <x v="6"/>
      <x v="101"/>
      <x v="11"/>
      <x v="94"/>
      <x v="107"/>
      <x v="254"/>
    </i>
    <i>
      <x v="167"/>
      <x v="6"/>
      <x v="101"/>
      <x v="4"/>
      <x v="94"/>
      <x v="107"/>
      <x v="254"/>
    </i>
    <i>
      <x v="169"/>
      <x v="6"/>
      <x v="101"/>
      <x v="11"/>
      <x v="94"/>
      <x v="107"/>
      <x v="254"/>
    </i>
    <i>
      <x v="170"/>
      <x v="6"/>
      <x v="23"/>
      <x v="11"/>
      <x v="22"/>
      <x v="107"/>
      <x v="254"/>
    </i>
    <i>
      <x v="171"/>
      <x v="6"/>
      <x v="101"/>
      <x v="11"/>
      <x v="94"/>
      <x v="107"/>
      <x v="254"/>
    </i>
    <i>
      <x v="172"/>
      <x v="6"/>
      <x v="61"/>
      <x v="11"/>
      <x v="94"/>
      <x v="107"/>
      <x v="254"/>
    </i>
    <i>
      <x v="174"/>
      <x v="6"/>
      <x v="101"/>
      <x v="11"/>
      <x v="94"/>
      <x v="107"/>
      <x v="92"/>
    </i>
    <i>
      <x v="175"/>
      <x v="6"/>
      <x v="101"/>
      <x v="11"/>
      <x v="56"/>
      <x v="107"/>
      <x v="254"/>
    </i>
    <i>
      <x v="176"/>
      <x v="6"/>
      <x v="101"/>
      <x v="11"/>
      <x v="22"/>
      <x v="107"/>
      <x v="254"/>
    </i>
    <i>
      <x v="178"/>
      <x v="6"/>
      <x v="26"/>
      <x v="4"/>
      <x v="27"/>
      <x v="31"/>
      <x v="12"/>
    </i>
    <i>
      <x v="179"/>
      <x v="6"/>
      <x v="89"/>
      <x v="11"/>
      <x v="56"/>
      <x v="55"/>
      <x v="122"/>
    </i>
    <i>
      <x v="180"/>
      <x v="9"/>
      <x v="24"/>
      <x v="4"/>
      <x v="94"/>
      <x v="107"/>
      <x v="254"/>
    </i>
    <i>
      <x v="181"/>
      <x v="10"/>
      <x v="5"/>
      <x v="4"/>
      <x v="51"/>
      <x v="41"/>
      <x v="198"/>
    </i>
    <i>
      <x v="182"/>
      <x v="10"/>
      <x v="101"/>
      <x v="32"/>
      <x v="94"/>
      <x v="107"/>
      <x v="66"/>
    </i>
    <i>
      <x v="183"/>
      <x v="10"/>
      <x v="101"/>
      <x v="32"/>
      <x v="94"/>
      <x v="107"/>
      <x v="254"/>
    </i>
    <i>
      <x v="184"/>
      <x v="10"/>
      <x v="101"/>
      <x v="32"/>
      <x v="94"/>
      <x v="107"/>
      <x v="99"/>
    </i>
    <i>
      <x v="185"/>
      <x v="6"/>
      <x v="101"/>
      <x v="11"/>
      <x v="94"/>
      <x v="107"/>
      <x v="254"/>
    </i>
    <i>
      <x v="186"/>
      <x v="6"/>
      <x v="101"/>
      <x v="11"/>
      <x v="40"/>
      <x v="25"/>
      <x v="254"/>
    </i>
    <i>
      <x v="187"/>
      <x v="6"/>
      <x v="101"/>
      <x v="11"/>
      <x v="40"/>
      <x v="12"/>
      <x v="254"/>
    </i>
    <i>
      <x v="188"/>
      <x v="9"/>
      <x v="101"/>
      <x v="4"/>
      <x v="94"/>
      <x v="107"/>
      <x v="254"/>
    </i>
    <i>
      <x v="190"/>
      <x v="7"/>
      <x v="88"/>
      <x v="4"/>
      <x v="10"/>
      <x v="79"/>
      <x v="228"/>
    </i>
    <i>
      <x v="191"/>
      <x v="7"/>
      <x v="93"/>
      <x v="4"/>
      <x v="54"/>
      <x v="107"/>
      <x v="208"/>
    </i>
    <i>
      <x v="192"/>
      <x v="7"/>
      <x v="76"/>
      <x v="4"/>
      <x v="35"/>
      <x v="37"/>
      <x v="254"/>
    </i>
    <i>
      <x v="193"/>
      <x v="7"/>
      <x v="77"/>
      <x v="4"/>
      <x v="4"/>
      <x v="4"/>
      <x v="1"/>
    </i>
    <i>
      <x v="194"/>
      <x v="5"/>
      <x v="32"/>
      <x v="16"/>
      <x v="4"/>
      <x v="4"/>
      <x v="3"/>
    </i>
    <i>
      <x v="196"/>
      <x v="10"/>
      <x v="87"/>
      <x v="4"/>
      <x v="94"/>
      <x v="107"/>
      <x v="254"/>
    </i>
    <i>
      <x v="197"/>
      <x v="7"/>
      <x v="83"/>
      <x v="4"/>
      <x v="94"/>
      <x v="107"/>
      <x v="164"/>
    </i>
    <i>
      <x v="198"/>
      <x v="7"/>
      <x v="101"/>
      <x v="4"/>
      <x v="94"/>
      <x v="107"/>
      <x v="254"/>
    </i>
    <i>
      <x v="199"/>
      <x v="7"/>
      <x v="101"/>
      <x v="4"/>
      <x v="82"/>
      <x v="56"/>
      <x v="151"/>
    </i>
    <i>
      <x v="200"/>
      <x v="7"/>
      <x v="101"/>
      <x v="4"/>
      <x v="82"/>
      <x v="56"/>
      <x v="105"/>
    </i>
    <i>
      <x v="201"/>
      <x v="9"/>
      <x v="21"/>
      <x v="4"/>
      <x v="14"/>
      <x v="3"/>
      <x v="254"/>
    </i>
    <i>
      <x v="202"/>
      <x v="7"/>
      <x v="80"/>
      <x v="4"/>
      <x v="28"/>
      <x v="32"/>
      <x v="254"/>
    </i>
    <i>
      <x v="203"/>
      <x v="7"/>
      <x v="87"/>
      <x v="4"/>
      <x v="80"/>
      <x v="98"/>
      <x v="246"/>
    </i>
    <i>
      <x v="205"/>
      <x v="7"/>
      <x v="64"/>
      <x v="4"/>
      <x v="80"/>
      <x v="98"/>
      <x v="254"/>
    </i>
    <i>
      <x v="206"/>
      <x v="7"/>
      <x v="96"/>
      <x v="4"/>
      <x v="13"/>
      <x v="94"/>
      <x v="238"/>
    </i>
    <i>
      <x v="207"/>
      <x v="7"/>
      <x v="48"/>
      <x v="4"/>
      <x v="94"/>
      <x v="107"/>
      <x v="254"/>
    </i>
    <i>
      <x v="208"/>
      <x v="7"/>
      <x v="101"/>
      <x v="4"/>
      <x v="94"/>
      <x v="107"/>
      <x v="254"/>
    </i>
    <i>
      <x v="209"/>
      <x v="7"/>
      <x v="82"/>
      <x v="4"/>
      <x v="49"/>
      <x v="107"/>
      <x v="208"/>
    </i>
    <i>
      <x v="210"/>
      <x v="7"/>
      <x v="101"/>
      <x v="4"/>
      <x v="94"/>
      <x v="107"/>
      <x v="254"/>
    </i>
    <i>
      <x v="211"/>
      <x v="7"/>
      <x v="66"/>
      <x v="4"/>
      <x v="44"/>
      <x v="13"/>
      <x v="188"/>
    </i>
    <i>
      <x v="212"/>
      <x v="7"/>
      <x v="101"/>
      <x v="4"/>
      <x v="94"/>
      <x v="107"/>
      <x v="254"/>
    </i>
    <i>
      <x v="213"/>
      <x v="7"/>
      <x v="67"/>
      <x v="4"/>
      <x v="66"/>
      <x v="107"/>
      <x v="106"/>
    </i>
    <i>
      <x v="214"/>
      <x v="7"/>
      <x v="101"/>
      <x v="4"/>
      <x v="12"/>
      <x v="62"/>
      <x v="63"/>
    </i>
    <i>
      <x v="215"/>
      <x v="7"/>
      <x v="46"/>
      <x v="4"/>
      <x v="57"/>
      <x v="80"/>
      <x v="254"/>
    </i>
    <i>
      <x v="216"/>
      <x v="7"/>
      <x v="101"/>
      <x v="4"/>
      <x v="26"/>
      <x v="45"/>
      <x v="171"/>
    </i>
    <i>
      <x v="218"/>
      <x v="11"/>
      <x v="23"/>
      <x v="14"/>
      <x v="30"/>
      <x v="53"/>
      <x v="181"/>
    </i>
    <i>
      <x v="219"/>
      <x v="7"/>
      <x v="86"/>
      <x v="4"/>
      <x v="80"/>
      <x v="69"/>
      <x v="254"/>
    </i>
    <i>
      <x v="220"/>
      <x v="7"/>
      <x v="42"/>
      <x v="4"/>
      <x v="43"/>
      <x v="49"/>
      <x v="254"/>
    </i>
    <i>
      <x v="221"/>
      <x v="7"/>
      <x v="43"/>
      <x v="4"/>
      <x v="67"/>
      <x v="19"/>
      <x v="254"/>
    </i>
    <i>
      <x v="222"/>
      <x v="7"/>
      <x v="101"/>
      <x v="4"/>
      <x v="57"/>
      <x v="107"/>
      <x v="92"/>
    </i>
    <i>
      <x v="223"/>
      <x v="7"/>
      <x v="16"/>
      <x v="4"/>
      <x v="74"/>
      <x v="92"/>
      <x v="254"/>
    </i>
    <i>
      <x v="224"/>
      <x v="11"/>
      <x v="101"/>
      <x v="4"/>
      <x v="33"/>
      <x v="36"/>
      <x v="249"/>
    </i>
    <i>
      <x v="225"/>
      <x v="7"/>
      <x v="101"/>
      <x v="11"/>
      <x v="88"/>
      <x v="75"/>
      <x v="254"/>
    </i>
    <i>
      <x v="226"/>
      <x v="7"/>
      <x v="54"/>
      <x v="4"/>
      <x v="88"/>
      <x v="83"/>
      <x v="254"/>
    </i>
    <i>
      <x v="228"/>
      <x v="7"/>
      <x v="101"/>
      <x v="4"/>
      <x v="94"/>
      <x v="107"/>
      <x v="149"/>
    </i>
    <i>
      <x v="229"/>
      <x v="7"/>
      <x v="85"/>
      <x v="4"/>
      <x v="55"/>
      <x v="70"/>
      <x v="123"/>
    </i>
    <i>
      <x v="230"/>
      <x v="7"/>
      <x v="14"/>
      <x v="22"/>
      <x v="16"/>
      <x v="17"/>
      <x v="17"/>
    </i>
    <i>
      <x v="231"/>
      <x v="9"/>
      <x v="81"/>
      <x v="4"/>
      <x v="86"/>
      <x v="78"/>
      <x v="33"/>
    </i>
    <i>
      <x v="232"/>
      <x v="7"/>
      <x v="12"/>
      <x v="27"/>
      <x v="75"/>
      <x v="18"/>
      <x v="154"/>
    </i>
    <i>
      <x v="233"/>
      <x v="10"/>
      <x v="101"/>
      <x v="32"/>
      <x v="94"/>
      <x v="107"/>
      <x v="215"/>
    </i>
    <i>
      <x v="234"/>
      <x v="8"/>
      <x v="65"/>
      <x v="11"/>
      <x v="92"/>
      <x v="106"/>
      <x v="137"/>
    </i>
    <i>
      <x v="235"/>
      <x v="9"/>
      <x v="71"/>
      <x v="11"/>
      <x v="94"/>
      <x v="107"/>
      <x v="254"/>
    </i>
    <i>
      <x v="236"/>
      <x v="9"/>
      <x v="20"/>
      <x v="4"/>
      <x v="26"/>
      <x v="107"/>
      <x v="254"/>
    </i>
    <i>
      <x v="237"/>
      <x v="9"/>
      <x v="62"/>
      <x v="4"/>
      <x/>
      <x v="60"/>
      <x v="103"/>
    </i>
    <i>
      <x v="238"/>
      <x v="9"/>
      <x v="16"/>
      <x v="4"/>
      <x v="94"/>
      <x v="107"/>
      <x v="254"/>
    </i>
    <i>
      <x v="239"/>
      <x v="9"/>
      <x v="101"/>
      <x v="4"/>
      <x v="94"/>
      <x v="107"/>
      <x v="92"/>
    </i>
    <i>
      <x v="240"/>
      <x v="10"/>
      <x v="101"/>
      <x v="11"/>
      <x v="94"/>
      <x v="107"/>
      <x v="215"/>
    </i>
    <i>
      <x v="241"/>
      <x v="9"/>
      <x v="101"/>
      <x v="11"/>
      <x v="94"/>
      <x v="107"/>
      <x v="254"/>
    </i>
    <i>
      <x v="242"/>
      <x v="10"/>
      <x v="101"/>
      <x v="32"/>
      <x v="94"/>
      <x v="107"/>
      <x v="254"/>
    </i>
    <i>
      <x v="243"/>
      <x v="10"/>
      <x v="101"/>
      <x v="32"/>
      <x v="94"/>
      <x v="107"/>
      <x v="254"/>
    </i>
    <i>
      <x v="244"/>
      <x v="9"/>
      <x v="101"/>
      <x v="11"/>
      <x v="94"/>
      <x v="107"/>
      <x v="254"/>
    </i>
    <i>
      <x v="245"/>
      <x v="10"/>
      <x v="101"/>
      <x v="4"/>
      <x v="81"/>
      <x v="107"/>
      <x v="254"/>
    </i>
    <i>
      <x v="246"/>
      <x v="10"/>
      <x v="7"/>
      <x v="4"/>
      <x v="80"/>
      <x v="98"/>
      <x v="57"/>
    </i>
    <i>
      <x v="248"/>
      <x v="10"/>
      <x v="101"/>
      <x v="32"/>
      <x v="94"/>
      <x v="107"/>
      <x v="254"/>
    </i>
    <i>
      <x v="249"/>
      <x v="10"/>
      <x v="101"/>
      <x v="32"/>
      <x v="94"/>
      <x v="107"/>
      <x v="254"/>
    </i>
    <i>
      <x v="250"/>
      <x v="10"/>
      <x v="101"/>
      <x v="11"/>
      <x v="94"/>
      <x v="107"/>
      <x v="215"/>
    </i>
    <i>
      <x v="251"/>
      <x v="9"/>
      <x v="101"/>
      <x v="4"/>
      <x v="94"/>
      <x v="107"/>
      <x v="254"/>
    </i>
    <i>
      <x v="252"/>
      <x v="9"/>
      <x v="101"/>
      <x v="32"/>
      <x v="94"/>
      <x v="107"/>
      <x v="254"/>
    </i>
    <i>
      <x v="253"/>
      <x v="9"/>
      <x v="101"/>
      <x v="4"/>
      <x v="19"/>
      <x v="87"/>
      <x v="254"/>
    </i>
    <i>
      <x v="254"/>
      <x v="10"/>
      <x v="29"/>
      <x v="4"/>
      <x v="36"/>
      <x v="74"/>
      <x v="248"/>
    </i>
    <i>
      <x v="256"/>
      <x v="9"/>
      <x v="101"/>
      <x v="4"/>
      <x v="94"/>
      <x v="107"/>
      <x v="254"/>
    </i>
    <i>
      <x v="257"/>
      <x v="9"/>
      <x v="32"/>
      <x v="4"/>
      <x v="40"/>
      <x v="9"/>
      <x v="197"/>
    </i>
    <i>
      <x v="258"/>
      <x v="9"/>
      <x v="1"/>
      <x v="4"/>
      <x v="51"/>
      <x v="41"/>
      <x v="198"/>
    </i>
    <i>
      <x v="259"/>
      <x v="9"/>
      <x v="101"/>
      <x v="4"/>
      <x v="7"/>
      <x v="47"/>
      <x v="190"/>
    </i>
    <i>
      <x v="260"/>
      <x v="9"/>
      <x v="101"/>
      <x v="4"/>
      <x v="7"/>
      <x v="47"/>
      <x v="45"/>
    </i>
    <i>
      <x v="261"/>
      <x v="9"/>
      <x v="101"/>
      <x v="4"/>
      <x v="7"/>
      <x v="47"/>
      <x v="45"/>
    </i>
    <i>
      <x v="262"/>
      <x v="9"/>
      <x v="101"/>
      <x v="4"/>
      <x v="62"/>
      <x v="107"/>
      <x v="254"/>
    </i>
    <i>
      <x v="263"/>
      <x v="9"/>
      <x v="101"/>
      <x v="4"/>
      <x v="94"/>
      <x v="107"/>
      <x v="254"/>
    </i>
    <i>
      <x v="264"/>
      <x v="9"/>
      <x v="79"/>
      <x v="4"/>
      <x v="94"/>
      <x v="107"/>
      <x v="117"/>
    </i>
    <i>
      <x v="265"/>
      <x v="9"/>
      <x v="101"/>
      <x v="4"/>
      <x v="94"/>
      <x v="107"/>
      <x v="254"/>
    </i>
    <i>
      <x v="266"/>
      <x v="9"/>
      <x v="101"/>
      <x v="4"/>
      <x v="94"/>
      <x v="107"/>
      <x v="32"/>
    </i>
    <i>
      <x v="267"/>
      <x v="9"/>
      <x v="101"/>
      <x v="4"/>
      <x v="94"/>
      <x v="107"/>
      <x v="254"/>
    </i>
    <i>
      <x v="268"/>
      <x v="9"/>
      <x v="101"/>
      <x v="4"/>
      <x v="94"/>
      <x v="107"/>
      <x v="254"/>
    </i>
    <i>
      <x v="269"/>
      <x v="9"/>
      <x v="101"/>
      <x v="4"/>
      <x v="20"/>
      <x v="107"/>
      <x v="254"/>
    </i>
    <i>
      <x v="270"/>
      <x v="9"/>
      <x v="56"/>
      <x v="4"/>
      <x v="47"/>
      <x v="61"/>
      <x v="19"/>
    </i>
    <i>
      <x v="271"/>
      <x v="9"/>
      <x v="101"/>
      <x v="4"/>
      <x v="94"/>
      <x v="107"/>
      <x v="251"/>
    </i>
    <i>
      <x v="272"/>
      <x v="9"/>
      <x v="101"/>
      <x v="4"/>
      <x v="94"/>
      <x v="107"/>
      <x v="254"/>
    </i>
    <i>
      <x v="273"/>
      <x v="9"/>
      <x v="101"/>
      <x v="4"/>
      <x v="94"/>
      <x v="107"/>
      <x v="254"/>
    </i>
    <i>
      <x v="274"/>
      <x v="9"/>
      <x v="44"/>
      <x v="4"/>
      <x v="46"/>
      <x v="57"/>
      <x v="94"/>
    </i>
    <i>
      <x v="275"/>
      <x v="9"/>
      <x v="101"/>
      <x v="4"/>
      <x v="94"/>
      <x v="107"/>
      <x v="254"/>
    </i>
    <i>
      <x v="276"/>
      <x v="9"/>
      <x v="65"/>
      <x v="4"/>
      <x v="70"/>
      <x v="14"/>
      <x v="220"/>
    </i>
    <i>
      <x v="277"/>
      <x v="9"/>
      <x v="101"/>
      <x v="4"/>
      <x v="94"/>
      <x v="107"/>
      <x v="254"/>
    </i>
    <i>
      <x v="278"/>
      <x v="9"/>
      <x v="101"/>
      <x v="4"/>
      <x v="94"/>
      <x v="107"/>
      <x v="254"/>
    </i>
    <i>
      <x v="279"/>
      <x v="9"/>
      <x v="101"/>
      <x v="4"/>
      <x v="50"/>
      <x v="67"/>
      <x v="254"/>
    </i>
    <i>
      <x v="280"/>
      <x v="10"/>
      <x v="101"/>
      <x v="32"/>
      <x v="94"/>
      <x v="107"/>
      <x v="254"/>
    </i>
    <i>
      <x v="281"/>
      <x v="10"/>
      <x v="101"/>
      <x v="32"/>
      <x v="94"/>
      <x v="107"/>
      <x v="254"/>
    </i>
    <i>
      <x v="282"/>
      <x v="10"/>
      <x v="101"/>
      <x v="32"/>
      <x v="94"/>
      <x v="107"/>
      <x v="254"/>
    </i>
    <i>
      <x v="283"/>
      <x v="9"/>
      <x v="50"/>
      <x v="4"/>
      <x v="52"/>
      <x v="42"/>
      <x v="34"/>
    </i>
    <i>
      <x v="284"/>
      <x v="7"/>
      <x v="21"/>
      <x v="4"/>
      <x v="74"/>
      <x v="107"/>
      <x v="254"/>
    </i>
    <i>
      <x v="285"/>
      <x v="9"/>
      <x v="23"/>
      <x v="11"/>
      <x v="68"/>
      <x v="86"/>
      <x v="254"/>
    </i>
    <i>
      <x v="286"/>
      <x v="9"/>
      <x v="23"/>
      <x v="4"/>
      <x v="52"/>
      <x v="64"/>
      <x v="34"/>
    </i>
    <i>
      <x v="287"/>
      <x v="9"/>
      <x v="12"/>
      <x v="17"/>
      <x v="14"/>
      <x v="63"/>
      <x v="64"/>
    </i>
    <i>
      <x v="288"/>
      <x v="9"/>
      <x v="68"/>
      <x v="4"/>
      <x v="94"/>
      <x v="107"/>
      <x v="254"/>
    </i>
    <i>
      <x v="289"/>
      <x v="9"/>
      <x v="68"/>
      <x v="4"/>
      <x v="83"/>
      <x v="46"/>
      <x v="254"/>
    </i>
    <i>
      <x v="290"/>
      <x v="9"/>
      <x v="101"/>
      <x v="4"/>
      <x v="94"/>
      <x v="107"/>
      <x v="116"/>
    </i>
    <i>
      <x v="291"/>
      <x v="9"/>
      <x v="30"/>
      <x v="4"/>
      <x v="26"/>
      <x v="45"/>
      <x v="179"/>
    </i>
    <i>
      <x v="292"/>
      <x v="9"/>
      <x v="101"/>
      <x v="4"/>
      <x v="52"/>
      <x v="54"/>
      <x v="254"/>
    </i>
    <i>
      <x v="293"/>
      <x v="9"/>
      <x v="99"/>
      <x v="4"/>
      <x v="17"/>
      <x v="101"/>
      <x v="4"/>
    </i>
    <i>
      <x v="294"/>
      <x v="9"/>
      <x v="12"/>
      <x v="22"/>
      <x v="94"/>
      <x v="107"/>
      <x v="254"/>
    </i>
    <i>
      <x v="295"/>
      <x v="9"/>
      <x v="4"/>
      <x v="4"/>
      <x v="1"/>
      <x v="107"/>
      <x v="6"/>
    </i>
    <i>
      <x v="296"/>
      <x v="9"/>
      <x v="6"/>
      <x v="4"/>
      <x v="9"/>
      <x v="10"/>
      <x v="254"/>
    </i>
    <i>
      <x v="297"/>
      <x v="9"/>
      <x v="43"/>
      <x v="4"/>
      <x v="1"/>
      <x v="107"/>
      <x v="254"/>
    </i>
    <i>
      <x v="298"/>
      <x v="9"/>
      <x v="101"/>
      <x v="4"/>
      <x v="39"/>
      <x v="84"/>
      <x v="14"/>
    </i>
    <i>
      <x v="299"/>
      <x v="9"/>
      <x v="70"/>
      <x v="4"/>
      <x v="93"/>
      <x v="105"/>
      <x v="177"/>
    </i>
    <i>
      <x v="301"/>
      <x v="9"/>
      <x v="8"/>
      <x v="4"/>
      <x v="31"/>
      <x v="53"/>
      <x v="243"/>
    </i>
    <i>
      <x v="303"/>
      <x v="9"/>
      <x v="101"/>
      <x v="4"/>
      <x v="94"/>
      <x v="107"/>
      <x v="92"/>
    </i>
    <i>
      <x v="304"/>
      <x v="9"/>
      <x v="39"/>
      <x v="4"/>
      <x v="94"/>
      <x v="107"/>
      <x v="254"/>
    </i>
    <i>
      <x v="305"/>
      <x v="9"/>
      <x v="101"/>
      <x v="4"/>
      <x v="58"/>
      <x v="76"/>
      <x v="254"/>
    </i>
    <i>
      <x v="306"/>
      <x v="9"/>
      <x v="101"/>
      <x v="4"/>
      <x v="20"/>
      <x v="107"/>
      <x v="185"/>
    </i>
    <i>
      <x v="307"/>
      <x v="9"/>
      <x v="101"/>
      <x v="4"/>
      <x v="23"/>
      <x v="44"/>
      <x v="170"/>
    </i>
    <i>
      <x v="308"/>
      <x v="9"/>
      <x v="48"/>
      <x v="4"/>
      <x v="52"/>
      <x v="71"/>
      <x v="34"/>
    </i>
    <i>
      <x v="309"/>
      <x v="9"/>
      <x v="49"/>
      <x v="4"/>
      <x v="52"/>
      <x v="22"/>
      <x v="34"/>
    </i>
    <i>
      <x v="310"/>
      <x v="9"/>
      <x v="47"/>
      <x v="4"/>
      <x v="52"/>
      <x v="35"/>
      <x v="34"/>
    </i>
    <i>
      <x v="311"/>
      <x v="9"/>
      <x v="59"/>
      <x v="4"/>
      <x v="52"/>
      <x v="40"/>
      <x v="34"/>
    </i>
    <i>
      <x v="312"/>
      <x v="9"/>
      <x v="54"/>
      <x v="4"/>
      <x v="52"/>
      <x v="66"/>
      <x v="34"/>
    </i>
    <i>
      <x v="313"/>
      <x v="9"/>
      <x v="59"/>
      <x v="4"/>
      <x v="94"/>
      <x v="107"/>
      <x v="254"/>
    </i>
    <i>
      <x v="314"/>
      <x v="9"/>
      <x v="23"/>
      <x v="4"/>
      <x v="52"/>
      <x v="65"/>
      <x v="34"/>
    </i>
    <i>
      <x v="316"/>
      <x v="9"/>
      <x v="21"/>
      <x v="4"/>
      <x v="59"/>
      <x v="77"/>
      <x v="247"/>
    </i>
    <i>
      <x v="317"/>
      <x v="9"/>
      <x v="101"/>
      <x v="4"/>
      <x v="94"/>
      <x v="107"/>
      <x v="254"/>
    </i>
    <i>
      <x v="318"/>
      <x v="9"/>
      <x v="101"/>
      <x v="4"/>
      <x v="94"/>
      <x v="107"/>
      <x v="254"/>
    </i>
    <i>
      <x v="319"/>
      <x v="9"/>
      <x v="12"/>
      <x v="15"/>
      <x v="45"/>
      <x v="107"/>
      <x v="254"/>
    </i>
    <i>
      <x v="320"/>
      <x v="10"/>
      <x v="101"/>
      <x v="32"/>
      <x v="94"/>
      <x v="107"/>
      <x v="254"/>
    </i>
    <i>
      <x v="321"/>
      <x v="9"/>
      <x v="57"/>
      <x v="4"/>
      <x v="36"/>
      <x v="39"/>
      <x v="248"/>
    </i>
    <i>
      <x v="322"/>
      <x v="9"/>
      <x v="101"/>
      <x v="4"/>
      <x v="94"/>
      <x v="107"/>
      <x v="92"/>
    </i>
    <i>
      <x v="323"/>
      <x v="9"/>
      <x v="78"/>
      <x v="4"/>
      <x v="80"/>
      <x v="98"/>
      <x v="200"/>
    </i>
    <i>
      <x v="324"/>
      <x v="9"/>
      <x v="101"/>
      <x v="4"/>
      <x v="94"/>
      <x v="107"/>
      <x v="254"/>
    </i>
    <i>
      <x v="325"/>
      <x v="9"/>
      <x v="101"/>
      <x v="4"/>
      <x v="94"/>
      <x v="107"/>
      <x v="254"/>
    </i>
    <i>
      <x v="327"/>
      <x v="9"/>
      <x v="101"/>
      <x v="4"/>
      <x v="91"/>
      <x v="23"/>
      <x v="245"/>
    </i>
    <i>
      <x v="328"/>
      <x v="9"/>
      <x v="48"/>
      <x v="4"/>
      <x v="61"/>
      <x v="107"/>
      <x v="254"/>
    </i>
    <i>
      <x v="330"/>
      <x v="10"/>
      <x v="63"/>
      <x v="4"/>
      <x v="94"/>
      <x v="107"/>
      <x v="215"/>
    </i>
    <i>
      <x v="331"/>
      <x v="10"/>
      <x v="101"/>
      <x v="32"/>
      <x v="94"/>
      <x v="107"/>
      <x v="215"/>
    </i>
    <i>
      <x v="332"/>
      <x v="10"/>
      <x v="101"/>
      <x v="32"/>
      <x v="94"/>
      <x v="107"/>
      <x v="108"/>
    </i>
    <i>
      <x v="333"/>
      <x v="10"/>
      <x v="101"/>
      <x v="32"/>
      <x v="19"/>
      <x v="87"/>
      <x v="254"/>
    </i>
    <i>
      <x v="334"/>
      <x v="10"/>
      <x v="65"/>
      <x v="11"/>
      <x v="94"/>
      <x v="107"/>
      <x v="215"/>
    </i>
    <i>
      <x v="335"/>
      <x v="10"/>
      <x v="101"/>
      <x v="32"/>
      <x v="94"/>
      <x v="107"/>
      <x v="215"/>
    </i>
    <i>
      <x v="336"/>
      <x v="10"/>
      <x v="101"/>
      <x v="32"/>
      <x v="94"/>
      <x v="107"/>
      <x v="215"/>
    </i>
    <i>
      <x v="337"/>
      <x v="10"/>
      <x v="101"/>
      <x v="32"/>
      <x v="94"/>
      <x v="107"/>
      <x v="215"/>
    </i>
    <i>
      <x v="338"/>
      <x v="10"/>
      <x v="101"/>
      <x v="32"/>
      <x v="94"/>
      <x v="107"/>
      <x v="254"/>
    </i>
    <i>
      <x v="340"/>
      <x v="10"/>
      <x v="101"/>
      <x v="32"/>
      <x v="94"/>
      <x v="107"/>
      <x v="215"/>
    </i>
    <i>
      <x v="341"/>
      <x v="10"/>
      <x v="101"/>
      <x v="32"/>
      <x v="94"/>
      <x v="107"/>
      <x v="215"/>
    </i>
    <i>
      <x v="342"/>
      <x v="10"/>
      <x v="101"/>
      <x v="32"/>
      <x v="94"/>
      <x v="107"/>
      <x v="107"/>
    </i>
    <i>
      <x v="343"/>
      <x v="10"/>
      <x v="101"/>
      <x v="32"/>
      <x v="94"/>
      <x v="107"/>
      <x v="215"/>
    </i>
    <i>
      <x v="345"/>
      <x v="10"/>
      <x v="101"/>
      <x v="32"/>
      <x v="94"/>
      <x v="107"/>
      <x v="254"/>
    </i>
    <i>
      <x v="347"/>
      <x v="10"/>
      <x v="101"/>
      <x v="32"/>
      <x v="94"/>
      <x v="107"/>
      <x v="215"/>
    </i>
    <i>
      <x v="348"/>
      <x v="10"/>
      <x v="101"/>
      <x v="32"/>
      <x v="94"/>
      <x v="107"/>
      <x v="215"/>
    </i>
    <i>
      <x v="349"/>
      <x v="10"/>
      <x v="101"/>
      <x v="32"/>
      <x v="94"/>
      <x v="107"/>
      <x v="215"/>
    </i>
    <i>
      <x v="350"/>
      <x v="10"/>
      <x v="101"/>
      <x v="32"/>
      <x v="94"/>
      <x v="107"/>
      <x v="215"/>
    </i>
    <i>
      <x v="351"/>
      <x v="10"/>
      <x v="101"/>
      <x v="32"/>
      <x v="94"/>
      <x v="107"/>
      <x v="20"/>
    </i>
    <i>
      <x v="352"/>
      <x v="10"/>
      <x v="101"/>
      <x v="11"/>
      <x v="94"/>
      <x v="107"/>
      <x v="215"/>
    </i>
    <i>
      <x v="353"/>
      <x v="10"/>
      <x v="101"/>
      <x v="32"/>
      <x v="94"/>
      <x v="107"/>
      <x v="90"/>
    </i>
    <i>
      <x v="355"/>
      <x v="10"/>
      <x v="101"/>
      <x v="32"/>
      <x v="94"/>
      <x v="107"/>
      <x v="254"/>
    </i>
    <i>
      <x v="356"/>
      <x v="10"/>
      <x v="101"/>
      <x v="11"/>
      <x v="94"/>
      <x v="107"/>
      <x v="215"/>
    </i>
    <i>
      <x v="357"/>
      <x v="10"/>
      <x v="75"/>
      <x v="4"/>
      <x v="94"/>
      <x v="107"/>
      <x v="215"/>
    </i>
    <i>
      <x v="358"/>
      <x v="10"/>
      <x v="101"/>
      <x v="11"/>
      <x v="24"/>
      <x v="93"/>
      <x v="28"/>
    </i>
    <i>
      <x v="359"/>
      <x v="10"/>
      <x v="101"/>
      <x v="32"/>
      <x v="94"/>
      <x v="107"/>
      <x v="115"/>
    </i>
    <i>
      <x v="360"/>
      <x v="10"/>
      <x v="101"/>
      <x v="32"/>
      <x v="94"/>
      <x v="107"/>
      <x v="215"/>
    </i>
    <i>
      <x v="361"/>
      <x v="10"/>
      <x v="101"/>
      <x v="11"/>
      <x v="94"/>
      <x v="107"/>
      <x v="95"/>
    </i>
    <i>
      <x v="363"/>
      <x v="10"/>
      <x v="101"/>
      <x v="11"/>
      <x v="19"/>
      <x v="107"/>
      <x v="109"/>
    </i>
    <i>
      <x v="364"/>
      <x v="10"/>
      <x v="101"/>
      <x v="11"/>
      <x v="94"/>
      <x v="107"/>
      <x v="229"/>
    </i>
    <i>
      <x v="365"/>
      <x v="10"/>
      <x v="101"/>
      <x v="11"/>
      <x v="94"/>
      <x v="107"/>
      <x v="95"/>
    </i>
    <i>
      <x v="366"/>
      <x v="10"/>
      <x v="101"/>
      <x v="32"/>
      <x v="34"/>
      <x v="107"/>
      <x v="254"/>
    </i>
    <i>
      <x v="367"/>
      <x v="10"/>
      <x v="35"/>
      <x v="4"/>
      <x v="39"/>
      <x v="58"/>
      <x v="14"/>
    </i>
    <i>
      <x v="368"/>
      <x v="10"/>
      <x v="13"/>
      <x v="4"/>
      <x v="26"/>
      <x v="107"/>
      <x v="30"/>
    </i>
    <i>
      <x v="369"/>
      <x v="10"/>
      <x v="69"/>
      <x v="4"/>
      <x v="94"/>
      <x v="107"/>
      <x v="215"/>
    </i>
    <i>
      <x v="370"/>
      <x v="10"/>
      <x v="101"/>
      <x v="32"/>
      <x v="94"/>
      <x v="107"/>
      <x v="102"/>
    </i>
    <i>
      <x v="371"/>
      <x v="10"/>
      <x v="101"/>
      <x v="11"/>
      <x v="94"/>
      <x v="107"/>
      <x v="215"/>
    </i>
    <i>
      <x v="372"/>
      <x v="10"/>
      <x v="101"/>
      <x v="32"/>
      <x v="94"/>
      <x v="107"/>
      <x v="217"/>
    </i>
    <i>
      <x v="373"/>
      <x v="10"/>
      <x v="101"/>
      <x v="32"/>
      <x v="94"/>
      <x v="107"/>
      <x v="254"/>
    </i>
    <i>
      <x v="374"/>
      <x v="10"/>
      <x v="101"/>
      <x v="32"/>
      <x v="94"/>
      <x v="107"/>
      <x v="254"/>
    </i>
    <i>
      <x v="375"/>
      <x v="10"/>
      <x v="101"/>
      <x v="32"/>
      <x v="94"/>
      <x v="107"/>
      <x v="215"/>
    </i>
    <i>
      <x v="376"/>
      <x v="10"/>
      <x v="101"/>
      <x v="32"/>
      <x v="94"/>
      <x v="107"/>
      <x v="55"/>
    </i>
    <i>
      <x v="377"/>
      <x v="10"/>
      <x v="101"/>
      <x v="32"/>
      <x v="94"/>
      <x v="107"/>
      <x v="254"/>
    </i>
    <i>
      <x v="378"/>
      <x v="10"/>
      <x v="101"/>
      <x v="32"/>
      <x v="94"/>
      <x v="107"/>
      <x v="215"/>
    </i>
    <i>
      <x v="379"/>
      <x v="10"/>
      <x v="101"/>
      <x v="11"/>
      <x v="94"/>
      <x v="107"/>
      <x v="254"/>
    </i>
    <i>
      <x v="380"/>
      <x v="10"/>
      <x v="101"/>
      <x v="32"/>
      <x v="94"/>
      <x v="107"/>
      <x v="215"/>
    </i>
    <i>
      <x v="381"/>
      <x v="10"/>
      <x v="101"/>
      <x v="11"/>
      <x v="94"/>
      <x v="107"/>
      <x v="215"/>
    </i>
    <i>
      <x v="382"/>
      <x v="10"/>
      <x v="101"/>
      <x v="11"/>
      <x v="94"/>
      <x v="107"/>
      <x v="215"/>
    </i>
    <i>
      <x v="383"/>
      <x v="10"/>
      <x v="101"/>
      <x v="11"/>
      <x v="94"/>
      <x v="107"/>
      <x v="215"/>
    </i>
    <i>
      <x v="386"/>
      <x v="10"/>
      <x v="101"/>
      <x v="11"/>
      <x v="94"/>
      <x v="107"/>
      <x v="235"/>
    </i>
    <i>
      <x v="387"/>
      <x v="10"/>
      <x v="101"/>
      <x v="32"/>
      <x v="94"/>
      <x v="107"/>
      <x v="254"/>
    </i>
    <i>
      <x v="388"/>
      <x v="10"/>
      <x v="101"/>
      <x v="32"/>
      <x v="94"/>
      <x v="107"/>
      <x v="254"/>
    </i>
    <i>
      <x v="389"/>
      <x v="10"/>
      <x v="101"/>
      <x v="32"/>
      <x v="94"/>
      <x v="107"/>
      <x v="254"/>
    </i>
    <i>
      <x v="390"/>
      <x v="10"/>
      <x v="101"/>
      <x v="32"/>
      <x v="94"/>
      <x v="107"/>
      <x v="254"/>
    </i>
    <i>
      <x v="391"/>
      <x v="10"/>
      <x v="101"/>
      <x v="32"/>
      <x v="94"/>
      <x v="107"/>
      <x v="215"/>
    </i>
    <i>
      <x v="392"/>
      <x v="10"/>
      <x v="101"/>
      <x v="32"/>
      <x v="94"/>
      <x v="107"/>
      <x v="215"/>
    </i>
    <i>
      <x v="393"/>
      <x v="10"/>
      <x v="45"/>
      <x v="4"/>
      <x v="6"/>
      <x v="21"/>
      <x v="70"/>
    </i>
    <i>
      <x v="394"/>
      <x v="10"/>
      <x v="101"/>
      <x v="11"/>
      <x v="94"/>
      <x v="107"/>
      <x v="215"/>
    </i>
    <i>
      <x v="395"/>
      <x v="10"/>
      <x v="101"/>
      <x v="32"/>
      <x v="94"/>
      <x v="107"/>
      <x v="215"/>
    </i>
    <i>
      <x v="396"/>
      <x v="10"/>
      <x v="101"/>
      <x v="11"/>
      <x v="94"/>
      <x v="107"/>
      <x v="215"/>
    </i>
    <i>
      <x v="397"/>
      <x v="10"/>
      <x v="101"/>
      <x v="22"/>
      <x v="94"/>
      <x v="107"/>
      <x v="52"/>
    </i>
    <i>
      <x v="398"/>
      <x v="10"/>
      <x v="101"/>
      <x v="22"/>
      <x v="94"/>
      <x v="107"/>
      <x v="215"/>
    </i>
    <i>
      <x v="399"/>
      <x v="10"/>
      <x v="101"/>
      <x v="22"/>
      <x v="94"/>
      <x v="107"/>
      <x v="215"/>
    </i>
    <i>
      <x v="400"/>
      <x v="10"/>
      <x v="101"/>
      <x v="22"/>
      <x v="94"/>
      <x v="107"/>
      <x v="254"/>
    </i>
    <i>
      <x v="401"/>
      <x v="10"/>
      <x v="101"/>
      <x v="32"/>
      <x v="94"/>
      <x v="107"/>
      <x v="110"/>
    </i>
    <i>
      <x v="402"/>
      <x v="10"/>
      <x v="101"/>
      <x v="32"/>
      <x v="94"/>
      <x v="107"/>
      <x v="229"/>
    </i>
    <i>
      <x v="403"/>
      <x v="10"/>
      <x v="101"/>
      <x v="32"/>
      <x v="94"/>
      <x v="107"/>
      <x v="90"/>
    </i>
    <i>
      <x v="404"/>
      <x v="10"/>
      <x v="101"/>
      <x v="32"/>
      <x v="94"/>
      <x v="107"/>
      <x v="254"/>
    </i>
    <i>
      <x v="406"/>
      <x v="10"/>
      <x v="101"/>
      <x v="4"/>
      <x v="53"/>
      <x v="68"/>
      <x v="254"/>
    </i>
    <i>
      <x v="407"/>
      <x v="10"/>
      <x v="101"/>
      <x v="11"/>
      <x v="94"/>
      <x v="107"/>
      <x v="215"/>
    </i>
    <i>
      <x v="408"/>
      <x v="10"/>
      <x v="101"/>
      <x v="11"/>
      <x v="1"/>
      <x v="107"/>
      <x v="139"/>
    </i>
    <i>
      <x v="409"/>
      <x v="10"/>
      <x v="101"/>
      <x v="32"/>
      <x v="94"/>
      <x v="107"/>
      <x v="147"/>
    </i>
    <i>
      <x v="410"/>
      <x v="10"/>
      <x v="101"/>
      <x v="11"/>
      <x v="94"/>
      <x v="107"/>
      <x v="215"/>
    </i>
    <i>
      <x v="411"/>
      <x v="10"/>
      <x v="101"/>
      <x v="32"/>
      <x v="94"/>
      <x v="107"/>
      <x v="56"/>
    </i>
    <i>
      <x v="412"/>
      <x v="10"/>
      <x v="101"/>
      <x v="11"/>
      <x v="94"/>
      <x v="107"/>
      <x v="215"/>
    </i>
    <i>
      <x v="413"/>
      <x v="10"/>
      <x v="101"/>
      <x v="32"/>
      <x v="94"/>
      <x v="107"/>
      <x v="254"/>
    </i>
    <i>
      <x v="415"/>
      <x v="10"/>
      <x v="101"/>
      <x v="11"/>
      <x v="94"/>
      <x v="107"/>
      <x v="254"/>
    </i>
    <i>
      <x v="416"/>
      <x v="10"/>
      <x v="101"/>
      <x v="32"/>
      <x v="94"/>
      <x v="107"/>
      <x v="254"/>
    </i>
    <i>
      <x v="417"/>
      <x v="10"/>
      <x v="101"/>
      <x v="32"/>
      <x v="94"/>
      <x v="107"/>
      <x v="254"/>
    </i>
    <i>
      <x v="418"/>
      <x v="10"/>
      <x v="101"/>
      <x v="32"/>
      <x v="94"/>
      <x v="107"/>
      <x v="90"/>
    </i>
    <i>
      <x v="419"/>
      <x v="10"/>
      <x v="90"/>
      <x v="4"/>
      <x v="94"/>
      <x v="107"/>
      <x v="215"/>
    </i>
    <i>
      <x v="420"/>
      <x v="10"/>
      <x v="101"/>
      <x v="11"/>
      <x v="48"/>
      <x v="89"/>
      <x v="254"/>
    </i>
    <i>
      <x v="421"/>
      <x v="10"/>
      <x v="101"/>
      <x v="32"/>
      <x v="94"/>
      <x v="107"/>
      <x v="89"/>
    </i>
    <i>
      <x v="424"/>
      <x v="10"/>
      <x v="101"/>
      <x v="32"/>
      <x v="94"/>
      <x v="107"/>
      <x v="215"/>
    </i>
    <i>
      <x v="425"/>
      <x v="10"/>
      <x v="101"/>
      <x v="32"/>
      <x v="94"/>
      <x v="107"/>
      <x v="215"/>
    </i>
    <i>
      <x v="426"/>
      <x v="10"/>
      <x v="101"/>
      <x v="32"/>
      <x v="94"/>
      <x v="107"/>
      <x v="67"/>
    </i>
    <i>
      <x v="427"/>
      <x v="10"/>
      <x v="101"/>
      <x v="32"/>
      <x v="94"/>
      <x v="107"/>
      <x v="107"/>
    </i>
    <i>
      <x v="428"/>
      <x v="10"/>
      <x v="101"/>
      <x v="32"/>
      <x v="94"/>
      <x v="107"/>
      <x v="254"/>
    </i>
    <i>
      <x v="429"/>
      <x v="10"/>
      <x v="101"/>
      <x v="32"/>
      <x v="94"/>
      <x v="107"/>
      <x v="254"/>
    </i>
    <i>
      <x v="430"/>
      <x v="10"/>
      <x v="101"/>
      <x v="32"/>
      <x v="94"/>
      <x v="107"/>
      <x v="215"/>
    </i>
    <i>
      <x v="431"/>
      <x v="10"/>
      <x v="101"/>
      <x v="32"/>
      <x v="15"/>
      <x v="20"/>
      <x v="254"/>
    </i>
    <i>
      <x v="432"/>
      <x v="10"/>
      <x v="101"/>
      <x v="32"/>
      <x v="94"/>
      <x v="107"/>
      <x v="215"/>
    </i>
    <i>
      <x v="433"/>
      <x v="10"/>
      <x v="101"/>
      <x v="32"/>
      <x v="94"/>
      <x v="107"/>
      <x v="90"/>
    </i>
    <i>
      <x v="434"/>
      <x v="10"/>
      <x v="101"/>
      <x v="32"/>
      <x v="94"/>
      <x v="107"/>
      <x v="86"/>
    </i>
    <i>
      <x v="435"/>
      <x v="10"/>
      <x v="101"/>
      <x v="32"/>
      <x v="94"/>
      <x v="107"/>
      <x v="254"/>
    </i>
    <i>
      <x v="436"/>
      <x v="10"/>
      <x v="101"/>
      <x v="32"/>
      <x v="94"/>
      <x v="107"/>
      <x v="215"/>
    </i>
    <i>
      <x v="437"/>
      <x v="10"/>
      <x v="101"/>
      <x v="32"/>
      <x v="94"/>
      <x v="107"/>
      <x v="254"/>
    </i>
    <i>
      <x v="439"/>
      <x v="10"/>
      <x v="101"/>
      <x v="32"/>
      <x v="94"/>
      <x v="107"/>
      <x v="203"/>
    </i>
    <i>
      <x v="440"/>
      <x v="10"/>
      <x v="101"/>
      <x v="32"/>
      <x v="94"/>
      <x v="107"/>
      <x v="215"/>
    </i>
    <i>
      <x v="441"/>
      <x v="10"/>
      <x v="101"/>
      <x v="32"/>
      <x v="94"/>
      <x v="107"/>
      <x v="215"/>
    </i>
    <i>
      <x v="442"/>
      <x v="10"/>
      <x v="101"/>
      <x v="32"/>
      <x v="94"/>
      <x v="107"/>
      <x v="66"/>
    </i>
    <i>
      <x v="443"/>
      <x v="10"/>
      <x v="101"/>
      <x v="32"/>
      <x v="87"/>
      <x v="107"/>
      <x v="254"/>
    </i>
    <i>
      <x v="444"/>
      <x v="10"/>
      <x v="101"/>
      <x v="32"/>
      <x v="87"/>
      <x v="107"/>
      <x v="254"/>
    </i>
    <i>
      <x v="445"/>
      <x v="10"/>
      <x v="101"/>
      <x v="32"/>
      <x v="94"/>
      <x v="107"/>
      <x v="254"/>
    </i>
    <i>
      <x v="446"/>
      <x v="10"/>
      <x v="101"/>
      <x v="32"/>
      <x v="94"/>
      <x v="107"/>
      <x v="254"/>
    </i>
    <i>
      <x v="447"/>
      <x v="10"/>
      <x v="55"/>
      <x v="4"/>
      <x v="94"/>
      <x v="107"/>
      <x v="215"/>
    </i>
    <i>
      <x v="448"/>
      <x v="10"/>
      <x v="52"/>
      <x v="4"/>
      <x v="94"/>
      <x v="107"/>
      <x v="215"/>
    </i>
    <i>
      <x v="449"/>
      <x v="10"/>
      <x v="46"/>
      <x v="4"/>
      <x v="94"/>
      <x v="107"/>
      <x v="215"/>
    </i>
    <i>
      <x v="450"/>
      <x v="10"/>
      <x v="44"/>
      <x v="4"/>
      <x v="94"/>
      <x v="107"/>
      <x v="215"/>
    </i>
    <i>
      <x v="452"/>
      <x v="10"/>
      <x v="101"/>
      <x v="4"/>
      <x v="94"/>
      <x v="107"/>
      <x v="41"/>
    </i>
    <i>
      <x v="454"/>
      <x v="10"/>
      <x v="101"/>
      <x v="32"/>
      <x v="94"/>
      <x v="107"/>
      <x v="254"/>
    </i>
    <i>
      <x v="455"/>
      <x v="10"/>
      <x v="101"/>
      <x v="32"/>
      <x v="94"/>
      <x v="107"/>
      <x v="215"/>
    </i>
    <i>
      <x v="456"/>
      <x v="10"/>
      <x v="101"/>
      <x v="32"/>
      <x v="94"/>
      <x v="107"/>
      <x v="215"/>
    </i>
    <i>
      <x v="457"/>
      <x v="10"/>
      <x v="101"/>
      <x v="32"/>
      <x v="94"/>
      <x v="107"/>
      <x v="254"/>
    </i>
    <i>
      <x v="458"/>
      <x v="10"/>
      <x v="101"/>
      <x v="32"/>
      <x v="94"/>
      <x v="107"/>
      <x v="254"/>
    </i>
    <i>
      <x v="459"/>
      <x v="10"/>
      <x v="101"/>
      <x v="32"/>
      <x v="94"/>
      <x v="107"/>
      <x v="254"/>
    </i>
    <i>
      <x v="460"/>
      <x v="10"/>
      <x v="101"/>
      <x v="32"/>
      <x v="94"/>
      <x v="107"/>
      <x v="254"/>
    </i>
    <i>
      <x v="461"/>
      <x v="10"/>
      <x v="101"/>
      <x v="32"/>
      <x v="94"/>
      <x v="107"/>
      <x v="91"/>
    </i>
    <i>
      <x v="462"/>
      <x v="10"/>
      <x v="101"/>
      <x v="11"/>
      <x v="1"/>
      <x v="107"/>
      <x v="138"/>
    </i>
    <i>
      <x v="463"/>
      <x v="10"/>
      <x v="101"/>
      <x v="11"/>
      <x v="1"/>
      <x v="107"/>
      <x v="254"/>
    </i>
    <i>
      <x v="466"/>
      <x v="10"/>
      <x v="101"/>
      <x v="32"/>
      <x v="94"/>
      <x v="107"/>
      <x v="40"/>
    </i>
    <i>
      <x v="467"/>
      <x v="10"/>
      <x v="101"/>
      <x v="32"/>
      <x v="94"/>
      <x v="107"/>
      <x v="254"/>
    </i>
    <i>
      <x v="468"/>
      <x v="10"/>
      <x v="101"/>
      <x v="32"/>
      <x v="94"/>
      <x v="107"/>
      <x v="254"/>
    </i>
    <i>
      <x v="469"/>
      <x v="10"/>
      <x v="101"/>
      <x v="32"/>
      <x v="94"/>
      <x v="107"/>
      <x v="254"/>
    </i>
    <i>
      <x v="470"/>
      <x v="10"/>
      <x v="101"/>
      <x v="32"/>
      <x v="94"/>
      <x v="107"/>
      <x v="254"/>
    </i>
    <i>
      <x v="473"/>
      <x v="10"/>
      <x v="101"/>
      <x v="32"/>
      <x v="94"/>
      <x v="107"/>
      <x v="244"/>
    </i>
    <i>
      <x v="475"/>
      <x v="10"/>
      <x v="101"/>
      <x v="32"/>
      <x v="94"/>
      <x v="107"/>
      <x v="215"/>
    </i>
    <i>
      <x v="476"/>
      <x v="10"/>
      <x v="101"/>
      <x v="11"/>
      <x v="94"/>
      <x v="107"/>
      <x v="215"/>
    </i>
    <i>
      <x v="477"/>
      <x v="10"/>
      <x v="101"/>
      <x v="32"/>
      <x v="94"/>
      <x v="107"/>
      <x v="254"/>
    </i>
    <i>
      <x v="479"/>
      <x v="10"/>
      <x v="60"/>
      <x v="4"/>
      <x v="5"/>
      <x v="5"/>
      <x v="175"/>
    </i>
    <i>
      <x v="480"/>
      <x v="10"/>
      <x v="101"/>
      <x v="32"/>
      <x v="94"/>
      <x v="107"/>
      <x v="254"/>
    </i>
    <i>
      <x v="481"/>
      <x v="10"/>
      <x v="40"/>
      <x v="4"/>
      <x v="94"/>
      <x v="107"/>
      <x v="215"/>
    </i>
    <i>
      <x v="482"/>
      <x v="10"/>
      <x v="101"/>
      <x v="32"/>
      <x v="94"/>
      <x v="107"/>
      <x v="254"/>
    </i>
    <i>
      <x v="483"/>
      <x v="10"/>
      <x v="101"/>
      <x v="32"/>
      <x v="94"/>
      <x v="107"/>
      <x v="254"/>
    </i>
    <i>
      <x v="484"/>
      <x v="10"/>
      <x v="101"/>
      <x v="32"/>
      <x v="94"/>
      <x v="107"/>
      <x v="254"/>
    </i>
    <i>
      <x v="485"/>
      <x v="10"/>
      <x v="101"/>
      <x v="11"/>
      <x v="94"/>
      <x v="107"/>
      <x v="215"/>
    </i>
    <i>
      <x v="486"/>
      <x v="10"/>
      <x v="101"/>
      <x v="32"/>
      <x v="94"/>
      <x v="107"/>
      <x v="215"/>
    </i>
    <i>
      <x v="487"/>
      <x v="10"/>
      <x v="101"/>
      <x v="32"/>
      <x v="94"/>
      <x v="107"/>
      <x v="215"/>
    </i>
    <i>
      <x v="488"/>
      <x v="7"/>
      <x v="83"/>
      <x v="4"/>
      <x v="94"/>
      <x v="107"/>
      <x v="25"/>
    </i>
    <i t="grand">
      <x/>
    </i>
  </rowItems>
  <colItems count="1">
    <i/>
  </colItems>
  <dataFields count="1">
    <dataField name="Somme de Physique" fld="40" baseField="23" baseItem="107"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6" minRefreshableVersion="3" useAutoFormatting="1" itemPrintTitles="1" createdVersion="7" indent="0" compact="0" compactData="0" multipleFieldFilters="0">
  <location ref="A1:C30" firstHeaderRow="1" firstDataRow="1" firstDataCol="2"/>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9">
        <item x="2"/>
        <item x="1"/>
        <item x="3"/>
        <item x="0"/>
        <item x="4"/>
        <item x="5"/>
        <item m="1" x="6"/>
        <item m="1" x="7"/>
        <item m="1" x="8"/>
      </items>
    </pivotField>
    <pivotField compact="0" outline="0" showAll="0" defaultSubtotal="0">
      <items count="38">
        <item x="3"/>
        <item x="4"/>
        <item x="13"/>
        <item x="7"/>
        <item x="20"/>
        <item x="29"/>
        <item x="28"/>
        <item x="5"/>
        <item x="16"/>
        <item x="23"/>
        <item x="2"/>
        <item x="26"/>
        <item x="14"/>
        <item x="11"/>
        <item x="0"/>
        <item x="8"/>
        <item x="36"/>
        <item x="25"/>
        <item x="9"/>
        <item x="18"/>
        <item x="6"/>
        <item x="1"/>
        <item x="30"/>
        <item x="17"/>
        <item x="19"/>
        <item x="21"/>
        <item x="22"/>
        <item x="24"/>
        <item x="27"/>
        <item x="31"/>
        <item x="33"/>
        <item x="15"/>
        <item x="34"/>
        <item x="35"/>
        <item x="12"/>
        <item x="10"/>
        <item m="1" x="37"/>
        <item x="32"/>
      </items>
    </pivotField>
    <pivotField compact="0" outline="0" showAll="0" defaultSubtotal="0"/>
    <pivotField compact="0" outline="0" showAll="0" defaultSubtotal="0">
      <items count="105">
        <item x="18"/>
        <item x="72"/>
        <item x="17"/>
        <item m="1" x="90"/>
        <item x="57"/>
        <item x="78"/>
        <item x="48"/>
        <item x="51"/>
        <item x="13"/>
        <item m="1" x="87"/>
        <item m="1" x="91"/>
        <item m="1" x="102"/>
        <item m="1" x="100"/>
        <item m="1" x="92"/>
        <item m="1" x="88"/>
        <item x="53"/>
        <item x="67"/>
        <item x="70"/>
        <item x="47"/>
        <item x="45"/>
        <item x="3"/>
        <item x="41"/>
        <item x="43"/>
        <item x="10"/>
        <item x="73"/>
        <item x="49"/>
        <item x="2"/>
        <item x="12"/>
        <item x="50"/>
        <item x="11"/>
        <item x="64"/>
        <item x="16"/>
        <item x="75"/>
        <item x="69"/>
        <item x="71"/>
        <item x="61"/>
        <item x="33"/>
        <item x="63"/>
        <item x="44"/>
        <item m="1" x="89"/>
        <item x="26"/>
        <item m="1" x="99"/>
        <item x="27"/>
        <item x="28"/>
        <item m="1" x="103"/>
        <item x="58"/>
        <item x="4"/>
        <item x="40"/>
        <item x="23"/>
        <item x="34"/>
        <item x="25"/>
        <item x="56"/>
        <item m="1" x="98"/>
        <item x="62"/>
        <item x="66"/>
        <item x="52"/>
        <item m="1" x="101"/>
        <item x="9"/>
        <item m="1" x="93"/>
        <item m="1" x="94"/>
        <item x="6"/>
        <item m="1" x="95"/>
        <item x="20"/>
        <item x="31"/>
        <item x="46"/>
        <item x="42"/>
        <item x="74"/>
        <item x="19"/>
        <item x="15"/>
        <item x="22"/>
        <item m="1" x="104"/>
        <item x="24"/>
        <item m="1" x="96"/>
        <item x="54"/>
        <item x="5"/>
        <item x="39"/>
        <item x="38"/>
        <item m="1" x="97"/>
        <item x="36"/>
        <item x="35"/>
        <item x="7"/>
        <item x="65"/>
        <item x="14"/>
        <item x="55"/>
        <item x="68"/>
        <item x="21"/>
        <item x="0"/>
        <item x="60"/>
        <item x="76"/>
        <item x="77"/>
        <item x="1"/>
        <item x="8"/>
        <item x="30"/>
        <item x="37"/>
        <item x="79"/>
        <item x="32"/>
        <item x="29"/>
        <item x="59"/>
        <item x="80"/>
        <item x="81"/>
        <item x="82"/>
        <item x="83"/>
        <item x="84"/>
        <item x="85"/>
        <item x="86"/>
      </items>
    </pivotField>
    <pivotField compact="0" outline="0" showAll="0" defaultSubtotal="0">
      <items count="33">
        <item x="4"/>
        <item m="1" x="25"/>
        <item x="1"/>
        <item m="1" x="30"/>
        <item m="1" x="26"/>
        <item m="1" x="23"/>
        <item x="8"/>
        <item m="1" x="29"/>
        <item m="1" x="28"/>
        <item m="1" x="18"/>
        <item m="1" x="17"/>
        <item m="1" x="21"/>
        <item m="1" x="22"/>
        <item x="3"/>
        <item x="11"/>
        <item m="1" x="31"/>
        <item m="1" x="24"/>
        <item x="9"/>
        <item m="1" x="14"/>
        <item m="1" x="27"/>
        <item x="0"/>
        <item m="1" x="19"/>
        <item m="1" x="20"/>
        <item m="1" x="16"/>
        <item m="1" x="13"/>
        <item x="2"/>
        <item x="5"/>
        <item m="1" x="32"/>
        <item m="1" x="15"/>
        <item x="6"/>
        <item x="7"/>
        <item x="10"/>
        <item x="12"/>
      </items>
    </pivotField>
    <pivotField compact="0" outline="0" showAll="0" defaultSubtotal="0">
      <items count="102">
        <item x="47"/>
        <item x="13"/>
        <item x="11"/>
        <item x="86"/>
        <item x="53"/>
        <item x="12"/>
        <item x="54"/>
        <item x="79"/>
        <item x="74"/>
        <item x="78"/>
        <item x="30"/>
        <item x="7"/>
        <item x="18"/>
        <item x="17"/>
        <item x="39"/>
        <item x="58"/>
        <item x="40"/>
        <item x="37"/>
        <item x="46"/>
        <item x="51"/>
        <item x="28"/>
        <item x="6"/>
        <item x="14"/>
        <item x="31"/>
        <item x="38"/>
        <item x="19"/>
        <item x="96"/>
        <item x="22"/>
        <item x="80"/>
        <item x="24"/>
        <item x="55"/>
        <item x="8"/>
        <item x="36"/>
        <item x="52"/>
        <item x="21"/>
        <item x="41"/>
        <item x="9"/>
        <item x="64"/>
        <item x="50"/>
        <item x="45"/>
        <item x="75"/>
        <item x="68"/>
        <item x="49"/>
        <item x="60"/>
        <item x="70"/>
        <item x="16"/>
        <item x="73"/>
        <item x="61"/>
        <item x="15"/>
        <item x="72"/>
        <item x="85"/>
        <item x="77"/>
        <item x="34"/>
        <item x="71"/>
        <item x="10"/>
        <item x="44"/>
        <item x="27"/>
        <item x="43"/>
        <item x="35"/>
        <item x="26"/>
        <item x="2"/>
        <item x="48"/>
        <item x="29"/>
        <item x="63"/>
        <item x="32"/>
        <item x="62"/>
        <item x="42"/>
        <item x="66"/>
        <item x="23"/>
        <item x="82"/>
        <item x="25"/>
        <item x="4"/>
        <item x="65"/>
        <item x="56"/>
        <item x="67"/>
        <item x="33"/>
        <item x="20"/>
        <item x="81"/>
        <item x="76"/>
        <item x="69"/>
        <item x="0"/>
        <item x="1"/>
        <item x="3"/>
        <item x="5"/>
        <item x="59"/>
        <item x="57"/>
        <item x="95"/>
        <item x="83"/>
        <item x="88"/>
        <item x="91"/>
        <item x="84"/>
        <item x="87"/>
        <item x="89"/>
        <item x="90"/>
        <item x="92"/>
        <item x="93"/>
        <item x="94"/>
        <item x="97"/>
        <item x="98"/>
        <item x="99"/>
        <item x="100"/>
        <item x="101"/>
      </items>
    </pivotField>
    <pivotField compact="0" outline="0" showAll="0" defaultSubtotal="0"/>
    <pivotField compact="0" outline="0" showAll="0" defaultSubtotal="0"/>
    <pivotField compact="0" outline="0" showAll="0" defaultSubtotal="0"/>
    <pivotField compact="0" outline="0" showAll="0" defaultSubtotal="0">
      <items count="117">
        <item x="51"/>
        <item x="14"/>
        <item x="40"/>
        <item x="17"/>
        <item x="6"/>
        <item x="35"/>
        <item x="20"/>
        <item x="28"/>
        <item x="10"/>
        <item x="13"/>
        <item x="63"/>
        <item x="11"/>
        <item x="21"/>
        <item x="38"/>
        <item x="57"/>
        <item x="44"/>
        <item x="9"/>
        <item x="4"/>
        <item x="80"/>
        <item x="62"/>
        <item x="68"/>
        <item x="37"/>
        <item x="41"/>
        <item x="54"/>
        <item x="8"/>
        <item x="66"/>
        <item x="36"/>
        <item x="19"/>
        <item x="67"/>
        <item x="23"/>
        <item x="29"/>
        <item x="49"/>
        <item x="16"/>
        <item x="32"/>
        <item x="26"/>
        <item x="60"/>
        <item x="7"/>
        <item x="27"/>
        <item x="64"/>
        <item x="65"/>
        <item x="56"/>
        <item x="0"/>
        <item x="1"/>
        <item x="2"/>
        <item x="3"/>
        <item x="5"/>
        <item x="15"/>
        <item m="1" x="115"/>
        <item x="25"/>
        <item x="12"/>
        <item x="59"/>
        <item x="69"/>
        <item x="72"/>
        <item x="73"/>
        <item x="74"/>
        <item x="75"/>
        <item x="76"/>
        <item x="77"/>
        <item x="78"/>
        <item x="79"/>
        <item x="81"/>
        <item x="82"/>
        <item x="83"/>
        <item x="84"/>
        <item x="85"/>
        <item x="34"/>
        <item m="1" x="116"/>
        <item m="1" x="112"/>
        <item x="61"/>
        <item x="43"/>
        <item x="90"/>
        <item x="42"/>
        <item x="92"/>
        <item x="93"/>
        <item x="94"/>
        <item x="86"/>
        <item x="87"/>
        <item x="88"/>
        <item x="89"/>
        <item x="99"/>
        <item m="1" x="113"/>
        <item x="103"/>
        <item x="104"/>
        <item x="105"/>
        <item x="106"/>
        <item x="107"/>
        <item x="18"/>
        <item x="24"/>
        <item x="108"/>
        <item x="109"/>
        <item m="1" x="114"/>
        <item x="110"/>
        <item x="111"/>
        <item x="22"/>
        <item x="30"/>
        <item x="31"/>
        <item x="33"/>
        <item x="39"/>
        <item x="45"/>
        <item x="46"/>
        <item x="47"/>
        <item x="48"/>
        <item x="50"/>
        <item x="53"/>
        <item x="55"/>
        <item x="58"/>
        <item x="71"/>
        <item x="91"/>
        <item x="96"/>
        <item x="97"/>
        <item x="98"/>
        <item x="100"/>
        <item x="101"/>
        <item x="102"/>
        <item x="52"/>
        <item x="70"/>
        <item x="95"/>
      </items>
    </pivotField>
    <pivotField compact="0" outline="0" showAll="0" defaultSubtotal="0">
      <items count="110">
        <item x="69"/>
        <item x="78"/>
        <item x="43"/>
        <item x="79"/>
        <item x="40"/>
        <item x="75"/>
        <item x="6"/>
        <item x="5"/>
        <item x="38"/>
        <item x="34"/>
        <item x="84"/>
        <item x="53"/>
        <item x="33"/>
        <item x="1"/>
        <item x="13"/>
        <item x="87"/>
        <item x="14"/>
        <item x="66"/>
        <item x="30"/>
        <item x="65"/>
        <item x="12"/>
        <item x="60"/>
        <item x="37"/>
        <item x="58"/>
        <item x="22"/>
        <item x="26"/>
        <item x="73"/>
        <item x="70"/>
        <item x="35"/>
        <item x="57"/>
        <item x="8"/>
        <item x="7"/>
        <item x="82"/>
        <item x="85"/>
        <item x="2"/>
        <item x="41"/>
        <item x="27"/>
        <item x="52"/>
        <item x="86"/>
        <item x="51"/>
        <item x="54"/>
        <item x="44"/>
        <item x="23"/>
        <item x="24"/>
        <item x="80"/>
        <item x="68"/>
        <item x="50"/>
        <item x="10"/>
        <item x="88"/>
        <item x="89"/>
        <item x="90"/>
        <item x="16"/>
        <item x="17"/>
        <item x="55"/>
        <item x="62"/>
        <item x="93"/>
        <item x="20"/>
        <item x="92"/>
        <item x="18"/>
        <item x="4"/>
        <item x="64"/>
        <item x="25"/>
        <item x="11"/>
        <item x="3"/>
        <item x="46"/>
        <item x="81"/>
        <item x="45"/>
        <item x="39"/>
        <item x="28"/>
        <item x="15"/>
        <item x="42"/>
        <item x="59"/>
        <item x="61"/>
        <item x="74"/>
        <item x="77"/>
        <item x="76"/>
        <item x="72"/>
        <item x="36"/>
        <item x="71"/>
        <item x="83"/>
        <item x="9"/>
        <item x="47"/>
        <item x="48"/>
        <item x="67"/>
        <item x="49"/>
        <item x="21"/>
        <item x="0"/>
        <item x="56"/>
        <item x="91"/>
        <item x="94"/>
        <item x="106"/>
        <item x="107"/>
        <item x="108"/>
        <item x="95"/>
        <item x="96"/>
        <item x="97"/>
        <item x="19"/>
        <item x="32"/>
        <item x="63"/>
        <item x="31"/>
        <item x="29"/>
        <item x="98"/>
        <item x="99"/>
        <item x="100"/>
        <item x="101"/>
        <item x="102"/>
        <item x="103"/>
        <item x="104"/>
        <item x="105"/>
        <item x="109"/>
      </items>
    </pivotField>
    <pivotField compact="0" outline="0" showAll="0" defaultSubtotal="0">
      <items count="83">
        <item x="65"/>
        <item x="66"/>
        <item x="36"/>
        <item x="41"/>
        <item x="53"/>
        <item x="6"/>
        <item x="5"/>
        <item x="67"/>
        <item x="29"/>
        <item x="70"/>
        <item x="28"/>
        <item x="1"/>
        <item x="54"/>
        <item x="14"/>
        <item x="13"/>
        <item x="73"/>
        <item x="24"/>
        <item x="19"/>
        <item x="49"/>
        <item x="32"/>
        <item x="59"/>
        <item x="56"/>
        <item x="30"/>
        <item x="21"/>
        <item x="7"/>
        <item x="8"/>
        <item x="68"/>
        <item x="71"/>
        <item x="2"/>
        <item x="35"/>
        <item x="23"/>
        <item x="16"/>
        <item x="44"/>
        <item x="72"/>
        <item x="43"/>
        <item x="45"/>
        <item x="37"/>
        <item x="20"/>
        <item x="34"/>
        <item x="42"/>
        <item x="10"/>
        <item x="17"/>
        <item x="15"/>
        <item x="50"/>
        <item x="64"/>
        <item x="52"/>
        <item x="51"/>
        <item x="4"/>
        <item x="11"/>
        <item x="3"/>
        <item x="39"/>
        <item x="38"/>
        <item x="33"/>
        <item x="22"/>
        <item x="12"/>
        <item x="47"/>
        <item x="48"/>
        <item x="60"/>
        <item x="61"/>
        <item x="62"/>
        <item x="63"/>
        <item x="58"/>
        <item x="31"/>
        <item x="57"/>
        <item x="69"/>
        <item x="9"/>
        <item x="40"/>
        <item x="55"/>
        <item x="18"/>
        <item x="26"/>
        <item x="0"/>
        <item x="46"/>
        <item x="74"/>
        <item x="75"/>
        <item x="79"/>
        <item x="80"/>
        <item x="81"/>
        <item x="76"/>
        <item x="27"/>
        <item x="25"/>
        <item x="77"/>
        <item x="78"/>
        <item x="82"/>
      </items>
    </pivotField>
    <pivotField compact="0" outline="0" showAll="0" defaultSubtotal="0">
      <items count="159">
        <item x="19"/>
        <item x="69"/>
        <item x="70"/>
        <item x="25"/>
        <item x="52"/>
        <item x="28"/>
        <item x="50"/>
        <item x="76"/>
        <item x="77"/>
        <item x="10"/>
        <item x="46"/>
        <item x="33"/>
        <item x="22"/>
        <item x="18"/>
        <item x="47"/>
        <item x="14"/>
        <item x="11"/>
        <item x="4"/>
        <item x="37"/>
        <item x="68"/>
        <item x="21"/>
        <item x="42"/>
        <item x="40"/>
        <item x="16"/>
        <item x="71"/>
        <item x="64"/>
        <item x="15"/>
        <item x="3"/>
        <item x="8"/>
        <item x="53"/>
        <item x="20"/>
        <item x="1"/>
        <item x="5"/>
        <item x="9"/>
        <item x="6"/>
        <item x="7"/>
        <item x="55"/>
        <item x="75"/>
        <item x="56"/>
        <item x="39"/>
        <item x="30"/>
        <item x="45"/>
        <item x="65"/>
        <item x="26"/>
        <item x="73"/>
        <item x="74"/>
        <item x="49"/>
        <item x="23"/>
        <item x="31"/>
        <item x="32"/>
        <item x="61"/>
        <item x="13"/>
        <item x="62"/>
        <item x="63"/>
        <item x="35"/>
        <item x="57"/>
        <item x="27"/>
        <item x="29"/>
        <item x="66"/>
        <item x="48"/>
        <item x="58"/>
        <item x="17"/>
        <item x="36"/>
        <item x="67"/>
        <item x="41"/>
        <item x="38"/>
        <item x="51"/>
        <item x="60"/>
        <item x="34"/>
        <item x="54"/>
        <item x="59"/>
        <item x="12"/>
        <item x="72"/>
        <item x="0"/>
        <item x="44"/>
        <item x="78"/>
        <item x="81"/>
        <item x="82"/>
        <item x="83"/>
        <item x="84"/>
        <item x="85"/>
        <item x="86"/>
        <item x="87"/>
        <item x="88"/>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3"/>
        <item x="144"/>
        <item x="145"/>
        <item x="146"/>
        <item x="79"/>
        <item x="142"/>
        <item x="148"/>
        <item x="149"/>
        <item x="150"/>
        <item x="151"/>
        <item x="152"/>
        <item x="24"/>
        <item x="2"/>
        <item x="43"/>
        <item x="80"/>
        <item x="89"/>
        <item x="90"/>
        <item x="147"/>
        <item x="153"/>
        <item x="154"/>
        <item x="155"/>
        <item x="156"/>
        <item x="157"/>
        <item x="158"/>
      </items>
    </pivotField>
    <pivotField compact="0" outline="0" showAll="0" defaultSubtotal="0">
      <items count="115">
        <item x="21"/>
        <item x="73"/>
        <item x="74"/>
        <item x="27"/>
        <item x="53"/>
        <item x="84"/>
        <item x="77"/>
        <item x="79"/>
        <item x="16"/>
        <item x="43"/>
        <item x="8"/>
        <item x="11"/>
        <item x="3"/>
        <item x="24"/>
        <item x="17"/>
        <item x="45"/>
        <item x="51"/>
        <item x="29"/>
        <item x="35"/>
        <item x="75"/>
        <item x="23"/>
        <item x="15"/>
        <item x="70"/>
        <item x="14"/>
        <item x="67"/>
        <item x="76"/>
        <item x="40"/>
        <item x="48"/>
        <item x="9"/>
        <item x="38"/>
        <item x="36"/>
        <item x="55"/>
        <item x="19"/>
        <item x="56"/>
        <item x="22"/>
        <item x="10"/>
        <item x="7"/>
        <item x="4"/>
        <item x="1"/>
        <item x="78"/>
        <item x="6"/>
        <item x="58"/>
        <item x="31"/>
        <item x="72"/>
        <item x="20"/>
        <item x="5"/>
        <item x="82"/>
        <item x="83"/>
        <item x="42"/>
        <item x="47"/>
        <item x="60"/>
        <item x="62"/>
        <item x="18"/>
        <item x="50"/>
        <item x="80"/>
        <item x="64"/>
        <item x="34"/>
        <item x="59"/>
        <item x="81"/>
        <item x="65"/>
        <item x="52"/>
        <item x="68"/>
        <item x="66"/>
        <item x="13"/>
        <item x="33"/>
        <item x="69"/>
        <item x="25"/>
        <item x="61"/>
        <item x="30"/>
        <item x="71"/>
        <item x="39"/>
        <item x="44"/>
        <item x="32"/>
        <item x="49"/>
        <item x="41"/>
        <item x="54"/>
        <item x="37"/>
        <item x="57"/>
        <item x="63"/>
        <item x="12"/>
        <item x="0"/>
        <item x="46"/>
        <item x="85"/>
        <item x="86"/>
        <item x="87"/>
        <item x="90"/>
        <item x="93"/>
        <item x="94"/>
        <item x="95"/>
        <item x="96"/>
        <item x="97"/>
        <item x="98"/>
        <item x="99"/>
        <item x="100"/>
        <item x="101"/>
        <item x="102"/>
        <item x="103"/>
        <item x="104"/>
        <item x="105"/>
        <item x="106"/>
        <item x="107"/>
        <item x="108"/>
        <item x="109"/>
        <item x="110"/>
        <item x="111"/>
        <item x="112"/>
        <item x="113"/>
        <item x="114"/>
        <item x="88"/>
        <item x="28"/>
        <item x="2"/>
        <item x="26"/>
        <item x="89"/>
        <item x="91"/>
        <item x="92"/>
      </items>
    </pivotField>
    <pivotField compact="0" outline="0" showAll="0" defaultSubtotal="0">
      <items count="58">
        <item x="19"/>
        <item x="16"/>
        <item x="6"/>
        <item x="34"/>
        <item x="21"/>
        <item x="15"/>
        <item x="14"/>
        <item x="11"/>
        <item x="9"/>
        <item x="22"/>
        <item x="5"/>
        <item x="27"/>
        <item x="24"/>
        <item x="3"/>
        <item x="12"/>
        <item x="26"/>
        <item x="10"/>
        <item x="31"/>
        <item x="18"/>
        <item x="33"/>
        <item x="28"/>
        <item x="7"/>
        <item x="23"/>
        <item x="38"/>
        <item x="25"/>
        <item x="8"/>
        <item x="13"/>
        <item x="17"/>
        <item x="39"/>
        <item x="1"/>
        <item x="2"/>
        <item x="4"/>
        <item x="0"/>
        <item x="35"/>
        <item x="29"/>
        <item x="36"/>
        <item x="41"/>
        <item m="1" x="57"/>
        <item x="42"/>
        <item x="30"/>
        <item x="32"/>
        <item x="37"/>
        <item x="43"/>
        <item x="20"/>
        <item x="44"/>
        <item x="45"/>
        <item x="46"/>
        <item x="47"/>
        <item x="48"/>
        <item x="49"/>
        <item x="50"/>
        <item x="51"/>
        <item x="52"/>
        <item x="53"/>
        <item x="54"/>
        <item x="55"/>
        <item x="56"/>
        <item x="40"/>
      </items>
    </pivotField>
    <pivotField compact="0" outline="0" showAll="0" defaultSubtotal="0">
      <items count="95">
        <item x="43"/>
        <item x="55"/>
        <item x="42"/>
        <item x="69"/>
        <item x="70"/>
        <item x="10"/>
        <item x="72"/>
        <item x="34"/>
        <item x="37"/>
        <item x="56"/>
        <item x="36"/>
        <item x="39"/>
        <item x="77"/>
        <item x="26"/>
        <item x="22"/>
        <item x="71"/>
        <item x="74"/>
        <item x="48"/>
        <item x="28"/>
        <item x="17"/>
        <item x="59"/>
        <item x="18"/>
        <item x="19"/>
        <item x="78"/>
        <item x="14"/>
        <item x="13"/>
        <item x="21"/>
        <item x="30"/>
        <item x="32"/>
        <item x="73"/>
        <item x="7"/>
        <item x="15"/>
        <item x="20"/>
        <item x="6"/>
        <item x="8"/>
        <item x="24"/>
        <item x="66"/>
        <item x="53"/>
        <item x="29"/>
        <item x="54"/>
        <item x="76"/>
        <item x="12"/>
        <item x="46"/>
        <item x="57"/>
        <item x="51"/>
        <item x="52"/>
        <item x="31"/>
        <item x="35"/>
        <item x="25"/>
        <item x="16"/>
        <item x="50"/>
        <item x="68"/>
        <item x="49"/>
        <item x="58"/>
        <item x="67"/>
        <item x="44"/>
        <item x="11"/>
        <item x="47"/>
        <item x="9"/>
        <item x="41"/>
        <item x="64"/>
        <item x="23"/>
        <item x="60"/>
        <item x="75"/>
        <item x="40"/>
        <item x="45"/>
        <item x="65"/>
        <item x="27"/>
        <item x="33"/>
        <item x="0"/>
        <item x="63"/>
        <item x="79"/>
        <item x="80"/>
        <item x="82"/>
        <item x="1"/>
        <item x="2"/>
        <item x="3"/>
        <item x="4"/>
        <item x="5"/>
        <item x="61"/>
        <item x="81"/>
        <item x="86"/>
        <item x="83"/>
        <item x="88"/>
        <item x="89"/>
        <item x="90"/>
        <item x="91"/>
        <item x="92"/>
        <item x="93"/>
        <item x="94"/>
        <item x="38"/>
        <item x="62"/>
        <item x="84"/>
        <item x="85"/>
        <item x="8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71">
        <item x="126"/>
        <item x="120"/>
        <item x="57"/>
        <item x="9"/>
        <item x="132"/>
        <item x="37"/>
        <item x="131"/>
        <item x="8"/>
        <item x="125"/>
        <item x="107"/>
        <item x="98"/>
        <item x="119"/>
        <item x="11"/>
        <item x="94"/>
        <item x="87"/>
        <item x="63"/>
        <item x="56"/>
        <item x="10"/>
        <item x="99"/>
        <item x="118"/>
        <item x="100"/>
        <item x="110"/>
        <item x="4"/>
        <item x="101"/>
        <item x="40"/>
        <item x="109"/>
        <item x="108"/>
        <item x="28"/>
        <item x="102"/>
        <item x="38"/>
        <item x="103"/>
        <item x="104"/>
        <item x="32"/>
        <item x="33"/>
        <item x="111"/>
        <item x="112"/>
        <item x="45"/>
        <item x="55"/>
        <item x="96"/>
        <item x="97"/>
        <item x="27"/>
        <item x="46"/>
        <item x="88"/>
        <item x="50"/>
        <item x="42"/>
        <item x="48"/>
        <item x="47"/>
        <item x="82"/>
        <item x="116"/>
        <item x="24"/>
        <item x="20"/>
        <item x="25"/>
        <item x="6"/>
        <item x="7"/>
        <item x="83"/>
        <item x="127"/>
        <item x="122"/>
        <item x="123"/>
        <item x="124"/>
        <item x="89"/>
        <item x="49"/>
        <item x="74"/>
        <item x="53"/>
        <item x="12"/>
        <item x="2"/>
        <item x="13"/>
        <item x="114"/>
        <item x="14"/>
        <item x="117"/>
        <item x="54"/>
        <item x="3"/>
        <item x="59"/>
        <item x="18"/>
        <item x="72"/>
        <item x="5"/>
        <item x="44"/>
        <item x="17"/>
        <item x="34"/>
        <item x="23"/>
        <item x="113"/>
        <item x="128"/>
        <item x="58"/>
        <item x="106"/>
        <item x="78"/>
        <item x="73"/>
        <item x="95"/>
        <item x="36"/>
        <item x="51"/>
        <item x="93"/>
        <item x="15"/>
        <item x="121"/>
        <item x="75"/>
        <item x="149"/>
        <item x="67"/>
        <item x="70"/>
        <item x="26"/>
        <item x="60"/>
        <item x="77"/>
        <item x="115"/>
        <item x="21"/>
        <item x="16"/>
        <item x="69"/>
        <item x="41"/>
        <item x="22"/>
        <item x="79"/>
        <item x="130"/>
        <item x="61"/>
        <item x="64"/>
        <item x="76"/>
        <item x="71"/>
        <item x="66"/>
        <item x="65"/>
        <item x="29"/>
        <item x="62"/>
        <item x="68"/>
        <item x="31"/>
        <item x="30"/>
        <item x="52"/>
        <item x="90"/>
        <item x="105"/>
        <item x="0"/>
        <item x="81"/>
        <item x="1"/>
        <item x="133"/>
        <item x="134"/>
        <item x="148"/>
        <item x="152"/>
        <item x="159"/>
        <item x="160"/>
        <item x="153"/>
        <item x="154"/>
        <item x="155"/>
        <item x="156"/>
        <item x="157"/>
        <item x="158"/>
        <item x="161"/>
        <item x="162"/>
        <item x="163"/>
        <item x="164"/>
        <item x="165"/>
        <item x="166"/>
        <item x="167"/>
        <item x="168"/>
        <item x="169"/>
        <item x="170"/>
        <item x="135"/>
        <item x="35"/>
        <item x="84"/>
        <item x="85"/>
        <item x="86"/>
        <item x="129"/>
        <item x="147"/>
        <item x="43"/>
        <item x="19"/>
        <item x="39"/>
        <item x="80"/>
        <item x="91"/>
        <item x="92"/>
        <item x="136"/>
        <item x="137"/>
        <item x="138"/>
        <item x="139"/>
        <item x="140"/>
        <item x="142"/>
        <item x="143"/>
        <item x="145"/>
        <item x="146"/>
        <item x="150"/>
        <item x="141"/>
        <item x="144"/>
        <item x="151"/>
      </items>
    </pivotField>
    <pivotField compact="0" outline="0" showAll="0" defaultSubtotal="0">
      <items count="489">
        <item x="26"/>
        <item x="40"/>
        <item x="16"/>
        <item x="17"/>
        <item x="133"/>
        <item x="85"/>
        <item x="134"/>
        <item x="65"/>
        <item m="1" x="469"/>
        <item x="54"/>
        <item x="22"/>
        <item x="50"/>
        <item x="104"/>
        <item x="56"/>
        <item x="158"/>
        <item m="1" x="485"/>
        <item x="98"/>
        <item x="66"/>
        <item x="24"/>
        <item x="84"/>
        <item x="101"/>
        <item x="95"/>
        <item x="46"/>
        <item x="52"/>
        <item x="58"/>
        <item x="123"/>
        <item x="156"/>
        <item x="157"/>
        <item x="155"/>
        <item x="63"/>
        <item x="111"/>
        <item x="112"/>
        <item x="55"/>
        <item x="152"/>
        <item x="153"/>
        <item x="90"/>
        <item x="103"/>
        <item x="102"/>
        <item m="1" x="466"/>
        <item x="36"/>
        <item x="137"/>
        <item m="1" x="445"/>
        <item x="136"/>
        <item x="42"/>
        <item x="143"/>
        <item x="144"/>
        <item x="145"/>
        <item x="94"/>
        <item x="25"/>
        <item x="29"/>
        <item x="15"/>
        <item x="11"/>
        <item x="161"/>
        <item x="6"/>
        <item x="154"/>
        <item x="99"/>
        <item x="43"/>
        <item x="100"/>
        <item x="30"/>
        <item x="49"/>
        <item x="244"/>
        <item x="7"/>
        <item x="23"/>
        <item x="12"/>
        <item x="129"/>
        <item x="128"/>
        <item x="44"/>
        <item x="110"/>
        <item x="141"/>
        <item x="124"/>
        <item x="70"/>
        <item x="142"/>
        <item m="1" x="480"/>
        <item x="59"/>
        <item x="140"/>
        <item x="34"/>
        <item x="79"/>
        <item x="73"/>
        <item m="1" x="457"/>
        <item x="14"/>
        <item x="75"/>
        <item x="61"/>
        <item x="62"/>
        <item x="38"/>
        <item x="162"/>
        <item x="107"/>
        <item x="32"/>
        <item x="21"/>
        <item x="160"/>
        <item x="76"/>
        <item x="88"/>
        <item m="1" x="488"/>
        <item x="148"/>
        <item x="67"/>
        <item m="1" x="444"/>
        <item x="8"/>
        <item x="13"/>
        <item x="41"/>
        <item x="130"/>
        <item x="131"/>
        <item x="146"/>
        <item x="132"/>
        <item x="68"/>
        <item x="122"/>
        <item x="71"/>
        <item x="119"/>
        <item x="31"/>
        <item x="72"/>
        <item x="69"/>
        <item x="28"/>
        <item x="114"/>
        <item x="113"/>
        <item x="81"/>
        <item x="82"/>
        <item x="77"/>
        <item x="39"/>
        <item x="127"/>
        <item x="74"/>
        <item x="33"/>
        <item x="18"/>
        <item x="115"/>
        <item x="64"/>
        <item x="116"/>
        <item x="117"/>
        <item x="118"/>
        <item x="126"/>
        <item x="120"/>
        <item m="1" x="467"/>
        <item x="37"/>
        <item x="80"/>
        <item x="135"/>
        <item x="27"/>
        <item x="86"/>
        <item x="78"/>
        <item x="20"/>
        <item x="109"/>
        <item x="83"/>
        <item m="1" x="472"/>
        <item m="1" x="483"/>
        <item x="10"/>
        <item x="93"/>
        <item x="149"/>
        <item x="150"/>
        <item x="151"/>
        <item x="0"/>
        <item x="1"/>
        <item x="2"/>
        <item x="3"/>
        <item x="4"/>
        <item x="5"/>
        <item x="45"/>
        <item x="35"/>
        <item x="91"/>
        <item x="96"/>
        <item x="105"/>
        <item m="1" x="487"/>
        <item x="163"/>
        <item x="164"/>
        <item x="165"/>
        <item x="167"/>
        <item x="169"/>
        <item x="170"/>
        <item x="171"/>
        <item x="172"/>
        <item m="1" x="474"/>
        <item x="174"/>
        <item x="175"/>
        <item x="176"/>
        <item m="1" x="460"/>
        <item x="178"/>
        <item x="180"/>
        <item x="181"/>
        <item x="182"/>
        <item x="183"/>
        <item x="184"/>
        <item x="185"/>
        <item x="186"/>
        <item x="187"/>
        <item x="188"/>
        <item x="189"/>
        <item x="190"/>
        <item x="191"/>
        <item x="193"/>
        <item x="194"/>
        <item x="195"/>
        <item x="196"/>
        <item x="197"/>
        <item x="198"/>
        <item x="199"/>
        <item x="200"/>
        <item x="201"/>
        <item x="202"/>
        <item x="203"/>
        <item x="204"/>
        <item x="205"/>
        <item x="206"/>
        <item x="207"/>
        <item x="208"/>
        <item x="209"/>
        <item x="212"/>
        <item m="1" x="449"/>
        <item x="214"/>
        <item x="215"/>
        <item x="216"/>
        <item x="219"/>
        <item x="220"/>
        <item x="221"/>
        <item x="222"/>
        <item x="223"/>
        <item x="224"/>
        <item x="225"/>
        <item m="1" x="482"/>
        <item x="227"/>
        <item x="228"/>
        <item m="1" x="471"/>
        <item m="1" x="470"/>
        <item x="231"/>
        <item x="232"/>
        <item x="233"/>
        <item x="234"/>
        <item x="235"/>
        <item x="236"/>
        <item x="237"/>
        <item x="238"/>
        <item x="239"/>
        <item x="89"/>
        <item x="97"/>
        <item x="240"/>
        <item x="241"/>
        <item m="1" x="446"/>
        <item m="1" x="477"/>
        <item x="60"/>
        <item x="125"/>
        <item m="1" x="479"/>
        <item x="245"/>
        <item m="1" x="481"/>
        <item x="247"/>
        <item x="248"/>
        <item x="249"/>
        <item x="250"/>
        <item m="1" x="465"/>
        <item x="252"/>
        <item x="253"/>
        <item x="254"/>
        <item x="255"/>
        <item x="256"/>
        <item x="257"/>
        <item x="258"/>
        <item x="210"/>
        <item x="211"/>
        <item x="217"/>
        <item x="218"/>
        <item x="259"/>
        <item x="260"/>
        <item m="1" x="484"/>
        <item x="268"/>
        <item x="270"/>
        <item x="272"/>
        <item x="273"/>
        <item x="274"/>
        <item x="275"/>
        <item x="276"/>
        <item m="1" x="459"/>
        <item x="278"/>
        <item x="279"/>
        <item x="280"/>
        <item m="1" x="468"/>
        <item x="282"/>
        <item x="283"/>
        <item x="284"/>
        <item x="285"/>
        <item x="286"/>
        <item x="287"/>
        <item x="288"/>
        <item x="192"/>
        <item x="289"/>
        <item x="290"/>
        <item x="291"/>
        <item x="292"/>
        <item x="293"/>
        <item x="294"/>
        <item x="295"/>
        <item x="296"/>
        <item x="297"/>
        <item x="298"/>
        <item x="299"/>
        <item x="300"/>
        <item x="301"/>
        <item x="302"/>
        <item m="1" x="461"/>
        <item x="304"/>
        <item x="305"/>
        <item x="306"/>
        <item x="307"/>
        <item x="308"/>
        <item x="309"/>
        <item x="310"/>
        <item x="311"/>
        <item x="312"/>
        <item x="313"/>
        <item x="314"/>
        <item x="315"/>
        <item x="316"/>
        <item x="317"/>
        <item x="319"/>
        <item x="320"/>
        <item x="321"/>
        <item x="322"/>
        <item x="323"/>
        <item x="324"/>
        <item x="325"/>
        <item x="326"/>
        <item x="327"/>
        <item x="328"/>
        <item x="329"/>
        <item x="332"/>
        <item x="333"/>
        <item x="334"/>
        <item x="335"/>
        <item x="337"/>
        <item x="338"/>
        <item x="339"/>
        <item x="340"/>
        <item x="341"/>
        <item x="342"/>
        <item m="1" x="455"/>
        <item x="343"/>
        <item x="344"/>
        <item m="1" x="475"/>
        <item x="346"/>
        <item m="1" x="458"/>
        <item x="349"/>
        <item x="350"/>
        <item x="351"/>
        <item x="352"/>
        <item x="353"/>
        <item x="354"/>
        <item x="355"/>
        <item x="358"/>
        <item x="359"/>
        <item x="360"/>
        <item x="361"/>
        <item m="1" x="448"/>
        <item m="1" x="447"/>
        <item x="365"/>
        <item x="374"/>
        <item x="375"/>
        <item m="1" x="442"/>
        <item m="1" x="456"/>
        <item x="378"/>
        <item x="379"/>
        <item m="1" x="450"/>
        <item x="381"/>
        <item m="1" x="476"/>
        <item x="383"/>
        <item x="384"/>
        <item x="385"/>
        <item x="386"/>
        <item x="387"/>
        <item m="1" x="453"/>
        <item x="389"/>
        <item x="390"/>
        <item x="391"/>
        <item x="392"/>
        <item x="393"/>
        <item x="394"/>
        <item x="395"/>
        <item x="396"/>
        <item x="397"/>
        <item x="398"/>
        <item x="318"/>
        <item x="399"/>
        <item x="400"/>
        <item x="401"/>
        <item m="1" x="454"/>
        <item x="336"/>
        <item m="1" x="443"/>
        <item x="269"/>
        <item x="271"/>
        <item x="331"/>
        <item x="347"/>
        <item x="356"/>
        <item x="357"/>
        <item m="1" x="462"/>
        <item x="366"/>
        <item x="367"/>
        <item x="368"/>
        <item m="1" x="463"/>
        <item m="1" x="452"/>
        <item x="371"/>
        <item x="372"/>
        <item x="373"/>
        <item x="402"/>
        <item x="403"/>
        <item x="404"/>
        <item x="405"/>
        <item m="1" x="478"/>
        <item x="407"/>
        <item x="408"/>
        <item x="409"/>
        <item x="410"/>
        <item x="411"/>
        <item x="412"/>
        <item x="413"/>
        <item m="1" x="451"/>
        <item x="415"/>
        <item x="416"/>
        <item x="417"/>
        <item x="418"/>
        <item x="419"/>
        <item x="420"/>
        <item x="421"/>
        <item m="1" x="473"/>
        <item x="422"/>
        <item x="423"/>
        <item x="424"/>
        <item x="425"/>
        <item x="426"/>
        <item x="427"/>
        <item x="428"/>
        <item x="429"/>
        <item x="430"/>
        <item x="431"/>
        <item x="432"/>
        <item x="433"/>
        <item x="434"/>
        <item x="435"/>
        <item m="1" x="486"/>
        <item x="437"/>
        <item x="438"/>
        <item x="439"/>
        <item x="440"/>
        <item x="441"/>
        <item x="48"/>
        <item x="166"/>
        <item x="9"/>
        <item x="19"/>
        <item x="53"/>
        <item x="57"/>
        <item x="87"/>
        <item x="106"/>
        <item x="108"/>
        <item x="121"/>
        <item x="138"/>
        <item x="139"/>
        <item x="147"/>
        <item x="159"/>
        <item x="173"/>
        <item x="177"/>
        <item x="213"/>
        <item x="226"/>
        <item x="229"/>
        <item x="230"/>
        <item x="242"/>
        <item x="243"/>
        <item x="246"/>
        <item x="251"/>
        <item x="261"/>
        <item x="262"/>
        <item x="263"/>
        <item x="264"/>
        <item x="265"/>
        <item x="266"/>
        <item m="1" x="464"/>
        <item x="267"/>
        <item x="277"/>
        <item x="281"/>
        <item x="303"/>
        <item x="330"/>
        <item x="345"/>
        <item x="348"/>
        <item x="362"/>
        <item x="363"/>
        <item x="364"/>
        <item x="369"/>
        <item x="370"/>
        <item x="376"/>
        <item x="377"/>
        <item x="380"/>
        <item x="382"/>
        <item x="388"/>
        <item x="406"/>
        <item x="414"/>
        <item x="436"/>
        <item x="51"/>
        <item x="47"/>
        <item x="92"/>
        <item x="168"/>
        <item x="179"/>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items count="108">
        <item x="17"/>
        <item x="67"/>
        <item x="4"/>
        <item x="26"/>
        <item x="41"/>
        <item x="14"/>
        <item x="38"/>
        <item x="42"/>
        <item x="49"/>
        <item x="25"/>
        <item x="15"/>
        <item x="43"/>
        <item x="45"/>
        <item x="78"/>
        <item x="13"/>
        <item x="76"/>
        <item x="46"/>
        <item x="39"/>
        <item x="34"/>
        <item x="33"/>
        <item x="35"/>
        <item x="62"/>
        <item x="75"/>
        <item x="59"/>
        <item x="82"/>
        <item x="12"/>
        <item x="56"/>
        <item x="2"/>
        <item x="85"/>
        <item x="7"/>
        <item x="65"/>
        <item x="32"/>
        <item x="63"/>
        <item x="9"/>
        <item x="72"/>
        <item x="53"/>
        <item x="90"/>
        <item x="44"/>
        <item x="92"/>
        <item x="71"/>
        <item x="55"/>
        <item x="52"/>
        <item x="51"/>
        <item x="73"/>
        <item x="89"/>
        <item x="31"/>
        <item x="3"/>
        <item x="21"/>
        <item x="87"/>
        <item x="88"/>
        <item x="29"/>
        <item x="37"/>
        <item x="86"/>
        <item x="30"/>
        <item x="54"/>
        <item x="24"/>
        <item x="60"/>
        <item x="28"/>
        <item x="64"/>
        <item x="22"/>
        <item x="8"/>
        <item x="58"/>
        <item x="27"/>
        <item x="57"/>
        <item x="61"/>
        <item x="11"/>
        <item x="10"/>
        <item x="16"/>
        <item x="1"/>
        <item x="5"/>
        <item x="83"/>
        <item x="68"/>
        <item x="91"/>
        <item x="48"/>
        <item x="79"/>
        <item x="47"/>
        <item x="81"/>
        <item x="80"/>
        <item x="18"/>
        <item x="6"/>
        <item x="70"/>
        <item x="19"/>
        <item x="20"/>
        <item x="84"/>
        <item x="50"/>
        <item x="77"/>
        <item x="23"/>
        <item x="96"/>
        <item x="97"/>
        <item x="94"/>
        <item x="93"/>
        <item x="66"/>
        <item x="95"/>
        <item x="0"/>
        <item x="69"/>
        <item m="1" x="107"/>
        <item x="74"/>
        <item x="98"/>
        <item x="99"/>
        <item x="106"/>
        <item x="103"/>
        <item x="40"/>
        <item x="36"/>
        <item x="100"/>
        <item x="102"/>
        <item x="104"/>
        <item x="101"/>
        <item x="105"/>
      </items>
    </pivotField>
    <pivotField compact="0" outline="0" showAll="0" defaultSubtotal="0">
      <items count="56">
        <item x="42"/>
        <item x="10"/>
        <item x="7"/>
        <item x="32"/>
        <item x="33"/>
        <item x="5"/>
        <item x="40"/>
        <item x="6"/>
        <item x="3"/>
        <item x="13"/>
        <item x="2"/>
        <item x="35"/>
        <item x="36"/>
        <item x="31"/>
        <item x="44"/>
        <item x="43"/>
        <item x="38"/>
        <item x="30"/>
        <item x="14"/>
        <item m="1" x="55"/>
        <item x="34"/>
        <item m="1" x="52"/>
        <item x="27"/>
        <item x="41"/>
        <item x="16"/>
        <item x="15"/>
        <item x="21"/>
        <item x="39"/>
        <item x="28"/>
        <item x="29"/>
        <item x="9"/>
        <item x="12"/>
        <item x="11"/>
        <item x="24"/>
        <item x="22"/>
        <item x="8"/>
        <item x="26"/>
        <item x="25"/>
        <item x="4"/>
        <item x="0"/>
        <item x="18"/>
        <item x="1"/>
        <item x="50"/>
        <item x="51"/>
        <item m="1" x="53"/>
        <item x="20"/>
        <item x="45"/>
        <item m="1" x="54"/>
        <item x="17"/>
        <item x="23"/>
        <item x="19"/>
        <item x="37"/>
        <item x="46"/>
        <item x="47"/>
        <item x="48"/>
        <item x="49"/>
      </items>
    </pivotField>
    <pivotField compact="0" outline="0" showAll="0" defaultSubtotal="0">
      <items count="178">
        <item x="107"/>
        <item x="51"/>
        <item x="16"/>
        <item x="62"/>
        <item x="8"/>
        <item x="82"/>
        <item x="38"/>
        <item x="50"/>
        <item x="49"/>
        <item x="33"/>
        <item x="78"/>
        <item x="109"/>
        <item x="18"/>
        <item x="32"/>
        <item x="31"/>
        <item x="96"/>
        <item x="76"/>
        <item x="41"/>
        <item x="61"/>
        <item x="92"/>
        <item x="12"/>
        <item x="20"/>
        <item x="2"/>
        <item x="6"/>
        <item x="66"/>
        <item x="5"/>
        <item x="110"/>
        <item x="30"/>
        <item x="102"/>
        <item x="112"/>
        <item x="95"/>
        <item x="100"/>
        <item x="63"/>
        <item x="79"/>
        <item x="98"/>
        <item x="93"/>
        <item x="45"/>
        <item x="52"/>
        <item x="55"/>
        <item x="29"/>
        <item x="86"/>
        <item x="105"/>
        <item x="43"/>
        <item x="3"/>
        <item x="91"/>
        <item x="34"/>
        <item x="72"/>
        <item x="27"/>
        <item x="25"/>
        <item x="73"/>
        <item x="67"/>
        <item x="75"/>
        <item x="44"/>
        <item x="94"/>
        <item x="47"/>
        <item x="83"/>
        <item x="101"/>
        <item x="54"/>
        <item x="84"/>
        <item x="36"/>
        <item x="23"/>
        <item x="59"/>
        <item x="13"/>
        <item x="60"/>
        <item x="90"/>
        <item x="85"/>
        <item x="64"/>
        <item x="53"/>
        <item x="46"/>
        <item x="15"/>
        <item x="111"/>
        <item x="81"/>
        <item x="56"/>
        <item x="40"/>
        <item x="97"/>
        <item x="57"/>
        <item x="22"/>
        <item x="113"/>
        <item x="58"/>
        <item x="139"/>
        <item x="103"/>
        <item x="4"/>
        <item x="7"/>
        <item x="14"/>
        <item x="65"/>
        <item x="11"/>
        <item x="39"/>
        <item x="108"/>
        <item x="80"/>
        <item x="10"/>
        <item x="87"/>
        <item x="17"/>
        <item x="99"/>
        <item x="74"/>
        <item x="71"/>
        <item x="24"/>
        <item x="89"/>
        <item x="19"/>
        <item x="21"/>
        <item x="9"/>
        <item x="77"/>
        <item x="48"/>
        <item x="28"/>
        <item x="42"/>
        <item x="0"/>
        <item x="70"/>
        <item x="1"/>
        <item x="26"/>
        <item x="114"/>
        <item x="117"/>
        <item x="152"/>
        <item x="104"/>
        <item x="118"/>
        <item x="119"/>
        <item x="120"/>
        <item x="121"/>
        <item x="122"/>
        <item x="123"/>
        <item x="124"/>
        <item x="125"/>
        <item x="126"/>
        <item x="127"/>
        <item x="128"/>
        <item x="129"/>
        <item x="130"/>
        <item x="131"/>
        <item x="132"/>
        <item x="133"/>
        <item x="134"/>
        <item x="135"/>
        <item x="138"/>
        <item x="140"/>
        <item x="141"/>
        <item x="142"/>
        <item x="143"/>
        <item x="144"/>
        <item x="145"/>
        <item x="146"/>
        <item x="147"/>
        <item x="148"/>
        <item x="149"/>
        <item x="115"/>
        <item x="68"/>
        <item x="151"/>
        <item x="88"/>
        <item x="153"/>
        <item x="154"/>
        <item x="155"/>
        <item x="156"/>
        <item x="157"/>
        <item x="158"/>
        <item x="159"/>
        <item x="160"/>
        <item x="161"/>
        <item x="162"/>
        <item x="167"/>
        <item x="171"/>
        <item x="168"/>
        <item x="169"/>
        <item x="170"/>
        <item x="172"/>
        <item x="173"/>
        <item x="174"/>
        <item x="175"/>
        <item x="176"/>
        <item x="177"/>
        <item x="116"/>
        <item x="106"/>
        <item x="163"/>
        <item x="164"/>
        <item x="165"/>
        <item x="166"/>
        <item x="150"/>
        <item x="37"/>
        <item x="35"/>
        <item x="69"/>
        <item x="137"/>
        <item x="136"/>
      </items>
    </pivotField>
    <pivotField compact="0" outline="0" showAll="0" defaultSubtotal="0"/>
    <pivotField dataField="1" compact="0" numFmtId="10" outline="0" showAll="0" defaultSubtotal="0">
      <items count="121">
        <item x="0"/>
        <item x="29"/>
        <item x="19"/>
        <item m="1" x="69"/>
        <item m="1" x="57"/>
        <item m="1" x="78"/>
        <item m="1" x="74"/>
        <item x="20"/>
        <item x="6"/>
        <item x="33"/>
        <item x="36"/>
        <item x="34"/>
        <item m="1" x="87"/>
        <item x="27"/>
        <item x="30"/>
        <item m="1" x="102"/>
        <item x="37"/>
        <item m="1" x="83"/>
        <item x="35"/>
        <item x="38"/>
        <item m="1" x="76"/>
        <item m="1" x="105"/>
        <item x="9"/>
        <item m="1" x="91"/>
        <item x="14"/>
        <item x="15"/>
        <item m="1" x="56"/>
        <item x="16"/>
        <item m="1" x="97"/>
        <item x="18"/>
        <item m="1" x="98"/>
        <item x="10"/>
        <item x="44"/>
        <item m="1" x="88"/>
        <item x="5"/>
        <item x="8"/>
        <item x="3"/>
        <item m="1" x="68"/>
        <item x="11"/>
        <item x="7"/>
        <item x="17"/>
        <item x="12"/>
        <item m="1" x="81"/>
        <item m="1" x="60"/>
        <item x="13"/>
        <item x="1"/>
        <item x="21"/>
        <item m="1" x="103"/>
        <item m="1" x="111"/>
        <item m="1" x="61"/>
        <item m="1" x="55"/>
        <item m="1" x="82"/>
        <item m="1" x="67"/>
        <item m="1" x="72"/>
        <item m="1" x="58"/>
        <item x="28"/>
        <item m="1" x="116"/>
        <item m="1" x="107"/>
        <item m="1" x="71"/>
        <item m="1" x="94"/>
        <item x="23"/>
        <item m="1" x="110"/>
        <item m="1" x="54"/>
        <item m="1" x="84"/>
        <item m="1" x="119"/>
        <item m="1" x="89"/>
        <item m="1" x="113"/>
        <item m="1" x="114"/>
        <item m="1" x="79"/>
        <item m="1" x="96"/>
        <item m="1" x="64"/>
        <item m="1" x="52"/>
        <item m="1" x="63"/>
        <item m="1" x="120"/>
        <item m="1" x="117"/>
        <item m="1" x="77"/>
        <item x="51"/>
        <item m="1" x="108"/>
        <item m="1" x="86"/>
        <item m="1" x="100"/>
        <item m="1" x="101"/>
        <item m="1" x="80"/>
        <item m="1" x="118"/>
        <item m="1" x="73"/>
        <item m="1" x="65"/>
        <item m="1" x="70"/>
        <item x="4"/>
        <item m="1" x="104"/>
        <item m="1" x="75"/>
        <item m="1" x="62"/>
        <item m="1" x="53"/>
        <item m="1" x="59"/>
        <item x="42"/>
        <item m="1" x="85"/>
        <item x="50"/>
        <item m="1" x="115"/>
        <item m="1" x="92"/>
        <item m="1" x="90"/>
        <item m="1" x="109"/>
        <item m="1" x="66"/>
        <item m="1" x="99"/>
        <item x="2"/>
        <item m="1" x="93"/>
        <item x="24"/>
        <item x="25"/>
        <item m="1" x="95"/>
        <item m="1" x="112"/>
        <item m="1" x="106"/>
        <item x="43"/>
        <item x="22"/>
        <item x="26"/>
        <item x="31"/>
        <item x="32"/>
        <item x="39"/>
        <item x="40"/>
        <item x="41"/>
        <item x="45"/>
        <item x="46"/>
        <item x="47"/>
        <item x="48"/>
        <item x="49"/>
      </items>
    </pivotField>
    <pivotField compact="0" outline="0" showAll="0" defaultSubtotal="0"/>
    <pivotField compact="0" outline="0" showAll="0" defaultSubtotal="0"/>
    <pivotField compact="0" outline="0" showAll="0" defaultSubtotal="0"/>
    <pivotField compact="0" numFmtId="10" outline="0" showAll="0" defaultSubtotal="0"/>
    <pivotField compact="0" numFmtId="10" outline="0" showAll="0" defaultSubtotal="0"/>
    <pivotField compact="0" numFmtId="10" outline="0" showAll="0" defaultSubtotal="0"/>
    <pivotField compact="0" outline="0" showAll="0" defaultSubtotal="0">
      <items count="9">
        <item x="4"/>
        <item x="3"/>
        <item x="1"/>
        <item x="5"/>
        <item x="2"/>
        <item x="6"/>
        <item x="0"/>
        <item m="1" x="8"/>
        <item x="7"/>
      </items>
    </pivotField>
    <pivotField axis="axisRow" compact="0" outline="0" subtotalTop="0" showAll="0" defaultSubtotal="0">
      <items count="8">
        <item x="2"/>
        <item x="4"/>
        <item x="3"/>
        <item x="5"/>
        <item x="1"/>
        <item m="1" x="7"/>
        <item x="0"/>
        <item x="6"/>
      </items>
    </pivotField>
    <pivotField compact="0" outline="0" showAll="0" defaultSubtotal="0">
      <items count="255">
        <item m="1" x="221"/>
        <item m="1" x="165"/>
        <item m="1" x="201"/>
        <item m="1" x="211"/>
        <item x="58"/>
        <item m="1" x="182"/>
        <item x="28"/>
        <item x="52"/>
        <item x="96"/>
        <item m="1" x="155"/>
        <item x="81"/>
        <item m="1" x="247"/>
        <item m="1" x="180"/>
        <item x="51"/>
        <item x="75"/>
        <item x="56"/>
        <item x="27"/>
        <item m="1" x="149"/>
        <item m="1" x="192"/>
        <item x="69"/>
        <item x="26"/>
        <item x="47"/>
        <item x="50"/>
        <item m="1" x="174"/>
        <item m="1" x="243"/>
        <item m="1" x="232"/>
        <item m="1" x="207"/>
        <item m="1" x="198"/>
        <item x="20"/>
        <item x="11"/>
        <item x="25"/>
        <item x="12"/>
        <item x="35"/>
        <item x="65"/>
        <item m="1" x="188"/>
        <item m="1" x="208"/>
        <item m="1" x="249"/>
        <item m="1" x="225"/>
        <item m="1" x="223"/>
        <item m="1" x="238"/>
        <item x="86"/>
        <item m="1" x="191"/>
        <item x="80"/>
        <item x="59"/>
        <item x="73"/>
        <item x="32"/>
        <item x="83"/>
        <item x="33"/>
        <item x="22"/>
        <item m="1" x="162"/>
        <item x="43"/>
        <item x="90"/>
        <item x="99"/>
        <item m="1" x="214"/>
        <item m="1" x="159"/>
        <item x="44"/>
        <item m="1" x="169"/>
        <item x="64"/>
        <item m="1" x="148"/>
        <item m="1" x="194"/>
        <item x="104"/>
        <item x="118"/>
        <item m="1" x="212"/>
        <item x="101"/>
        <item x="105"/>
        <item m="1" x="190"/>
        <item m="1" x="179"/>
        <item m="1" x="156"/>
        <item m="1" x="202"/>
        <item m="1" x="172"/>
        <item x="60"/>
        <item m="1" x="210"/>
        <item m="1" x="152"/>
        <item m="1" x="227"/>
        <item x="115"/>
        <item m="1" x="234"/>
        <item m="1" x="242"/>
        <item x="4"/>
        <item x="5"/>
        <item x="6"/>
        <item m="1" x="153"/>
        <item m="1" x="241"/>
        <item x="9"/>
        <item x="10"/>
        <item x="13"/>
        <item m="1" x="209"/>
        <item x="15"/>
        <item m="1" x="157"/>
        <item m="1" x="170"/>
        <item x="21"/>
        <item m="1" x="199"/>
        <item m="1" x="237"/>
        <item m="1" x="151"/>
        <item m="1" x="187"/>
        <item x="36"/>
        <item m="1" x="184"/>
        <item x="119"/>
        <item x="120"/>
        <item x="121"/>
        <item x="14"/>
        <item x="23"/>
        <item m="1" x="217"/>
        <item x="82"/>
        <item x="85"/>
        <item m="1" x="175"/>
        <item m="1" x="163"/>
        <item x="79"/>
        <item m="1" x="176"/>
        <item m="1" x="224"/>
        <item x="111"/>
        <item x="136"/>
        <item m="1" x="219"/>
        <item m="1" x="248"/>
        <item m="1" x="235"/>
        <item x="88"/>
        <item m="1" x="196"/>
        <item x="91"/>
        <item x="100"/>
        <item x="128"/>
        <item x="129"/>
        <item x="130"/>
        <item x="134"/>
        <item x="137"/>
        <item x="138"/>
        <item x="139"/>
        <item m="1" x="186"/>
        <item x="140"/>
        <item x="146"/>
        <item x="131"/>
        <item x="132"/>
        <item x="133"/>
        <item x="135"/>
        <item m="1" x="246"/>
        <item m="1" x="164"/>
        <item x="142"/>
        <item m="1" x="200"/>
        <item x="144"/>
        <item x="145"/>
        <item m="1" x="147"/>
        <item m="1" x="230"/>
        <item m="1" x="218"/>
        <item m="1" x="253"/>
        <item m="1" x="185"/>
        <item m="1" x="178"/>
        <item m="1" x="183"/>
        <item m="1" x="245"/>
        <item m="1" x="239"/>
        <item m="1" x="205"/>
        <item x="77"/>
        <item m="1" x="228"/>
        <item m="1" x="254"/>
        <item m="1" x="204"/>
        <item m="1" x="252"/>
        <item m="1" x="203"/>
        <item x="95"/>
        <item m="1" x="233"/>
        <item m="1" x="166"/>
        <item m="1" x="193"/>
        <item m="1" x="160"/>
        <item x="117"/>
        <item m="1" x="197"/>
        <item x="87"/>
        <item m="1" x="222"/>
        <item x="53"/>
        <item x="61"/>
        <item m="1" x="250"/>
        <item m="1" x="189"/>
        <item m="1" x="173"/>
        <item x="40"/>
        <item x="41"/>
        <item m="1" x="216"/>
        <item x="122"/>
        <item m="1" x="177"/>
        <item m="1" x="226"/>
        <item x="7"/>
        <item x="8"/>
        <item x="16"/>
        <item x="17"/>
        <item m="1" x="161"/>
        <item x="24"/>
        <item x="29"/>
        <item x="30"/>
        <item x="31"/>
        <item x="34"/>
        <item x="37"/>
        <item x="48"/>
        <item x="49"/>
        <item x="54"/>
        <item x="55"/>
        <item x="57"/>
        <item x="63"/>
        <item m="1" x="195"/>
        <item m="1" x="244"/>
        <item m="1" x="240"/>
        <item m="1" x="206"/>
        <item x="72"/>
        <item x="74"/>
        <item x="76"/>
        <item x="78"/>
        <item x="84"/>
        <item m="1" x="229"/>
        <item x="89"/>
        <item m="1" x="154"/>
        <item x="97"/>
        <item x="98"/>
        <item m="1" x="213"/>
        <item x="108"/>
        <item x="113"/>
        <item m="1" x="231"/>
        <item x="125"/>
        <item x="126"/>
        <item x="127"/>
        <item m="1" x="168"/>
        <item x="141"/>
        <item x="143"/>
        <item m="1" x="236"/>
        <item m="1" x="171"/>
        <item m="1" x="167"/>
        <item m="1" x="251"/>
        <item m="1" x="215"/>
        <item m="1" x="158"/>
        <item m="1" x="220"/>
        <item m="1" x="181"/>
        <item x="114"/>
        <item x="0"/>
        <item x="1"/>
        <item x="2"/>
        <item x="3"/>
        <item x="38"/>
        <item x="45"/>
        <item m="1" x="150"/>
        <item x="66"/>
        <item x="68"/>
        <item x="92"/>
        <item x="94"/>
        <item x="116"/>
        <item x="18"/>
        <item x="19"/>
        <item x="39"/>
        <item x="42"/>
        <item x="46"/>
        <item x="62"/>
        <item x="67"/>
        <item x="70"/>
        <item x="71"/>
        <item x="93"/>
        <item x="102"/>
        <item x="103"/>
        <item x="106"/>
        <item x="107"/>
        <item x="112"/>
        <item x="123"/>
        <item x="109"/>
        <item x="110"/>
        <item x="124"/>
      </items>
    </pivotField>
    <pivotField compact="0" outline="0" showAll="0" defaultSubtotal="0"/>
    <pivotField compact="0" outline="0" showAll="0" defaultSubtotal="0"/>
    <pivotField compact="0" outline="0" showAll="0" defaultSubtotal="0"/>
    <pivotField compact="0" outline="0" showAll="0" defaultSubtotal="0"/>
  </pivotFields>
  <rowFields count="2">
    <field x="7"/>
    <field x="48"/>
  </rowFields>
  <rowItems count="29">
    <i>
      <x/>
      <x/>
    </i>
    <i r="1">
      <x v="1"/>
    </i>
    <i r="1">
      <x v="2"/>
    </i>
    <i r="1">
      <x v="3"/>
    </i>
    <i r="1">
      <x v="4"/>
    </i>
    <i r="1">
      <x v="6"/>
    </i>
    <i r="1">
      <x v="7"/>
    </i>
    <i>
      <x v="1"/>
      <x/>
    </i>
    <i r="1">
      <x v="1"/>
    </i>
    <i r="1">
      <x v="2"/>
    </i>
    <i r="1">
      <x v="4"/>
    </i>
    <i r="1">
      <x v="6"/>
    </i>
    <i>
      <x v="2"/>
      <x v="2"/>
    </i>
    <i r="1">
      <x v="3"/>
    </i>
    <i r="1">
      <x v="6"/>
    </i>
    <i>
      <x v="3"/>
      <x/>
    </i>
    <i r="1">
      <x v="1"/>
    </i>
    <i r="1">
      <x v="2"/>
    </i>
    <i r="1">
      <x v="3"/>
    </i>
    <i r="1">
      <x v="4"/>
    </i>
    <i r="1">
      <x v="6"/>
    </i>
    <i>
      <x v="4"/>
      <x v="3"/>
    </i>
    <i>
      <x v="5"/>
      <x/>
    </i>
    <i r="1">
      <x v="1"/>
    </i>
    <i r="1">
      <x v="2"/>
    </i>
    <i r="1">
      <x v="3"/>
    </i>
    <i r="1">
      <x v="4"/>
    </i>
    <i r="1">
      <x v="6"/>
    </i>
    <i t="grand">
      <x/>
    </i>
  </rowItems>
  <colItems count="1">
    <i/>
  </colItems>
  <dataFields count="1">
    <dataField name="Nombre de Projets" fld="40" subtotal="count" baseField="48" baseItem="5"/>
  </dataFields>
  <formats count="86">
    <format dxfId="3709">
      <pivotArea field="16" type="button" dataOnly="0" labelOnly="1" outline="0"/>
    </format>
    <format dxfId="3708">
      <pivotArea field="31" type="button" dataOnly="0" labelOnly="1" outline="0"/>
    </format>
    <format dxfId="3707">
      <pivotArea field="7" type="button" dataOnly="0" labelOnly="1" outline="0" axis="axisRow" fieldPosition="0"/>
    </format>
    <format dxfId="3706">
      <pivotArea field="8" type="button" dataOnly="0" labelOnly="1" outline="0"/>
    </format>
    <format dxfId="3705">
      <pivotArea field="19" type="button" dataOnly="0" labelOnly="1" outline="0"/>
    </format>
    <format dxfId="3704">
      <pivotArea field="20" type="button" dataOnly="0" labelOnly="1" outline="0"/>
    </format>
    <format dxfId="3703">
      <pivotArea field="17" type="button" dataOnly="0" labelOnly="1" outline="0"/>
    </format>
    <format dxfId="3702">
      <pivotArea field="18" type="button" dataOnly="0" labelOnly="1" outline="0"/>
    </format>
    <format dxfId="3701">
      <pivotArea field="21" type="button" dataOnly="0" labelOnly="1" outline="0"/>
    </format>
    <format dxfId="3700">
      <pivotArea field="22" type="button" dataOnly="0" labelOnly="1" outline="0"/>
    </format>
    <format dxfId="3699">
      <pivotArea field="38" type="button" dataOnly="0" labelOnly="1" outline="0"/>
    </format>
    <format dxfId="3698">
      <pivotArea field="30" type="button" dataOnly="0" labelOnly="1" outline="0"/>
    </format>
    <format dxfId="3697">
      <pivotArea field="36" type="button" dataOnly="0" labelOnly="1" outline="0"/>
    </format>
    <format dxfId="3696">
      <pivotArea field="37" type="button" dataOnly="0" labelOnly="1" outline="0"/>
    </format>
    <format dxfId="3695">
      <pivotArea field="47" type="button" dataOnly="0" labelOnly="1" outline="0"/>
    </format>
    <format dxfId="3694">
      <pivotArea field="40" type="button" dataOnly="0" labelOnly="1" outline="0"/>
    </format>
    <format dxfId="3693">
      <pivotArea field="12" type="button" dataOnly="0" labelOnly="1" outline="0"/>
    </format>
    <format dxfId="3692">
      <pivotArea field="11" type="button" dataOnly="0" labelOnly="1" outline="0"/>
    </format>
    <format dxfId="3691">
      <pivotArea field="10" type="button" dataOnly="0" labelOnly="1" outline="0"/>
    </format>
    <format dxfId="3690">
      <pivotArea field="49" type="button" dataOnly="0" labelOnly="1" outline="0"/>
    </format>
    <format dxfId="3689">
      <pivotArea dataOnly="0" labelOnly="1" outline="0" axis="axisValues" fieldPosition="0"/>
    </format>
    <format dxfId="3688">
      <pivotArea field="16" type="button" dataOnly="0" labelOnly="1" outline="0"/>
    </format>
    <format dxfId="3687">
      <pivotArea field="31" type="button" dataOnly="0" labelOnly="1" outline="0"/>
    </format>
    <format dxfId="3686">
      <pivotArea field="8" type="button" dataOnly="0" labelOnly="1" outline="0"/>
    </format>
    <format dxfId="3685">
      <pivotArea field="19" type="button" dataOnly="0" labelOnly="1" outline="0"/>
    </format>
    <format dxfId="3684">
      <pivotArea field="20" type="button" dataOnly="0" labelOnly="1" outline="0"/>
    </format>
    <format dxfId="3683">
      <pivotArea field="17" type="button" dataOnly="0" labelOnly="1" outline="0"/>
    </format>
    <format dxfId="3682">
      <pivotArea field="18" type="button" dataOnly="0" labelOnly="1" outline="0"/>
    </format>
    <format dxfId="3681">
      <pivotArea field="21" type="button" dataOnly="0" labelOnly="1" outline="0"/>
    </format>
    <format dxfId="3680">
      <pivotArea field="22" type="button" dataOnly="0" labelOnly="1" outline="0"/>
    </format>
    <format dxfId="3679">
      <pivotArea field="38" type="button" dataOnly="0" labelOnly="1" outline="0"/>
    </format>
    <format dxfId="3678">
      <pivotArea field="30" type="button" dataOnly="0" labelOnly="1" outline="0"/>
    </format>
    <format dxfId="3677">
      <pivotArea field="36" type="button" dataOnly="0" labelOnly="1" outline="0"/>
    </format>
    <format dxfId="3676">
      <pivotArea field="37" type="button" dataOnly="0" labelOnly="1" outline="0"/>
    </format>
    <format dxfId="3675">
      <pivotArea field="47" type="button" dataOnly="0" labelOnly="1" outline="0"/>
    </format>
    <format dxfId="3674">
      <pivotArea field="40" type="button" dataOnly="0" labelOnly="1" outline="0"/>
    </format>
    <format dxfId="3673">
      <pivotArea field="12" type="button" dataOnly="0" labelOnly="1" outline="0"/>
    </format>
    <format dxfId="3672">
      <pivotArea field="11" type="button" dataOnly="0" labelOnly="1" outline="0"/>
    </format>
    <format dxfId="3671">
      <pivotArea field="10" type="button" dataOnly="0" labelOnly="1" outline="0"/>
    </format>
    <format dxfId="3670">
      <pivotArea field="49" type="button" dataOnly="0" labelOnly="1" outline="0"/>
    </format>
    <format dxfId="3669">
      <pivotArea field="16" type="button" dataOnly="0" labelOnly="1" outline="0"/>
    </format>
    <format dxfId="3668">
      <pivotArea field="31" type="button" dataOnly="0" labelOnly="1" outline="0"/>
    </format>
    <format dxfId="3667">
      <pivotArea field="7" type="button" dataOnly="0" labelOnly="1" outline="0" axis="axisRow" fieldPosition="0"/>
    </format>
    <format dxfId="3666">
      <pivotArea field="8" type="button" dataOnly="0" labelOnly="1" outline="0"/>
    </format>
    <format dxfId="3665">
      <pivotArea field="19" type="button" dataOnly="0" labelOnly="1" outline="0"/>
    </format>
    <format dxfId="3664">
      <pivotArea field="20" type="button" dataOnly="0" labelOnly="1" outline="0"/>
    </format>
    <format dxfId="3663">
      <pivotArea field="17" type="button" dataOnly="0" labelOnly="1" outline="0"/>
    </format>
    <format dxfId="3662">
      <pivotArea field="18" type="button" dataOnly="0" labelOnly="1" outline="0"/>
    </format>
    <format dxfId="3661">
      <pivotArea field="21" type="button" dataOnly="0" labelOnly="1" outline="0"/>
    </format>
    <format dxfId="3660">
      <pivotArea field="22" type="button" dataOnly="0" labelOnly="1" outline="0"/>
    </format>
    <format dxfId="3659">
      <pivotArea field="38" type="button" dataOnly="0" labelOnly="1" outline="0"/>
    </format>
    <format dxfId="3658">
      <pivotArea field="30" type="button" dataOnly="0" labelOnly="1" outline="0"/>
    </format>
    <format dxfId="3657">
      <pivotArea field="36" type="button" dataOnly="0" labelOnly="1" outline="0"/>
    </format>
    <format dxfId="3656">
      <pivotArea field="37" type="button" dataOnly="0" labelOnly="1" outline="0"/>
    </format>
    <format dxfId="3655">
      <pivotArea field="47" type="button" dataOnly="0" labelOnly="1" outline="0"/>
    </format>
    <format dxfId="3654">
      <pivotArea field="40" type="button" dataOnly="0" labelOnly="1" outline="0"/>
    </format>
    <format dxfId="3653">
      <pivotArea field="12" type="button" dataOnly="0" labelOnly="1" outline="0"/>
    </format>
    <format dxfId="3652">
      <pivotArea field="11" type="button" dataOnly="0" labelOnly="1" outline="0"/>
    </format>
    <format dxfId="3651">
      <pivotArea field="10" type="button" dataOnly="0" labelOnly="1" outline="0"/>
    </format>
    <format dxfId="3650">
      <pivotArea field="49" type="button" dataOnly="0" labelOnly="1" outline="0"/>
    </format>
    <format dxfId="3649">
      <pivotArea dataOnly="0" labelOnly="1" outline="0" axis="axisValues" fieldPosition="0"/>
    </format>
    <format dxfId="3648">
      <pivotArea field="7" type="button" dataOnly="0" labelOnly="1" outline="0" axis="axisRow" fieldPosition="0"/>
    </format>
    <format dxfId="3647">
      <pivotArea field="48" type="button" dataOnly="0" labelOnly="1" outline="0" axis="axisRow" fieldPosition="1"/>
    </format>
    <format dxfId="3646">
      <pivotArea dataOnly="0" labelOnly="1" outline="0" axis="axisValues" fieldPosition="0"/>
    </format>
    <format dxfId="3645">
      <pivotArea type="all" dataOnly="0" outline="0" fieldPosition="0"/>
    </format>
    <format dxfId="3644">
      <pivotArea outline="0" collapsedLevelsAreSubtotals="1" fieldPosition="0"/>
    </format>
    <format dxfId="3643">
      <pivotArea field="7" type="button" dataOnly="0" labelOnly="1" outline="0" axis="axisRow" fieldPosition="0"/>
    </format>
    <format dxfId="3642">
      <pivotArea field="48" type="button" dataOnly="0" labelOnly="1" outline="0" axis="axisRow" fieldPosition="1"/>
    </format>
    <format dxfId="3641">
      <pivotArea dataOnly="0" labelOnly="1" outline="0" fieldPosition="0">
        <references count="1">
          <reference field="7" count="0"/>
        </references>
      </pivotArea>
    </format>
    <format dxfId="3640">
      <pivotArea dataOnly="0" labelOnly="1" grandRow="1" outline="0" fieldPosition="0"/>
    </format>
    <format dxfId="3639">
      <pivotArea dataOnly="0" labelOnly="1" outline="0" fieldPosition="0">
        <references count="2">
          <reference field="7" count="1" selected="0">
            <x v="0"/>
          </reference>
          <reference field="48" count="0"/>
        </references>
      </pivotArea>
    </format>
    <format dxfId="3638">
      <pivotArea dataOnly="0" labelOnly="1" outline="0" fieldPosition="0">
        <references count="2">
          <reference field="7" count="1" selected="0">
            <x v="1"/>
          </reference>
          <reference field="48" count="3">
            <x v="0"/>
            <x v="1"/>
            <x v="2"/>
          </reference>
        </references>
      </pivotArea>
    </format>
    <format dxfId="3637">
      <pivotArea dataOnly="0" labelOnly="1" outline="0" fieldPosition="0">
        <references count="2">
          <reference field="7" count="1" selected="0">
            <x v="2"/>
          </reference>
          <reference field="48" count="1">
            <x v="2"/>
          </reference>
        </references>
      </pivotArea>
    </format>
    <format dxfId="3636">
      <pivotArea dataOnly="0" labelOnly="1" outline="0" fieldPosition="0">
        <references count="2">
          <reference field="7" count="1" selected="0">
            <x v="3"/>
          </reference>
          <reference field="48" count="0"/>
        </references>
      </pivotArea>
    </format>
    <format dxfId="3635">
      <pivotArea dataOnly="0" labelOnly="1" outline="0" axis="axisValues" fieldPosition="0"/>
    </format>
    <format dxfId="3634">
      <pivotArea type="all" dataOnly="0" outline="0" fieldPosition="0"/>
    </format>
    <format dxfId="3633">
      <pivotArea outline="0" collapsedLevelsAreSubtotals="1" fieldPosition="0"/>
    </format>
    <format dxfId="3632">
      <pivotArea field="7" type="button" dataOnly="0" labelOnly="1" outline="0" axis="axisRow" fieldPosition="0"/>
    </format>
    <format dxfId="3631">
      <pivotArea field="48" type="button" dataOnly="0" labelOnly="1" outline="0" axis="axisRow" fieldPosition="1"/>
    </format>
    <format dxfId="3630">
      <pivotArea dataOnly="0" labelOnly="1" outline="0" fieldPosition="0">
        <references count="1">
          <reference field="7" count="0"/>
        </references>
      </pivotArea>
    </format>
    <format dxfId="3629">
      <pivotArea dataOnly="0" labelOnly="1" grandRow="1" outline="0" fieldPosition="0"/>
    </format>
    <format dxfId="3628">
      <pivotArea dataOnly="0" labelOnly="1" outline="0" fieldPosition="0">
        <references count="2">
          <reference field="7" count="1" selected="0">
            <x v="0"/>
          </reference>
          <reference field="48" count="0"/>
        </references>
      </pivotArea>
    </format>
    <format dxfId="3627">
      <pivotArea dataOnly="0" labelOnly="1" outline="0" fieldPosition="0">
        <references count="2">
          <reference field="7" count="1" selected="0">
            <x v="1"/>
          </reference>
          <reference field="48" count="3">
            <x v="0"/>
            <x v="1"/>
            <x v="2"/>
          </reference>
        </references>
      </pivotArea>
    </format>
    <format dxfId="3626">
      <pivotArea dataOnly="0" labelOnly="1" outline="0" fieldPosition="0">
        <references count="2">
          <reference field="7" count="1" selected="0">
            <x v="2"/>
          </reference>
          <reference field="48" count="1">
            <x v="2"/>
          </reference>
        </references>
      </pivotArea>
    </format>
    <format dxfId="3625">
      <pivotArea dataOnly="0" labelOnly="1" outline="0" fieldPosition="0">
        <references count="2">
          <reference field="7" count="1" selected="0">
            <x v="3"/>
          </reference>
          <reference field="48" count="0"/>
        </references>
      </pivotArea>
    </format>
    <format dxfId="36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eau croisé dynamique1" cacheId="1" applyNumberFormats="0" applyBorderFormats="0" applyFontFormats="0" applyPatternFormats="0" applyAlignmentFormats="0" applyWidthHeightFormats="1" dataCaption="Valeurs" updatedVersion="6" minRefreshableVersion="3" useAutoFormatting="1" itemPrintTitles="1" createdVersion="7" indent="0" compact="0" compactData="0" multipleFieldFilters="0">
  <location ref="A2:T445" firstHeaderRow="1" firstDataRow="1" firstDataCol="20"/>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9">
        <item x="2"/>
        <item x="1"/>
        <item x="3"/>
        <item x="0"/>
        <item x="4"/>
        <item x="5"/>
        <item m="1" x="6"/>
        <item m="1" x="7"/>
        <item m="1" x="8"/>
      </items>
    </pivotField>
    <pivotField axis="axisRow" compact="0" outline="0" showAll="0" defaultSubtotal="0">
      <items count="38">
        <item x="3"/>
        <item x="4"/>
        <item x="13"/>
        <item x="7"/>
        <item x="20"/>
        <item x="29"/>
        <item x="28"/>
        <item x="5"/>
        <item x="16"/>
        <item x="23"/>
        <item x="2"/>
        <item x="26"/>
        <item x="14"/>
        <item x="11"/>
        <item x="0"/>
        <item x="8"/>
        <item x="36"/>
        <item x="25"/>
        <item x="9"/>
        <item x="18"/>
        <item x="6"/>
        <item x="1"/>
        <item x="30"/>
        <item x="17"/>
        <item x="19"/>
        <item x="21"/>
        <item x="22"/>
        <item x="24"/>
        <item x="27"/>
        <item x="31"/>
        <item x="33"/>
        <item x="15"/>
        <item x="34"/>
        <item x="35"/>
        <item x="12"/>
        <item x="10"/>
        <item m="1" x="37"/>
        <item x="32"/>
      </items>
    </pivotField>
    <pivotField compact="0" outline="0" showAll="0" defaultSubtotal="0"/>
    <pivotField axis="axisRow" compact="0" outline="0" showAll="0" defaultSubtotal="0">
      <items count="105">
        <item x="18"/>
        <item x="72"/>
        <item x="17"/>
        <item m="1" x="90"/>
        <item x="57"/>
        <item x="78"/>
        <item x="48"/>
        <item x="51"/>
        <item x="13"/>
        <item m="1" x="87"/>
        <item m="1" x="91"/>
        <item m="1" x="102"/>
        <item m="1" x="100"/>
        <item m="1" x="92"/>
        <item m="1" x="88"/>
        <item x="53"/>
        <item x="67"/>
        <item x="70"/>
        <item x="47"/>
        <item x="45"/>
        <item x="3"/>
        <item x="41"/>
        <item x="43"/>
        <item x="10"/>
        <item x="73"/>
        <item x="49"/>
        <item x="2"/>
        <item x="12"/>
        <item x="50"/>
        <item x="11"/>
        <item x="64"/>
        <item x="16"/>
        <item x="75"/>
        <item x="69"/>
        <item x="71"/>
        <item x="61"/>
        <item x="33"/>
        <item x="63"/>
        <item x="44"/>
        <item m="1" x="89"/>
        <item x="26"/>
        <item m="1" x="99"/>
        <item x="27"/>
        <item x="28"/>
        <item m="1" x="103"/>
        <item x="58"/>
        <item x="4"/>
        <item x="40"/>
        <item x="23"/>
        <item x="34"/>
        <item x="25"/>
        <item x="56"/>
        <item m="1" x="98"/>
        <item x="62"/>
        <item x="66"/>
        <item x="52"/>
        <item m="1" x="101"/>
        <item x="9"/>
        <item m="1" x="93"/>
        <item m="1" x="94"/>
        <item x="6"/>
        <item m="1" x="95"/>
        <item x="20"/>
        <item x="31"/>
        <item x="46"/>
        <item x="42"/>
        <item x="74"/>
        <item x="19"/>
        <item x="15"/>
        <item x="22"/>
        <item m="1" x="104"/>
        <item x="24"/>
        <item m="1" x="96"/>
        <item x="54"/>
        <item x="5"/>
        <item x="39"/>
        <item x="38"/>
        <item m="1" x="97"/>
        <item x="36"/>
        <item x="35"/>
        <item x="7"/>
        <item x="65"/>
        <item x="14"/>
        <item x="55"/>
        <item x="68"/>
        <item x="21"/>
        <item x="0"/>
        <item x="60"/>
        <item x="76"/>
        <item x="77"/>
        <item x="1"/>
        <item x="8"/>
        <item x="30"/>
        <item x="37"/>
        <item x="79"/>
        <item x="32"/>
        <item x="29"/>
        <item x="59"/>
        <item x="80"/>
        <item x="81"/>
        <item x="82"/>
        <item x="83"/>
        <item x="84"/>
        <item x="85"/>
        <item x="86"/>
      </items>
    </pivotField>
    <pivotField axis="axisRow" compact="0" outline="0" showAll="0" defaultSubtotal="0">
      <items count="33">
        <item x="4"/>
        <item m="1" x="25"/>
        <item x="1"/>
        <item m="1" x="30"/>
        <item m="1" x="26"/>
        <item m="1" x="23"/>
        <item x="8"/>
        <item m="1" x="29"/>
        <item m="1" x="28"/>
        <item m="1" x="18"/>
        <item m="1" x="17"/>
        <item m="1" x="21"/>
        <item m="1" x="22"/>
        <item x="3"/>
        <item x="11"/>
        <item m="1" x="31"/>
        <item m="1" x="24"/>
        <item x="9"/>
        <item m="1" x="14"/>
        <item m="1" x="27"/>
        <item x="0"/>
        <item m="1" x="19"/>
        <item m="1" x="20"/>
        <item m="1" x="16"/>
        <item m="1" x="13"/>
        <item x="2"/>
        <item x="5"/>
        <item m="1" x="32"/>
        <item m="1" x="15"/>
        <item x="6"/>
        <item x="7"/>
        <item x="10"/>
        <item x="12"/>
      </items>
    </pivotField>
    <pivotField axis="axisRow" compact="0" outline="0" showAll="0" defaultSubtotal="0">
      <items count="102">
        <item x="47"/>
        <item x="13"/>
        <item x="11"/>
        <item x="86"/>
        <item x="53"/>
        <item x="12"/>
        <item x="54"/>
        <item x="79"/>
        <item x="74"/>
        <item x="78"/>
        <item x="30"/>
        <item x="7"/>
        <item x="18"/>
        <item x="17"/>
        <item x="39"/>
        <item x="58"/>
        <item x="40"/>
        <item x="37"/>
        <item x="46"/>
        <item x="51"/>
        <item x="28"/>
        <item x="6"/>
        <item x="14"/>
        <item x="31"/>
        <item x="38"/>
        <item x="19"/>
        <item x="96"/>
        <item x="22"/>
        <item x="80"/>
        <item x="24"/>
        <item x="55"/>
        <item x="8"/>
        <item x="36"/>
        <item x="52"/>
        <item x="21"/>
        <item x="41"/>
        <item x="9"/>
        <item x="64"/>
        <item x="50"/>
        <item x="45"/>
        <item x="75"/>
        <item x="68"/>
        <item x="49"/>
        <item x="60"/>
        <item x="70"/>
        <item x="16"/>
        <item x="73"/>
        <item x="61"/>
        <item x="15"/>
        <item x="72"/>
        <item x="85"/>
        <item x="77"/>
        <item x="34"/>
        <item x="71"/>
        <item x="10"/>
        <item x="44"/>
        <item x="27"/>
        <item x="43"/>
        <item x="35"/>
        <item x="26"/>
        <item x="2"/>
        <item x="48"/>
        <item x="29"/>
        <item x="63"/>
        <item x="32"/>
        <item x="62"/>
        <item x="42"/>
        <item x="66"/>
        <item x="23"/>
        <item x="82"/>
        <item x="25"/>
        <item x="4"/>
        <item x="65"/>
        <item x="56"/>
        <item x="67"/>
        <item x="33"/>
        <item x="20"/>
        <item x="81"/>
        <item x="76"/>
        <item x="69"/>
        <item x="0"/>
        <item x="1"/>
        <item x="3"/>
        <item x="5"/>
        <item x="59"/>
        <item x="57"/>
        <item x="95"/>
        <item x="83"/>
        <item x="88"/>
        <item x="91"/>
        <item x="84"/>
        <item x="87"/>
        <item x="89"/>
        <item x="90"/>
        <item x="92"/>
        <item x="93"/>
        <item x="94"/>
        <item x="97"/>
        <item x="98"/>
        <item x="99"/>
        <item x="100"/>
        <item x="101"/>
      </items>
    </pivotField>
    <pivotField compact="0" outline="0" showAll="0" defaultSubtotal="0"/>
    <pivotField compact="0" outline="0" showAll="0" defaultSubtotal="0"/>
    <pivotField compact="0" outline="0" showAll="0" defaultSubtotal="0"/>
    <pivotField axis="axisRow" compact="0" outline="0" showAll="0" sortType="ascending" defaultSubtotal="0">
      <items count="117">
        <item x="5"/>
        <item x="31"/>
        <item m="1" x="116"/>
        <item m="1" x="112"/>
        <item x="50"/>
        <item x="33"/>
        <item x="55"/>
        <item x="99"/>
        <item x="109"/>
        <item x="0"/>
        <item x="45"/>
        <item x="88"/>
        <item x="71"/>
        <item m="1" x="113"/>
        <item x="100"/>
        <item x="87"/>
        <item x="86"/>
        <item x="61"/>
        <item x="1"/>
        <item x="102"/>
        <item x="52"/>
        <item x="51"/>
        <item x="110"/>
        <item x="101"/>
        <item x="14"/>
        <item x="40"/>
        <item m="1" x="114"/>
        <item x="17"/>
        <item x="6"/>
        <item x="72"/>
        <item x="77"/>
        <item x="35"/>
        <item x="20"/>
        <item x="28"/>
        <item x="10"/>
        <item x="13"/>
        <item x="63"/>
        <item x="73"/>
        <item x="11"/>
        <item x="21"/>
        <item x="53"/>
        <item x="38"/>
        <item x="57"/>
        <item x="3"/>
        <item x="78"/>
        <item x="44"/>
        <item x="9"/>
        <item x="4"/>
        <item x="79"/>
        <item x="80"/>
        <item x="65"/>
        <item x="62"/>
        <item x="81"/>
        <item x="104"/>
        <item x="108"/>
        <item x="64"/>
        <item x="90"/>
        <item x="94"/>
        <item x="68"/>
        <item x="37"/>
        <item x="74"/>
        <item x="75"/>
        <item x="105"/>
        <item x="41"/>
        <item x="82"/>
        <item x="54"/>
        <item x="8"/>
        <item x="103"/>
        <item x="66"/>
        <item x="36"/>
        <item x="107"/>
        <item x="56"/>
        <item x="19"/>
        <item x="67"/>
        <item x="76"/>
        <item x="83"/>
        <item x="23"/>
        <item x="29"/>
        <item x="84"/>
        <item x="85"/>
        <item x="49"/>
        <item x="106"/>
        <item x="58"/>
        <item x="70"/>
        <item x="16"/>
        <item x="39"/>
        <item m="1" x="115"/>
        <item x="97"/>
        <item x="91"/>
        <item x="30"/>
        <item x="96"/>
        <item x="18"/>
        <item x="32"/>
        <item x="26"/>
        <item x="60"/>
        <item x="7"/>
        <item x="92"/>
        <item x="93"/>
        <item x="2"/>
        <item x="98"/>
        <item x="89"/>
        <item x="47"/>
        <item x="48"/>
        <item x="22"/>
        <item x="111"/>
        <item x="15"/>
        <item x="12"/>
        <item x="25"/>
        <item x="43"/>
        <item x="42"/>
        <item x="24"/>
        <item x="34"/>
        <item x="59"/>
        <item x="46"/>
        <item x="95"/>
        <item x="69"/>
        <item x="27"/>
      </items>
    </pivotField>
    <pivotField axis="axisRow" compact="0" outline="0" showAll="0" defaultSubtotal="0">
      <items count="110">
        <item x="69"/>
        <item x="78"/>
        <item x="43"/>
        <item x="79"/>
        <item x="40"/>
        <item x="75"/>
        <item x="6"/>
        <item x="5"/>
        <item x="38"/>
        <item x="34"/>
        <item x="84"/>
        <item x="53"/>
        <item x="33"/>
        <item x="1"/>
        <item x="13"/>
        <item x="87"/>
        <item x="14"/>
        <item x="66"/>
        <item x="30"/>
        <item x="65"/>
        <item x="12"/>
        <item x="60"/>
        <item x="37"/>
        <item x="58"/>
        <item x="22"/>
        <item x="26"/>
        <item x="73"/>
        <item x="70"/>
        <item x="35"/>
        <item x="57"/>
        <item x="8"/>
        <item x="7"/>
        <item x="82"/>
        <item x="85"/>
        <item x="2"/>
        <item x="41"/>
        <item x="27"/>
        <item x="52"/>
        <item x="86"/>
        <item x="51"/>
        <item x="54"/>
        <item x="44"/>
        <item x="23"/>
        <item x="24"/>
        <item x="80"/>
        <item x="68"/>
        <item x="50"/>
        <item x="10"/>
        <item x="88"/>
        <item x="89"/>
        <item x="90"/>
        <item x="16"/>
        <item x="17"/>
        <item x="55"/>
        <item x="62"/>
        <item x="93"/>
        <item x="20"/>
        <item x="92"/>
        <item x="18"/>
        <item x="4"/>
        <item x="64"/>
        <item x="25"/>
        <item x="11"/>
        <item x="3"/>
        <item x="46"/>
        <item x="81"/>
        <item x="45"/>
        <item x="39"/>
        <item x="28"/>
        <item x="15"/>
        <item x="42"/>
        <item x="59"/>
        <item x="61"/>
        <item x="74"/>
        <item x="77"/>
        <item x="76"/>
        <item x="72"/>
        <item x="36"/>
        <item x="71"/>
        <item x="83"/>
        <item x="9"/>
        <item x="47"/>
        <item x="48"/>
        <item x="67"/>
        <item x="49"/>
        <item x="21"/>
        <item x="0"/>
        <item x="56"/>
        <item x="91"/>
        <item x="94"/>
        <item x="106"/>
        <item x="107"/>
        <item x="108"/>
        <item x="95"/>
        <item x="96"/>
        <item x="97"/>
        <item x="19"/>
        <item x="32"/>
        <item x="63"/>
        <item x="31"/>
        <item x="29"/>
        <item x="98"/>
        <item x="99"/>
        <item x="100"/>
        <item x="101"/>
        <item x="102"/>
        <item x="103"/>
        <item x="104"/>
        <item x="105"/>
        <item x="109"/>
      </items>
    </pivotField>
    <pivotField axis="axisRow" compact="0" outline="0" showAll="0" defaultSubtotal="0">
      <items count="83">
        <item x="65"/>
        <item x="66"/>
        <item x="36"/>
        <item x="41"/>
        <item x="53"/>
        <item x="6"/>
        <item x="5"/>
        <item x="67"/>
        <item x="29"/>
        <item x="70"/>
        <item x="28"/>
        <item x="1"/>
        <item x="54"/>
        <item x="14"/>
        <item x="13"/>
        <item x="73"/>
        <item x="24"/>
        <item x="19"/>
        <item x="49"/>
        <item x="32"/>
        <item x="59"/>
        <item x="56"/>
        <item x="30"/>
        <item x="21"/>
        <item x="7"/>
        <item x="8"/>
        <item x="68"/>
        <item x="71"/>
        <item x="2"/>
        <item x="35"/>
        <item x="23"/>
        <item x="16"/>
        <item x="44"/>
        <item x="72"/>
        <item x="43"/>
        <item x="45"/>
        <item x="37"/>
        <item x="20"/>
        <item x="34"/>
        <item x="42"/>
        <item x="10"/>
        <item x="17"/>
        <item x="15"/>
        <item x="50"/>
        <item x="64"/>
        <item x="52"/>
        <item x="51"/>
        <item x="4"/>
        <item x="11"/>
        <item x="3"/>
        <item x="39"/>
        <item x="38"/>
        <item x="33"/>
        <item x="22"/>
        <item x="12"/>
        <item x="47"/>
        <item x="48"/>
        <item x="60"/>
        <item x="61"/>
        <item x="62"/>
        <item x="63"/>
        <item x="58"/>
        <item x="31"/>
        <item x="57"/>
        <item x="69"/>
        <item x="9"/>
        <item x="40"/>
        <item x="55"/>
        <item x="18"/>
        <item x="26"/>
        <item x="0"/>
        <item x="46"/>
        <item x="74"/>
        <item x="75"/>
        <item x="79"/>
        <item x="80"/>
        <item x="81"/>
        <item x="76"/>
        <item x="27"/>
        <item x="25"/>
        <item x="77"/>
        <item x="78"/>
        <item x="82"/>
      </items>
    </pivotField>
    <pivotField axis="axisRow" compact="0" outline="0" showAll="0" defaultSubtotal="0">
      <items count="159">
        <item x="19"/>
        <item x="69"/>
        <item x="70"/>
        <item x="25"/>
        <item x="52"/>
        <item x="28"/>
        <item x="50"/>
        <item x="76"/>
        <item x="77"/>
        <item x="10"/>
        <item x="46"/>
        <item x="33"/>
        <item x="22"/>
        <item x="18"/>
        <item x="47"/>
        <item x="14"/>
        <item x="11"/>
        <item x="4"/>
        <item x="37"/>
        <item x="68"/>
        <item x="21"/>
        <item x="42"/>
        <item x="40"/>
        <item x="16"/>
        <item x="71"/>
        <item x="64"/>
        <item x="15"/>
        <item x="3"/>
        <item x="8"/>
        <item x="53"/>
        <item x="20"/>
        <item x="1"/>
        <item x="5"/>
        <item x="9"/>
        <item x="6"/>
        <item x="7"/>
        <item x="55"/>
        <item x="75"/>
        <item x="56"/>
        <item x="39"/>
        <item x="30"/>
        <item x="45"/>
        <item x="65"/>
        <item x="26"/>
        <item x="73"/>
        <item x="74"/>
        <item x="49"/>
        <item x="23"/>
        <item x="31"/>
        <item x="32"/>
        <item x="61"/>
        <item x="13"/>
        <item x="62"/>
        <item x="63"/>
        <item x="35"/>
        <item x="57"/>
        <item x="27"/>
        <item x="29"/>
        <item x="66"/>
        <item x="48"/>
        <item x="58"/>
        <item x="17"/>
        <item x="36"/>
        <item x="67"/>
        <item x="41"/>
        <item x="38"/>
        <item x="51"/>
        <item x="60"/>
        <item x="34"/>
        <item x="54"/>
        <item x="59"/>
        <item x="12"/>
        <item x="72"/>
        <item x="0"/>
        <item x="44"/>
        <item x="78"/>
        <item x="81"/>
        <item x="82"/>
        <item x="83"/>
        <item x="84"/>
        <item x="85"/>
        <item x="86"/>
        <item x="87"/>
        <item x="88"/>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3"/>
        <item x="144"/>
        <item x="145"/>
        <item x="146"/>
        <item x="79"/>
        <item x="142"/>
        <item x="148"/>
        <item x="149"/>
        <item x="150"/>
        <item x="151"/>
        <item x="152"/>
        <item x="24"/>
        <item x="2"/>
        <item x="43"/>
        <item x="80"/>
        <item x="89"/>
        <item x="90"/>
        <item x="147"/>
        <item x="153"/>
        <item x="154"/>
        <item x="155"/>
        <item x="156"/>
        <item x="157"/>
        <item x="158"/>
      </items>
    </pivotField>
    <pivotField axis="axisRow" compact="0" outline="0" showAll="0" defaultSubtotal="0">
      <items count="115">
        <item x="21"/>
        <item x="73"/>
        <item x="74"/>
        <item x="27"/>
        <item x="53"/>
        <item x="84"/>
        <item x="77"/>
        <item x="79"/>
        <item x="16"/>
        <item x="43"/>
        <item x="8"/>
        <item x="11"/>
        <item x="3"/>
        <item x="24"/>
        <item x="17"/>
        <item x="45"/>
        <item x="51"/>
        <item x="29"/>
        <item x="35"/>
        <item x="75"/>
        <item x="23"/>
        <item x="15"/>
        <item x="70"/>
        <item x="14"/>
        <item x="67"/>
        <item x="76"/>
        <item x="40"/>
        <item x="48"/>
        <item x="9"/>
        <item x="38"/>
        <item x="36"/>
        <item x="55"/>
        <item x="19"/>
        <item x="56"/>
        <item x="22"/>
        <item x="10"/>
        <item x="7"/>
        <item x="4"/>
        <item x="1"/>
        <item x="78"/>
        <item x="6"/>
        <item x="58"/>
        <item x="31"/>
        <item x="72"/>
        <item x="20"/>
        <item x="5"/>
        <item x="82"/>
        <item x="83"/>
        <item x="42"/>
        <item x="47"/>
        <item x="60"/>
        <item x="62"/>
        <item x="18"/>
        <item x="50"/>
        <item x="80"/>
        <item x="64"/>
        <item x="34"/>
        <item x="59"/>
        <item x="81"/>
        <item x="65"/>
        <item x="52"/>
        <item x="68"/>
        <item x="66"/>
        <item x="13"/>
        <item x="33"/>
        <item x="69"/>
        <item x="25"/>
        <item x="61"/>
        <item x="30"/>
        <item x="71"/>
        <item x="39"/>
        <item x="44"/>
        <item x="32"/>
        <item x="49"/>
        <item x="41"/>
        <item x="54"/>
        <item x="37"/>
        <item x="57"/>
        <item x="63"/>
        <item x="12"/>
        <item x="0"/>
        <item x="46"/>
        <item x="85"/>
        <item x="86"/>
        <item x="87"/>
        <item x="90"/>
        <item x="93"/>
        <item x="94"/>
        <item x="95"/>
        <item x="96"/>
        <item x="97"/>
        <item x="98"/>
        <item x="99"/>
        <item x="100"/>
        <item x="101"/>
        <item x="102"/>
        <item x="103"/>
        <item x="104"/>
        <item x="105"/>
        <item x="106"/>
        <item x="107"/>
        <item x="108"/>
        <item x="109"/>
        <item x="110"/>
        <item x="111"/>
        <item x="112"/>
        <item x="113"/>
        <item x="114"/>
        <item x="88"/>
        <item x="28"/>
        <item x="2"/>
        <item x="26"/>
        <item x="89"/>
        <item x="91"/>
        <item x="92"/>
      </items>
    </pivotField>
    <pivotField axis="axisRow" compact="0" outline="0" showAll="0" defaultSubtotal="0">
      <items count="58">
        <item x="19"/>
        <item x="16"/>
        <item x="6"/>
        <item x="34"/>
        <item x="21"/>
        <item x="15"/>
        <item x="14"/>
        <item x="11"/>
        <item x="9"/>
        <item x="22"/>
        <item x="5"/>
        <item x="27"/>
        <item x="24"/>
        <item x="3"/>
        <item x="12"/>
        <item x="26"/>
        <item x="10"/>
        <item x="31"/>
        <item x="18"/>
        <item x="33"/>
        <item x="28"/>
        <item x="7"/>
        <item x="23"/>
        <item x="38"/>
        <item x="25"/>
        <item x="8"/>
        <item x="13"/>
        <item x="17"/>
        <item x="39"/>
        <item x="1"/>
        <item x="2"/>
        <item x="4"/>
        <item x="0"/>
        <item x="35"/>
        <item x="29"/>
        <item x="36"/>
        <item x="41"/>
        <item m="1" x="57"/>
        <item x="42"/>
        <item x="30"/>
        <item x="32"/>
        <item x="37"/>
        <item x="43"/>
        <item x="20"/>
        <item x="44"/>
        <item x="45"/>
        <item x="46"/>
        <item x="47"/>
        <item x="48"/>
        <item x="49"/>
        <item x="50"/>
        <item x="51"/>
        <item x="52"/>
        <item x="53"/>
        <item x="54"/>
        <item x="55"/>
        <item x="56"/>
        <item x="40"/>
      </items>
    </pivotField>
    <pivotField axis="axisRow" compact="0" outline="0" showAll="0" defaultSubtotal="0">
      <items count="95">
        <item x="43"/>
        <item x="55"/>
        <item x="42"/>
        <item x="69"/>
        <item x="70"/>
        <item x="10"/>
        <item x="72"/>
        <item x="34"/>
        <item x="37"/>
        <item x="56"/>
        <item x="36"/>
        <item x="39"/>
        <item x="77"/>
        <item x="26"/>
        <item x="22"/>
        <item x="71"/>
        <item x="74"/>
        <item x="48"/>
        <item x="28"/>
        <item x="17"/>
        <item x="59"/>
        <item x="18"/>
        <item x="19"/>
        <item x="78"/>
        <item x="14"/>
        <item x="13"/>
        <item x="21"/>
        <item x="30"/>
        <item x="32"/>
        <item x="73"/>
        <item x="7"/>
        <item x="15"/>
        <item x="20"/>
        <item x="6"/>
        <item x="8"/>
        <item x="24"/>
        <item x="66"/>
        <item x="53"/>
        <item x="29"/>
        <item x="54"/>
        <item x="76"/>
        <item x="12"/>
        <item x="46"/>
        <item x="57"/>
        <item x="51"/>
        <item x="52"/>
        <item x="31"/>
        <item x="35"/>
        <item x="25"/>
        <item x="16"/>
        <item x="50"/>
        <item x="68"/>
        <item x="49"/>
        <item x="58"/>
        <item x="67"/>
        <item x="44"/>
        <item x="11"/>
        <item x="47"/>
        <item x="9"/>
        <item x="41"/>
        <item x="64"/>
        <item x="23"/>
        <item x="60"/>
        <item x="75"/>
        <item x="40"/>
        <item x="45"/>
        <item x="65"/>
        <item x="27"/>
        <item x="33"/>
        <item x="0"/>
        <item x="63"/>
        <item x="79"/>
        <item x="80"/>
        <item x="82"/>
        <item x="1"/>
        <item x="2"/>
        <item x="3"/>
        <item x="4"/>
        <item x="5"/>
        <item x="61"/>
        <item x="81"/>
        <item x="86"/>
        <item x="83"/>
        <item x="88"/>
        <item x="89"/>
        <item x="90"/>
        <item x="91"/>
        <item x="92"/>
        <item x="93"/>
        <item x="94"/>
        <item x="38"/>
        <item x="62"/>
        <item x="84"/>
        <item x="85"/>
        <item x="8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71">
        <item x="126"/>
        <item x="120"/>
        <item x="57"/>
        <item x="9"/>
        <item x="132"/>
        <item x="37"/>
        <item x="131"/>
        <item x="8"/>
        <item x="125"/>
        <item x="107"/>
        <item x="98"/>
        <item x="119"/>
        <item x="11"/>
        <item x="94"/>
        <item x="87"/>
        <item x="63"/>
        <item x="56"/>
        <item x="10"/>
        <item x="99"/>
        <item x="118"/>
        <item x="100"/>
        <item x="110"/>
        <item x="4"/>
        <item x="101"/>
        <item x="40"/>
        <item x="109"/>
        <item x="108"/>
        <item x="28"/>
        <item x="102"/>
        <item x="38"/>
        <item x="103"/>
        <item x="104"/>
        <item x="32"/>
        <item x="33"/>
        <item x="111"/>
        <item x="112"/>
        <item x="45"/>
        <item x="55"/>
        <item x="96"/>
        <item x="97"/>
        <item x="27"/>
        <item x="46"/>
        <item x="88"/>
        <item x="50"/>
        <item x="42"/>
        <item x="48"/>
        <item x="47"/>
        <item x="82"/>
        <item x="116"/>
        <item x="24"/>
        <item x="20"/>
        <item x="25"/>
        <item x="6"/>
        <item x="7"/>
        <item x="83"/>
        <item x="127"/>
        <item x="122"/>
        <item x="123"/>
        <item x="124"/>
        <item x="89"/>
        <item x="49"/>
        <item x="74"/>
        <item x="53"/>
        <item x="12"/>
        <item x="2"/>
        <item x="13"/>
        <item x="114"/>
        <item x="14"/>
        <item x="117"/>
        <item x="54"/>
        <item x="3"/>
        <item x="59"/>
        <item x="18"/>
        <item x="72"/>
        <item x="5"/>
        <item x="44"/>
        <item x="17"/>
        <item x="34"/>
        <item x="23"/>
        <item x="113"/>
        <item x="128"/>
        <item x="58"/>
        <item x="106"/>
        <item x="78"/>
        <item x="73"/>
        <item x="95"/>
        <item x="36"/>
        <item x="51"/>
        <item x="93"/>
        <item x="15"/>
        <item x="121"/>
        <item x="75"/>
        <item x="149"/>
        <item x="67"/>
        <item x="70"/>
        <item x="26"/>
        <item x="60"/>
        <item x="77"/>
        <item x="115"/>
        <item x="21"/>
        <item x="16"/>
        <item x="69"/>
        <item x="41"/>
        <item x="22"/>
        <item x="79"/>
        <item x="130"/>
        <item x="61"/>
        <item x="64"/>
        <item x="76"/>
        <item x="71"/>
        <item x="66"/>
        <item x="65"/>
        <item x="29"/>
        <item x="62"/>
        <item x="68"/>
        <item x="31"/>
        <item x="30"/>
        <item x="52"/>
        <item x="90"/>
        <item x="105"/>
        <item x="0"/>
        <item x="81"/>
        <item x="1"/>
        <item x="133"/>
        <item x="134"/>
        <item x="148"/>
        <item x="152"/>
        <item x="159"/>
        <item x="160"/>
        <item x="153"/>
        <item x="154"/>
        <item x="155"/>
        <item x="156"/>
        <item x="157"/>
        <item x="158"/>
        <item x="161"/>
        <item x="162"/>
        <item x="163"/>
        <item x="164"/>
        <item x="165"/>
        <item x="166"/>
        <item x="167"/>
        <item x="168"/>
        <item x="169"/>
        <item x="170"/>
        <item x="135"/>
        <item x="35"/>
        <item x="84"/>
        <item x="85"/>
        <item x="86"/>
        <item x="129"/>
        <item x="147"/>
        <item x="43"/>
        <item x="19"/>
        <item x="39"/>
        <item x="80"/>
        <item x="91"/>
        <item x="92"/>
        <item x="136"/>
        <item x="137"/>
        <item x="138"/>
        <item x="139"/>
        <item x="140"/>
        <item x="142"/>
        <item x="143"/>
        <item x="145"/>
        <item x="146"/>
        <item x="150"/>
        <item x="141"/>
        <item x="144"/>
        <item x="151"/>
      </items>
    </pivotField>
    <pivotField axis="axisRow" compact="0" outline="0" showAll="0" defaultSubtotal="0">
      <items count="489">
        <item x="26"/>
        <item x="40"/>
        <item x="16"/>
        <item x="17"/>
        <item x="133"/>
        <item x="85"/>
        <item x="134"/>
        <item x="65"/>
        <item m="1" x="469"/>
        <item x="54"/>
        <item x="22"/>
        <item x="50"/>
        <item x="104"/>
        <item x="56"/>
        <item x="158"/>
        <item m="1" x="485"/>
        <item x="98"/>
        <item x="66"/>
        <item x="24"/>
        <item x="84"/>
        <item x="101"/>
        <item x="95"/>
        <item x="46"/>
        <item x="52"/>
        <item x="58"/>
        <item x="123"/>
        <item x="156"/>
        <item x="157"/>
        <item x="155"/>
        <item x="63"/>
        <item x="111"/>
        <item x="112"/>
        <item x="55"/>
        <item x="152"/>
        <item x="153"/>
        <item x="90"/>
        <item x="103"/>
        <item x="102"/>
        <item m="1" x="466"/>
        <item x="36"/>
        <item x="137"/>
        <item m="1" x="445"/>
        <item x="136"/>
        <item x="42"/>
        <item x="143"/>
        <item x="144"/>
        <item x="145"/>
        <item x="94"/>
        <item x="25"/>
        <item x="29"/>
        <item x="15"/>
        <item x="11"/>
        <item x="161"/>
        <item x="6"/>
        <item x="154"/>
        <item x="99"/>
        <item x="43"/>
        <item x="100"/>
        <item x="30"/>
        <item x="49"/>
        <item x="244"/>
        <item x="7"/>
        <item x="23"/>
        <item x="12"/>
        <item x="129"/>
        <item x="128"/>
        <item x="44"/>
        <item x="110"/>
        <item x="141"/>
        <item x="124"/>
        <item x="70"/>
        <item x="142"/>
        <item m="1" x="480"/>
        <item x="59"/>
        <item x="140"/>
        <item x="34"/>
        <item x="79"/>
        <item x="73"/>
        <item m="1" x="457"/>
        <item x="14"/>
        <item x="75"/>
        <item x="61"/>
        <item x="62"/>
        <item x="38"/>
        <item x="162"/>
        <item x="107"/>
        <item x="32"/>
        <item x="21"/>
        <item x="160"/>
        <item x="76"/>
        <item x="88"/>
        <item m="1" x="488"/>
        <item x="148"/>
        <item x="67"/>
        <item m="1" x="444"/>
        <item x="8"/>
        <item x="13"/>
        <item x="41"/>
        <item x="130"/>
        <item x="131"/>
        <item x="146"/>
        <item x="132"/>
        <item x="68"/>
        <item x="122"/>
        <item x="71"/>
        <item x="119"/>
        <item x="31"/>
        <item x="72"/>
        <item x="69"/>
        <item x="28"/>
        <item x="114"/>
        <item x="113"/>
        <item x="81"/>
        <item x="82"/>
        <item x="77"/>
        <item x="39"/>
        <item x="127"/>
        <item x="74"/>
        <item x="33"/>
        <item x="18"/>
        <item x="115"/>
        <item x="64"/>
        <item x="116"/>
        <item x="117"/>
        <item x="118"/>
        <item x="126"/>
        <item x="120"/>
        <item m="1" x="467"/>
        <item x="37"/>
        <item x="80"/>
        <item x="135"/>
        <item x="27"/>
        <item x="86"/>
        <item x="78"/>
        <item x="20"/>
        <item x="109"/>
        <item x="83"/>
        <item m="1" x="472"/>
        <item m="1" x="483"/>
        <item x="10"/>
        <item x="93"/>
        <item x="149"/>
        <item x="150"/>
        <item x="151"/>
        <item x="0"/>
        <item x="1"/>
        <item x="2"/>
        <item x="3"/>
        <item x="4"/>
        <item x="5"/>
        <item x="45"/>
        <item x="35"/>
        <item x="91"/>
        <item x="96"/>
        <item x="105"/>
        <item m="1" x="487"/>
        <item x="163"/>
        <item x="164"/>
        <item x="165"/>
        <item x="167"/>
        <item x="169"/>
        <item x="170"/>
        <item x="171"/>
        <item x="172"/>
        <item m="1" x="474"/>
        <item x="174"/>
        <item x="175"/>
        <item x="176"/>
        <item m="1" x="460"/>
        <item x="178"/>
        <item x="180"/>
        <item x="181"/>
        <item x="182"/>
        <item x="183"/>
        <item x="184"/>
        <item x="185"/>
        <item x="186"/>
        <item x="187"/>
        <item x="188"/>
        <item x="189"/>
        <item x="190"/>
        <item x="191"/>
        <item x="193"/>
        <item x="194"/>
        <item x="195"/>
        <item x="196"/>
        <item x="197"/>
        <item x="198"/>
        <item x="199"/>
        <item x="200"/>
        <item x="201"/>
        <item x="202"/>
        <item x="203"/>
        <item x="204"/>
        <item x="205"/>
        <item x="206"/>
        <item x="207"/>
        <item x="208"/>
        <item x="209"/>
        <item x="212"/>
        <item m="1" x="449"/>
        <item x="214"/>
        <item x="215"/>
        <item x="216"/>
        <item x="219"/>
        <item x="220"/>
        <item x="221"/>
        <item x="222"/>
        <item x="223"/>
        <item x="224"/>
        <item x="225"/>
        <item m="1" x="482"/>
        <item x="227"/>
        <item x="228"/>
        <item m="1" x="471"/>
        <item m="1" x="470"/>
        <item x="231"/>
        <item x="232"/>
        <item x="233"/>
        <item x="234"/>
        <item x="235"/>
        <item x="236"/>
        <item x="237"/>
        <item x="238"/>
        <item x="239"/>
        <item x="89"/>
        <item x="97"/>
        <item x="240"/>
        <item x="241"/>
        <item m="1" x="446"/>
        <item m="1" x="477"/>
        <item x="60"/>
        <item x="125"/>
        <item m="1" x="479"/>
        <item x="245"/>
        <item m="1" x="481"/>
        <item x="247"/>
        <item x="248"/>
        <item x="249"/>
        <item x="250"/>
        <item m="1" x="465"/>
        <item x="252"/>
        <item x="253"/>
        <item x="254"/>
        <item x="255"/>
        <item x="256"/>
        <item x="257"/>
        <item x="258"/>
        <item x="210"/>
        <item x="211"/>
        <item x="217"/>
        <item x="218"/>
        <item x="259"/>
        <item x="260"/>
        <item m="1" x="484"/>
        <item x="268"/>
        <item x="270"/>
        <item x="272"/>
        <item x="273"/>
        <item x="274"/>
        <item x="275"/>
        <item x="276"/>
        <item m="1" x="459"/>
        <item x="278"/>
        <item x="279"/>
        <item x="280"/>
        <item m="1" x="468"/>
        <item x="282"/>
        <item x="283"/>
        <item x="284"/>
        <item x="285"/>
        <item x="286"/>
        <item x="287"/>
        <item x="288"/>
        <item x="192"/>
        <item x="289"/>
        <item x="290"/>
        <item x="291"/>
        <item x="292"/>
        <item x="293"/>
        <item x="294"/>
        <item x="295"/>
        <item x="296"/>
        <item x="297"/>
        <item x="298"/>
        <item x="299"/>
        <item x="300"/>
        <item x="301"/>
        <item x="302"/>
        <item m="1" x="461"/>
        <item x="304"/>
        <item x="305"/>
        <item x="306"/>
        <item x="307"/>
        <item x="308"/>
        <item x="309"/>
        <item x="310"/>
        <item x="311"/>
        <item x="312"/>
        <item x="313"/>
        <item x="314"/>
        <item x="315"/>
        <item x="316"/>
        <item x="317"/>
        <item x="319"/>
        <item x="320"/>
        <item x="321"/>
        <item x="322"/>
        <item x="323"/>
        <item x="324"/>
        <item x="325"/>
        <item x="326"/>
        <item x="327"/>
        <item x="328"/>
        <item x="329"/>
        <item x="332"/>
        <item x="333"/>
        <item x="334"/>
        <item x="335"/>
        <item x="337"/>
        <item x="338"/>
        <item x="339"/>
        <item x="340"/>
        <item x="341"/>
        <item x="342"/>
        <item m="1" x="455"/>
        <item x="343"/>
        <item x="344"/>
        <item m="1" x="475"/>
        <item x="346"/>
        <item m="1" x="458"/>
        <item x="349"/>
        <item x="350"/>
        <item x="351"/>
        <item x="352"/>
        <item x="353"/>
        <item x="354"/>
        <item x="355"/>
        <item x="358"/>
        <item x="359"/>
        <item x="360"/>
        <item x="361"/>
        <item m="1" x="448"/>
        <item m="1" x="447"/>
        <item x="365"/>
        <item x="374"/>
        <item x="375"/>
        <item m="1" x="442"/>
        <item m="1" x="456"/>
        <item x="378"/>
        <item x="379"/>
        <item m="1" x="450"/>
        <item x="381"/>
        <item m="1" x="476"/>
        <item x="383"/>
        <item x="384"/>
        <item x="385"/>
        <item x="386"/>
        <item x="387"/>
        <item m="1" x="453"/>
        <item x="389"/>
        <item x="390"/>
        <item x="391"/>
        <item x="392"/>
        <item x="393"/>
        <item x="394"/>
        <item x="395"/>
        <item x="396"/>
        <item x="397"/>
        <item x="398"/>
        <item x="318"/>
        <item x="399"/>
        <item x="400"/>
        <item x="401"/>
        <item m="1" x="454"/>
        <item x="336"/>
        <item m="1" x="443"/>
        <item x="269"/>
        <item x="271"/>
        <item x="331"/>
        <item x="347"/>
        <item x="356"/>
        <item x="357"/>
        <item m="1" x="462"/>
        <item x="366"/>
        <item x="367"/>
        <item x="368"/>
        <item m="1" x="463"/>
        <item m="1" x="452"/>
        <item x="371"/>
        <item x="372"/>
        <item x="373"/>
        <item x="402"/>
        <item x="403"/>
        <item x="404"/>
        <item x="405"/>
        <item m="1" x="478"/>
        <item x="407"/>
        <item x="408"/>
        <item x="409"/>
        <item x="410"/>
        <item x="411"/>
        <item x="412"/>
        <item x="413"/>
        <item m="1" x="451"/>
        <item x="415"/>
        <item x="416"/>
        <item x="417"/>
        <item x="418"/>
        <item x="419"/>
        <item x="420"/>
        <item x="421"/>
        <item m="1" x="473"/>
        <item x="422"/>
        <item x="423"/>
        <item x="424"/>
        <item x="425"/>
        <item x="426"/>
        <item x="427"/>
        <item x="428"/>
        <item x="429"/>
        <item x="430"/>
        <item x="431"/>
        <item x="432"/>
        <item x="433"/>
        <item x="434"/>
        <item x="435"/>
        <item m="1" x="486"/>
        <item x="437"/>
        <item x="438"/>
        <item x="439"/>
        <item x="440"/>
        <item x="441"/>
        <item x="48"/>
        <item x="166"/>
        <item x="9"/>
        <item x="19"/>
        <item x="53"/>
        <item x="57"/>
        <item x="87"/>
        <item x="106"/>
        <item x="108"/>
        <item x="121"/>
        <item x="138"/>
        <item x="139"/>
        <item x="147"/>
        <item x="159"/>
        <item x="173"/>
        <item x="177"/>
        <item x="213"/>
        <item x="226"/>
        <item x="229"/>
        <item x="230"/>
        <item x="242"/>
        <item x="243"/>
        <item x="246"/>
        <item x="251"/>
        <item x="261"/>
        <item x="262"/>
        <item x="263"/>
        <item x="264"/>
        <item x="265"/>
        <item x="266"/>
        <item m="1" x="464"/>
        <item x="267"/>
        <item x="277"/>
        <item x="281"/>
        <item x="303"/>
        <item x="330"/>
        <item x="345"/>
        <item x="348"/>
        <item x="362"/>
        <item x="363"/>
        <item x="364"/>
        <item x="369"/>
        <item x="370"/>
        <item x="376"/>
        <item x="377"/>
        <item x="380"/>
        <item x="382"/>
        <item x="388"/>
        <item x="406"/>
        <item x="414"/>
        <item x="436"/>
        <item x="51"/>
        <item x="47"/>
        <item x="92"/>
        <item x="168"/>
        <item x="179"/>
      </items>
    </pivotField>
    <pivotField compact="0" outline="0" subtotalTop="0" showAll="0" defaultSubtotal="0"/>
    <pivotField compact="0" outline="0" showAll="0" defaultSubtotal="0"/>
    <pivotField compact="0" outline="0" showAll="0" defaultSubtotal="0"/>
    <pivotField compact="0" outline="0" showAll="0" defaultSubtotal="0"/>
    <pivotField axis="axisRow" compact="0" outline="0" showAll="0" defaultSubtotal="0">
      <items count="108">
        <item x="17"/>
        <item x="67"/>
        <item x="4"/>
        <item x="26"/>
        <item x="41"/>
        <item x="14"/>
        <item x="38"/>
        <item x="42"/>
        <item x="49"/>
        <item x="25"/>
        <item x="15"/>
        <item x="43"/>
        <item x="45"/>
        <item x="78"/>
        <item x="13"/>
        <item x="76"/>
        <item x="46"/>
        <item x="39"/>
        <item x="34"/>
        <item x="33"/>
        <item x="35"/>
        <item x="62"/>
        <item x="75"/>
        <item x="59"/>
        <item x="82"/>
        <item x="12"/>
        <item x="56"/>
        <item x="2"/>
        <item x="85"/>
        <item x="7"/>
        <item x="65"/>
        <item x="32"/>
        <item x="63"/>
        <item x="9"/>
        <item x="72"/>
        <item x="53"/>
        <item x="90"/>
        <item x="44"/>
        <item x="92"/>
        <item x="71"/>
        <item x="55"/>
        <item x="52"/>
        <item x="51"/>
        <item x="73"/>
        <item x="89"/>
        <item x="31"/>
        <item x="3"/>
        <item x="21"/>
        <item x="87"/>
        <item x="88"/>
        <item x="29"/>
        <item x="37"/>
        <item x="86"/>
        <item x="30"/>
        <item x="54"/>
        <item x="24"/>
        <item x="60"/>
        <item x="28"/>
        <item x="64"/>
        <item x="22"/>
        <item x="8"/>
        <item x="58"/>
        <item x="27"/>
        <item x="57"/>
        <item x="61"/>
        <item x="11"/>
        <item x="10"/>
        <item x="16"/>
        <item x="1"/>
        <item x="5"/>
        <item x="83"/>
        <item x="68"/>
        <item x="91"/>
        <item x="48"/>
        <item x="79"/>
        <item x="47"/>
        <item x="81"/>
        <item x="80"/>
        <item x="18"/>
        <item x="6"/>
        <item x="70"/>
        <item x="19"/>
        <item x="20"/>
        <item x="84"/>
        <item x="50"/>
        <item x="77"/>
        <item x="23"/>
        <item x="96"/>
        <item x="97"/>
        <item x="94"/>
        <item x="93"/>
        <item x="66"/>
        <item x="95"/>
        <item x="0"/>
        <item x="69"/>
        <item m="1" x="107"/>
        <item x="74"/>
        <item x="98"/>
        <item x="99"/>
        <item x="106"/>
        <item x="103"/>
        <item x="40"/>
        <item x="36"/>
        <item x="100"/>
        <item x="102"/>
        <item x="104"/>
        <item x="101"/>
        <item x="105"/>
      </items>
    </pivotField>
    <pivotField axis="axisRow" compact="0" outline="0" showAll="0" defaultSubtotal="0">
      <items count="56">
        <item x="42"/>
        <item x="10"/>
        <item x="7"/>
        <item x="32"/>
        <item x="33"/>
        <item x="5"/>
        <item x="40"/>
        <item x="6"/>
        <item x="3"/>
        <item x="13"/>
        <item x="2"/>
        <item x="35"/>
        <item x="36"/>
        <item x="31"/>
        <item x="44"/>
        <item x="43"/>
        <item x="38"/>
        <item x="30"/>
        <item x="14"/>
        <item m="1" x="55"/>
        <item x="34"/>
        <item m="1" x="52"/>
        <item x="27"/>
        <item x="41"/>
        <item x="16"/>
        <item x="15"/>
        <item x="21"/>
        <item x="39"/>
        <item x="28"/>
        <item x="29"/>
        <item x="9"/>
        <item x="12"/>
        <item x="11"/>
        <item x="24"/>
        <item x="22"/>
        <item x="8"/>
        <item x="26"/>
        <item x="25"/>
        <item x="4"/>
        <item x="0"/>
        <item x="18"/>
        <item x="1"/>
        <item x="50"/>
        <item x="51"/>
        <item m="1" x="53"/>
        <item x="20"/>
        <item x="45"/>
        <item m="1" x="54"/>
        <item x="17"/>
        <item x="23"/>
        <item x="19"/>
        <item x="37"/>
        <item x="46"/>
        <item x="47"/>
        <item x="48"/>
        <item x="49"/>
      </items>
    </pivotField>
    <pivotField axis="axisRow" compact="0" outline="0" showAll="0" defaultSubtotal="0">
      <items count="178">
        <item x="107"/>
        <item x="51"/>
        <item x="16"/>
        <item x="62"/>
        <item x="8"/>
        <item x="82"/>
        <item x="38"/>
        <item x="50"/>
        <item x="49"/>
        <item x="33"/>
        <item x="78"/>
        <item x="109"/>
        <item x="18"/>
        <item x="32"/>
        <item x="31"/>
        <item x="96"/>
        <item x="76"/>
        <item x="41"/>
        <item x="61"/>
        <item x="92"/>
        <item x="12"/>
        <item x="20"/>
        <item x="2"/>
        <item x="6"/>
        <item x="66"/>
        <item x="5"/>
        <item x="110"/>
        <item x="30"/>
        <item x="102"/>
        <item x="112"/>
        <item x="95"/>
        <item x="100"/>
        <item x="63"/>
        <item x="79"/>
        <item x="98"/>
        <item x="93"/>
        <item x="45"/>
        <item x="52"/>
        <item x="55"/>
        <item x="29"/>
        <item x="86"/>
        <item x="105"/>
        <item x="43"/>
        <item x="3"/>
        <item x="91"/>
        <item x="34"/>
        <item x="72"/>
        <item x="27"/>
        <item x="25"/>
        <item x="73"/>
        <item x="67"/>
        <item x="75"/>
        <item x="44"/>
        <item x="94"/>
        <item x="47"/>
        <item x="83"/>
        <item x="101"/>
        <item x="54"/>
        <item x="84"/>
        <item x="36"/>
        <item x="23"/>
        <item x="59"/>
        <item x="13"/>
        <item x="60"/>
        <item x="90"/>
        <item x="85"/>
        <item x="64"/>
        <item x="53"/>
        <item x="46"/>
        <item x="15"/>
        <item x="111"/>
        <item x="81"/>
        <item x="56"/>
        <item x="40"/>
        <item x="97"/>
        <item x="57"/>
        <item x="22"/>
        <item x="113"/>
        <item x="58"/>
        <item x="139"/>
        <item x="103"/>
        <item x="4"/>
        <item x="7"/>
        <item x="14"/>
        <item x="65"/>
        <item x="11"/>
        <item x="39"/>
        <item x="108"/>
        <item x="80"/>
        <item x="10"/>
        <item x="87"/>
        <item x="17"/>
        <item x="99"/>
        <item x="74"/>
        <item x="71"/>
        <item x="24"/>
        <item x="89"/>
        <item x="19"/>
        <item x="21"/>
        <item x="9"/>
        <item x="77"/>
        <item x="48"/>
        <item x="28"/>
        <item x="42"/>
        <item x="0"/>
        <item x="70"/>
        <item x="1"/>
        <item x="26"/>
        <item x="114"/>
        <item x="117"/>
        <item x="152"/>
        <item x="104"/>
        <item x="118"/>
        <item x="119"/>
        <item x="120"/>
        <item x="121"/>
        <item x="122"/>
        <item x="123"/>
        <item x="124"/>
        <item x="125"/>
        <item x="126"/>
        <item x="127"/>
        <item x="128"/>
        <item x="129"/>
        <item x="130"/>
        <item x="131"/>
        <item x="132"/>
        <item x="133"/>
        <item x="134"/>
        <item x="135"/>
        <item x="138"/>
        <item x="140"/>
        <item x="141"/>
        <item x="142"/>
        <item x="143"/>
        <item x="144"/>
        <item x="145"/>
        <item x="146"/>
        <item x="147"/>
        <item x="148"/>
        <item x="149"/>
        <item x="115"/>
        <item x="68"/>
        <item x="151"/>
        <item x="88"/>
        <item x="153"/>
        <item x="154"/>
        <item x="155"/>
        <item x="156"/>
        <item x="157"/>
        <item x="158"/>
        <item x="159"/>
        <item x="160"/>
        <item x="161"/>
        <item x="162"/>
        <item x="167"/>
        <item x="171"/>
        <item x="168"/>
        <item x="169"/>
        <item x="170"/>
        <item x="172"/>
        <item x="173"/>
        <item x="174"/>
        <item x="175"/>
        <item x="176"/>
        <item x="177"/>
        <item x="116"/>
        <item x="106"/>
        <item x="163"/>
        <item x="164"/>
        <item x="165"/>
        <item x="166"/>
        <item x="150"/>
        <item x="37"/>
        <item x="35"/>
        <item x="69"/>
        <item x="137"/>
        <item x="136"/>
      </items>
    </pivotField>
    <pivotField compact="0" outline="0" showAll="0" defaultSubtotal="0"/>
    <pivotField axis="axisRow" compact="0" numFmtId="10" outline="0" showAll="0" defaultSubtotal="0">
      <items count="121">
        <item x="0"/>
        <item x="29"/>
        <item x="19"/>
        <item m="1" x="69"/>
        <item m="1" x="57"/>
        <item m="1" x="78"/>
        <item m="1" x="74"/>
        <item x="20"/>
        <item x="6"/>
        <item x="33"/>
        <item x="36"/>
        <item x="34"/>
        <item m="1" x="87"/>
        <item x="27"/>
        <item x="30"/>
        <item m="1" x="102"/>
        <item x="37"/>
        <item m="1" x="83"/>
        <item x="35"/>
        <item x="38"/>
        <item m="1" x="76"/>
        <item m="1" x="105"/>
        <item x="9"/>
        <item m="1" x="91"/>
        <item x="14"/>
        <item x="15"/>
        <item m="1" x="56"/>
        <item x="16"/>
        <item m="1" x="97"/>
        <item x="18"/>
        <item m="1" x="98"/>
        <item x="10"/>
        <item x="44"/>
        <item m="1" x="88"/>
        <item x="5"/>
        <item x="8"/>
        <item x="3"/>
        <item m="1" x="68"/>
        <item x="11"/>
        <item x="7"/>
        <item x="17"/>
        <item x="12"/>
        <item m="1" x="81"/>
        <item m="1" x="60"/>
        <item x="13"/>
        <item x="1"/>
        <item x="21"/>
        <item m="1" x="103"/>
        <item m="1" x="111"/>
        <item m="1" x="61"/>
        <item m="1" x="55"/>
        <item m="1" x="82"/>
        <item m="1" x="67"/>
        <item m="1" x="72"/>
        <item m="1" x="58"/>
        <item x="28"/>
        <item m="1" x="116"/>
        <item m="1" x="107"/>
        <item m="1" x="71"/>
        <item m="1" x="94"/>
        <item x="23"/>
        <item m="1" x="110"/>
        <item m="1" x="54"/>
        <item m="1" x="84"/>
        <item m="1" x="119"/>
        <item m="1" x="89"/>
        <item m="1" x="113"/>
        <item m="1" x="114"/>
        <item m="1" x="79"/>
        <item m="1" x="96"/>
        <item m="1" x="64"/>
        <item m="1" x="52"/>
        <item m="1" x="63"/>
        <item m="1" x="120"/>
        <item m="1" x="117"/>
        <item m="1" x="77"/>
        <item x="51"/>
        <item m="1" x="108"/>
        <item m="1" x="86"/>
        <item m="1" x="100"/>
        <item m="1" x="101"/>
        <item m="1" x="80"/>
        <item m="1" x="118"/>
        <item m="1" x="73"/>
        <item m="1" x="65"/>
        <item m="1" x="70"/>
        <item x="4"/>
        <item m="1" x="104"/>
        <item m="1" x="75"/>
        <item m="1" x="62"/>
        <item m="1" x="53"/>
        <item m="1" x="59"/>
        <item x="42"/>
        <item m="1" x="85"/>
        <item x="50"/>
        <item m="1" x="115"/>
        <item m="1" x="92"/>
        <item m="1" x="90"/>
        <item m="1" x="109"/>
        <item m="1" x="66"/>
        <item m="1" x="99"/>
        <item x="2"/>
        <item m="1" x="93"/>
        <item x="24"/>
        <item x="25"/>
        <item m="1" x="95"/>
        <item m="1" x="112"/>
        <item m="1" x="106"/>
        <item x="43"/>
        <item x="22"/>
        <item x="26"/>
        <item x="31"/>
        <item x="32"/>
        <item x="39"/>
        <item x="40"/>
        <item x="41"/>
        <item x="45"/>
        <item x="46"/>
        <item x="47"/>
        <item x="48"/>
        <item x="49"/>
      </items>
    </pivotField>
    <pivotField compact="0" outline="0" showAll="0" defaultSubtotal="0"/>
    <pivotField compact="0" outline="0" showAll="0" defaultSubtotal="0"/>
    <pivotField compact="0" outline="0" showAll="0" defaultSubtotal="0"/>
    <pivotField compact="0" numFmtId="10" outline="0" showAll="0" defaultSubtotal="0"/>
    <pivotField compact="0" numFmtId="10" outline="0" showAll="0" defaultSubtotal="0"/>
    <pivotField compact="0" numFmtId="10" outline="0" showAll="0" defaultSubtotal="0"/>
    <pivotField axis="axisRow" compact="0" outline="0" showAll="0" defaultSubtotal="0">
      <items count="9">
        <item x="4"/>
        <item x="3"/>
        <item x="1"/>
        <item x="5"/>
        <item x="2"/>
        <item x="6"/>
        <item x="0"/>
        <item m="1" x="8"/>
        <item x="7"/>
      </items>
    </pivotField>
    <pivotField compact="0" outline="0" subtotalTop="0" showAll="0" defaultSubtotal="0"/>
    <pivotField axis="axisRow" compact="0" outline="0" showAll="0" defaultSubtotal="0">
      <items count="255">
        <item m="1" x="221"/>
        <item m="1" x="165"/>
        <item m="1" x="201"/>
        <item m="1" x="211"/>
        <item x="58"/>
        <item m="1" x="182"/>
        <item x="28"/>
        <item x="52"/>
        <item x="96"/>
        <item m="1" x="155"/>
        <item x="81"/>
        <item m="1" x="247"/>
        <item m="1" x="180"/>
        <item x="51"/>
        <item x="75"/>
        <item x="56"/>
        <item x="27"/>
        <item m="1" x="149"/>
        <item m="1" x="192"/>
        <item x="69"/>
        <item x="26"/>
        <item x="47"/>
        <item x="50"/>
        <item m="1" x="174"/>
        <item m="1" x="243"/>
        <item m="1" x="232"/>
        <item m="1" x="207"/>
        <item m="1" x="198"/>
        <item x="20"/>
        <item x="11"/>
        <item x="25"/>
        <item x="12"/>
        <item x="35"/>
        <item x="65"/>
        <item m="1" x="188"/>
        <item m="1" x="208"/>
        <item m="1" x="249"/>
        <item m="1" x="225"/>
        <item m="1" x="223"/>
        <item m="1" x="238"/>
        <item x="86"/>
        <item m="1" x="191"/>
        <item x="80"/>
        <item x="59"/>
        <item x="73"/>
        <item x="32"/>
        <item x="83"/>
        <item x="33"/>
        <item x="22"/>
        <item m="1" x="162"/>
        <item x="43"/>
        <item x="90"/>
        <item x="99"/>
        <item m="1" x="214"/>
        <item m="1" x="159"/>
        <item x="44"/>
        <item m="1" x="169"/>
        <item x="64"/>
        <item m="1" x="148"/>
        <item m="1" x="194"/>
        <item x="104"/>
        <item x="118"/>
        <item m="1" x="212"/>
        <item x="101"/>
        <item x="105"/>
        <item m="1" x="190"/>
        <item m="1" x="179"/>
        <item m="1" x="156"/>
        <item m="1" x="202"/>
        <item m="1" x="172"/>
        <item x="60"/>
        <item m="1" x="210"/>
        <item m="1" x="152"/>
        <item m="1" x="227"/>
        <item x="115"/>
        <item m="1" x="234"/>
        <item m="1" x="242"/>
        <item x="4"/>
        <item x="5"/>
        <item x="6"/>
        <item m="1" x="153"/>
        <item m="1" x="241"/>
        <item x="9"/>
        <item x="10"/>
        <item x="13"/>
        <item m="1" x="209"/>
        <item x="15"/>
        <item m="1" x="157"/>
        <item m="1" x="170"/>
        <item x="21"/>
        <item m="1" x="199"/>
        <item m="1" x="237"/>
        <item m="1" x="151"/>
        <item m="1" x="187"/>
        <item x="36"/>
        <item m="1" x="184"/>
        <item x="119"/>
        <item x="120"/>
        <item x="121"/>
        <item x="14"/>
        <item x="23"/>
        <item m="1" x="217"/>
        <item x="82"/>
        <item x="85"/>
        <item m="1" x="175"/>
        <item m="1" x="163"/>
        <item x="79"/>
        <item m="1" x="176"/>
        <item m="1" x="224"/>
        <item x="111"/>
        <item x="136"/>
        <item m="1" x="219"/>
        <item m="1" x="248"/>
        <item m="1" x="235"/>
        <item x="88"/>
        <item m="1" x="196"/>
        <item x="91"/>
        <item x="100"/>
        <item x="128"/>
        <item x="129"/>
        <item x="130"/>
        <item x="134"/>
        <item x="137"/>
        <item x="138"/>
        <item x="139"/>
        <item m="1" x="186"/>
        <item x="140"/>
        <item x="146"/>
        <item x="131"/>
        <item x="132"/>
        <item x="133"/>
        <item x="135"/>
        <item m="1" x="246"/>
        <item m="1" x="164"/>
        <item x="142"/>
        <item m="1" x="200"/>
        <item x="144"/>
        <item x="145"/>
        <item m="1" x="147"/>
        <item m="1" x="230"/>
        <item m="1" x="218"/>
        <item m="1" x="253"/>
        <item m="1" x="185"/>
        <item m="1" x="178"/>
        <item m="1" x="183"/>
        <item m="1" x="245"/>
        <item m="1" x="239"/>
        <item m="1" x="205"/>
        <item x="77"/>
        <item m="1" x="228"/>
        <item m="1" x="254"/>
        <item m="1" x="204"/>
        <item m="1" x="252"/>
        <item m="1" x="203"/>
        <item x="95"/>
        <item m="1" x="233"/>
        <item m="1" x="166"/>
        <item m="1" x="193"/>
        <item m="1" x="160"/>
        <item x="117"/>
        <item m="1" x="197"/>
        <item x="87"/>
        <item m="1" x="222"/>
        <item x="53"/>
        <item x="61"/>
        <item m="1" x="250"/>
        <item m="1" x="189"/>
        <item m="1" x="173"/>
        <item x="40"/>
        <item x="41"/>
        <item m="1" x="216"/>
        <item x="122"/>
        <item m="1" x="177"/>
        <item m="1" x="226"/>
        <item x="7"/>
        <item x="8"/>
        <item x="16"/>
        <item x="17"/>
        <item m="1" x="161"/>
        <item x="24"/>
        <item x="29"/>
        <item x="30"/>
        <item x="31"/>
        <item x="34"/>
        <item x="37"/>
        <item x="48"/>
        <item x="49"/>
        <item x="54"/>
        <item x="55"/>
        <item x="57"/>
        <item x="63"/>
        <item m="1" x="195"/>
        <item m="1" x="244"/>
        <item m="1" x="240"/>
        <item m="1" x="206"/>
        <item x="72"/>
        <item x="74"/>
        <item x="76"/>
        <item x="78"/>
        <item x="84"/>
        <item m="1" x="229"/>
        <item x="89"/>
        <item m="1" x="154"/>
        <item x="97"/>
        <item x="98"/>
        <item m="1" x="213"/>
        <item x="108"/>
        <item x="113"/>
        <item m="1" x="231"/>
        <item x="125"/>
        <item x="126"/>
        <item x="127"/>
        <item m="1" x="168"/>
        <item x="141"/>
        <item x="143"/>
        <item m="1" x="236"/>
        <item m="1" x="171"/>
        <item m="1" x="167"/>
        <item m="1" x="251"/>
        <item m="1" x="215"/>
        <item m="1" x="158"/>
        <item m="1" x="220"/>
        <item m="1" x="181"/>
        <item x="114"/>
        <item x="0"/>
        <item x="1"/>
        <item x="2"/>
        <item x="3"/>
        <item x="38"/>
        <item x="45"/>
        <item m="1" x="150"/>
        <item x="66"/>
        <item x="68"/>
        <item x="92"/>
        <item x="94"/>
        <item x="116"/>
        <item x="18"/>
        <item x="19"/>
        <item x="39"/>
        <item x="42"/>
        <item x="46"/>
        <item x="62"/>
        <item x="67"/>
        <item x="70"/>
        <item x="71"/>
        <item x="93"/>
        <item x="102"/>
        <item x="103"/>
        <item x="106"/>
        <item x="107"/>
        <item x="112"/>
        <item x="123"/>
        <item x="109"/>
        <item x="110"/>
        <item x="124"/>
      </items>
    </pivotField>
    <pivotField compact="0" outline="0" showAll="0" defaultSubtotal="0"/>
    <pivotField compact="0" outline="0" showAll="0" defaultSubtotal="0"/>
    <pivotField compact="0" outline="0" showAll="0" defaultSubtotal="0"/>
    <pivotField compact="0" outline="0" showAll="0" defaultSubtotal="0"/>
  </pivotFields>
  <rowFields count="20">
    <field x="16"/>
    <field x="31"/>
    <field x="7"/>
    <field x="8"/>
    <field x="19"/>
    <field x="20"/>
    <field x="17"/>
    <field x="18"/>
    <field x="21"/>
    <field x="22"/>
    <field x="38"/>
    <field x="30"/>
    <field x="36"/>
    <field x="37"/>
    <field x="47"/>
    <field x="40"/>
    <field x="12"/>
    <field x="11"/>
    <field x="10"/>
    <field x="49"/>
  </rowFields>
  <rowItems count="443">
    <i>
      <x/>
      <x v="149"/>
      <x v="3"/>
      <x v="14"/>
      <x v="73"/>
      <x v="80"/>
      <x v="86"/>
      <x v="70"/>
      <x v="10"/>
      <x v="78"/>
      <x v="104"/>
      <x v="120"/>
      <x v="93"/>
      <x v="39"/>
      <x v="6"/>
      <x/>
      <x v="83"/>
      <x v="2"/>
      <x v="86"/>
      <x v="227"/>
    </i>
    <i r="1">
      <x v="467"/>
      <x v="3"/>
      <x v="14"/>
      <x v="73"/>
      <x v="80"/>
      <x v="86"/>
      <x v="70"/>
      <x v="10"/>
      <x v="78"/>
      <x v="104"/>
      <x v="120"/>
      <x v="93"/>
      <x v="39"/>
      <x v="6"/>
      <x/>
      <x v="80"/>
      <x v="30"/>
      <x v="86"/>
      <x v="50"/>
    </i>
    <i>
      <x v="1"/>
      <x v="11"/>
      <x/>
      <x v="10"/>
      <x v="73"/>
      <x v="80"/>
      <x v="86"/>
      <x v="70"/>
      <x v="4"/>
      <x v="69"/>
      <x v="59"/>
      <x v="44"/>
      <x v="17"/>
      <x v="34"/>
      <x v="1"/>
      <x v="34"/>
      <x v="17"/>
      <x v="30"/>
      <x v="60"/>
      <x v="50"/>
    </i>
    <i r="1">
      <x v="12"/>
      <x/>
      <x v="11"/>
      <x v="66"/>
      <x v="75"/>
      <x v="86"/>
      <x v="70"/>
      <x v="17"/>
      <x v="3"/>
      <x v="100"/>
      <x v="118"/>
      <x v="13"/>
      <x v="6"/>
      <x v="1"/>
      <x v="14"/>
      <x v="17"/>
      <x v="30"/>
      <x v="60"/>
      <x v="50"/>
    </i>
    <i r="1">
      <x v="13"/>
      <x/>
      <x/>
      <x v="9"/>
      <x v="35"/>
      <x v="20"/>
      <x v="54"/>
      <x v="2"/>
      <x v="22"/>
      <x v="17"/>
      <x v="45"/>
      <x v="37"/>
      <x v="28"/>
      <x v="1"/>
      <x v="31"/>
      <x v="16"/>
      <x v="30"/>
      <x v="8"/>
      <x v="50"/>
    </i>
    <i>
      <x v="4"/>
      <x v="4"/>
      <x v="2"/>
      <x v="14"/>
      <x v="73"/>
      <x v="80"/>
      <x v="86"/>
      <x v="70"/>
      <x v="1"/>
      <x v="69"/>
      <x v="104"/>
      <x v="120"/>
      <x v="93"/>
      <x v="39"/>
      <x v="1"/>
      <x v="2"/>
      <x v="78"/>
      <x v="2"/>
      <x v="83"/>
      <x v="50"/>
    </i>
    <i r="1">
      <x v="5"/>
      <x v="3"/>
      <x v="14"/>
      <x v="73"/>
      <x v="80"/>
      <x v="86"/>
      <x v="70"/>
      <x v="1"/>
      <x v="69"/>
      <x v="104"/>
      <x v="120"/>
      <x v="93"/>
      <x v="39"/>
      <x v="1"/>
      <x v="22"/>
      <x v="14"/>
      <x v="6"/>
      <x v="83"/>
      <x v="50"/>
    </i>
    <i r="1">
      <x v="6"/>
      <x v="2"/>
      <x v="14"/>
      <x v="73"/>
      <x v="80"/>
      <x v="86"/>
      <x v="70"/>
      <x v="1"/>
      <x v="69"/>
      <x v="104"/>
      <x v="120"/>
      <x v="93"/>
      <x v="39"/>
      <x v="1"/>
      <x v="2"/>
      <x v="60"/>
      <x v="2"/>
      <x v="83"/>
      <x v="50"/>
    </i>
    <i>
      <x v="5"/>
      <x v="81"/>
      <x v="3"/>
      <x v="14"/>
      <x v="73"/>
      <x v="80"/>
      <x v="86"/>
      <x v="70"/>
      <x v="21"/>
      <x v="49"/>
      <x v="36"/>
      <x v="62"/>
      <x v="79"/>
      <x v="10"/>
      <x v="1"/>
      <x v="44"/>
      <x v="39"/>
      <x v="2"/>
      <x v="79"/>
      <x v="50"/>
    </i>
    <i>
      <x v="6"/>
      <x v="85"/>
      <x v="1"/>
      <x v="14"/>
      <x v="69"/>
      <x v="77"/>
      <x v="19"/>
      <x v="4"/>
      <x v="6"/>
      <x v="15"/>
      <x v="104"/>
      <x v="120"/>
      <x v="74"/>
      <x v="39"/>
      <x v="1"/>
      <x v="9"/>
      <x v="14"/>
      <x v="31"/>
      <x v="30"/>
      <x v="195"/>
    </i>
    <i>
      <x v="7"/>
      <x v="281"/>
      <x v="3"/>
      <x v="14"/>
      <x v="73"/>
      <x v="80"/>
      <x v="86"/>
      <x v="70"/>
      <x v="52"/>
      <x v="69"/>
      <x v="104"/>
      <x v="120"/>
      <x v="93"/>
      <x v="39"/>
      <x v="6"/>
      <x/>
      <x v="100"/>
      <x v="2"/>
      <x v="86"/>
      <x v="50"/>
    </i>
    <i>
      <x v="8"/>
      <x v="399"/>
      <x v="1"/>
      <x v="14"/>
      <x v="73"/>
      <x v="80"/>
      <x v="86"/>
      <x v="70"/>
      <x v="56"/>
      <x v="69"/>
      <x v="104"/>
      <x v="120"/>
      <x v="93"/>
      <x v="39"/>
      <x v="6"/>
      <x/>
      <x v="80"/>
      <x v="30"/>
      <x v="86"/>
      <x v="50"/>
    </i>
    <i>
      <x v="9"/>
      <x v="144"/>
      <x v="3"/>
      <x v="14"/>
      <x v="73"/>
      <x v="80"/>
      <x v="86"/>
      <x v="70"/>
      <x v="32"/>
      <x v="69"/>
      <x v="104"/>
      <x v="120"/>
      <x v="93"/>
      <x v="39"/>
      <x v="6"/>
      <x/>
      <x v="80"/>
      <x v="20"/>
      <x v="86"/>
      <x v="224"/>
    </i>
    <i r="1">
      <x v="271"/>
      <x v="3"/>
      <x v="14"/>
      <x v="73"/>
      <x v="80"/>
      <x v="86"/>
      <x v="70"/>
      <x v="32"/>
      <x v="69"/>
      <x v="104"/>
      <x v="120"/>
      <x v="93"/>
      <x v="39"/>
      <x v="6"/>
      <x/>
      <x v="12"/>
      <x v="31"/>
      <x v="86"/>
      <x v="50"/>
    </i>
    <i>
      <x v="10"/>
      <x v="76"/>
      <x v="3"/>
      <x v="14"/>
      <x v="73"/>
      <x v="80"/>
      <x v="82"/>
      <x v="3"/>
      <x v="2"/>
      <x v="11"/>
      <x v="78"/>
      <x v="94"/>
      <x v="21"/>
      <x v="8"/>
      <x v="4"/>
      <x v="45"/>
      <x v="80"/>
      <x v="2"/>
      <x v="6"/>
      <x v="15"/>
    </i>
    <i>
      <x v="11"/>
      <x v="223"/>
      <x v="5"/>
      <x v="14"/>
      <x v="135"/>
      <x v="80"/>
      <x v="86"/>
      <x v="70"/>
      <x v="12"/>
      <x v="69"/>
      <x v="139"/>
      <x v="120"/>
      <x v="93"/>
      <x v="39"/>
      <x v="1"/>
      <x v="94"/>
      <x v="80"/>
      <x v="31"/>
      <x v="86"/>
      <x v="207"/>
    </i>
    <i>
      <x v="12"/>
      <x v="160"/>
      <x/>
      <x v="30"/>
      <x v="73"/>
      <x v="80"/>
      <x v="86"/>
      <x v="70"/>
      <x v="2"/>
      <x v="69"/>
      <x v="104"/>
      <x v="120"/>
      <x v="93"/>
      <x v="39"/>
      <x/>
      <x/>
      <x v="80"/>
      <x v="2"/>
      <x v="86"/>
      <x v="60"/>
    </i>
    <i r="1">
      <x v="292"/>
      <x v="2"/>
      <x v="14"/>
      <x v="73"/>
      <x v="80"/>
      <x v="86"/>
      <x v="70"/>
      <x v="2"/>
      <x v="69"/>
      <x v="104"/>
      <x v="120"/>
      <x v="93"/>
      <x v="39"/>
      <x v="6"/>
      <x/>
      <x v="80"/>
      <x v="30"/>
      <x v="86"/>
      <x v="50"/>
    </i>
    <i r="1">
      <x v="481"/>
      <x v="3"/>
      <x v="14"/>
      <x v="73"/>
      <x v="80"/>
      <x v="86"/>
      <x v="70"/>
      <x v="2"/>
      <x v="69"/>
      <x v="104"/>
      <x v="120"/>
      <x v="93"/>
      <x v="39"/>
      <x v="6"/>
      <x/>
      <x v="80"/>
      <x v="2"/>
      <x v="86"/>
      <x v="50"/>
    </i>
    <i>
      <x v="14"/>
      <x v="309"/>
      <x v="3"/>
      <x v="14"/>
      <x v="73"/>
      <x v="80"/>
      <x v="86"/>
      <x v="70"/>
      <x v="32"/>
      <x v="69"/>
      <x v="104"/>
      <x v="120"/>
      <x v="93"/>
      <x v="39"/>
      <x v="6"/>
      <x/>
      <x v="80"/>
      <x v="17"/>
      <x v="86"/>
      <x v="50"/>
    </i>
    <i r="1">
      <x v="310"/>
      <x v="3"/>
      <x v="14"/>
      <x v="73"/>
      <x v="80"/>
      <x v="86"/>
      <x v="70"/>
      <x v="32"/>
      <x v="69"/>
      <x v="104"/>
      <x v="120"/>
      <x v="93"/>
      <x v="39"/>
      <x v="6"/>
      <x/>
      <x v="80"/>
      <x v="17"/>
      <x v="86"/>
      <x v="50"/>
    </i>
    <i r="1">
      <x v="311"/>
      <x v="3"/>
      <x v="14"/>
      <x v="73"/>
      <x v="80"/>
      <x v="86"/>
      <x v="70"/>
      <x v="32"/>
      <x v="69"/>
      <x v="104"/>
      <x v="120"/>
      <x v="93"/>
      <x v="39"/>
      <x v="6"/>
      <x/>
      <x v="80"/>
      <x v="17"/>
      <x v="86"/>
      <x v="50"/>
    </i>
    <i r="1">
      <x v="312"/>
      <x v="3"/>
      <x v="14"/>
      <x v="73"/>
      <x v="80"/>
      <x v="86"/>
      <x v="70"/>
      <x v="32"/>
      <x v="69"/>
      <x v="104"/>
      <x v="120"/>
      <x v="93"/>
      <x v="39"/>
      <x v="6"/>
      <x/>
      <x v="80"/>
      <x v="17"/>
      <x v="86"/>
      <x v="50"/>
    </i>
    <i r="1">
      <x v="313"/>
      <x v="3"/>
      <x v="14"/>
      <x v="73"/>
      <x v="80"/>
      <x v="86"/>
      <x v="70"/>
      <x v="32"/>
      <x v="69"/>
      <x v="104"/>
      <x v="120"/>
      <x v="93"/>
      <x v="39"/>
      <x v="6"/>
      <x/>
      <x v="80"/>
      <x v="17"/>
      <x v="86"/>
      <x v="50"/>
    </i>
    <i r="1">
      <x v="314"/>
      <x v="1"/>
      <x v="14"/>
      <x v="73"/>
      <x v="80"/>
      <x v="86"/>
      <x v="70"/>
      <x v="32"/>
      <x v="69"/>
      <x v="104"/>
      <x v="120"/>
      <x v="93"/>
      <x v="39"/>
      <x v="6"/>
      <x/>
      <x v="80"/>
      <x v="17"/>
      <x v="86"/>
      <x v="50"/>
    </i>
    <i r="1">
      <x v="315"/>
      <x v="1"/>
      <x v="14"/>
      <x v="73"/>
      <x v="80"/>
      <x v="86"/>
      <x v="70"/>
      <x v="32"/>
      <x v="69"/>
      <x v="104"/>
      <x v="120"/>
      <x v="93"/>
      <x v="39"/>
      <x v="6"/>
      <x/>
      <x v="80"/>
      <x v="17"/>
      <x v="86"/>
      <x v="50"/>
    </i>
    <i r="1">
      <x v="316"/>
      <x v="1"/>
      <x v="14"/>
      <x v="73"/>
      <x v="80"/>
      <x v="86"/>
      <x v="70"/>
      <x v="32"/>
      <x v="69"/>
      <x v="104"/>
      <x v="120"/>
      <x v="93"/>
      <x v="39"/>
      <x v="6"/>
      <x/>
      <x v="80"/>
      <x v="17"/>
      <x v="86"/>
      <x v="50"/>
    </i>
    <i r="1">
      <x v="317"/>
      <x v="1"/>
      <x v="14"/>
      <x v="73"/>
      <x v="80"/>
      <x v="86"/>
      <x v="70"/>
      <x v="32"/>
      <x v="69"/>
      <x v="104"/>
      <x v="120"/>
      <x v="93"/>
      <x v="39"/>
      <x v="6"/>
      <x/>
      <x v="80"/>
      <x v="17"/>
      <x v="86"/>
      <x v="50"/>
    </i>
    <i r="1">
      <x v="318"/>
      <x v="1"/>
      <x v="14"/>
      <x v="73"/>
      <x v="80"/>
      <x v="86"/>
      <x v="70"/>
      <x v="32"/>
      <x v="69"/>
      <x v="104"/>
      <x v="120"/>
      <x v="93"/>
      <x v="39"/>
      <x v="6"/>
      <x/>
      <x v="80"/>
      <x v="17"/>
      <x v="86"/>
      <x v="50"/>
    </i>
    <i r="1">
      <x v="319"/>
      <x v="1"/>
      <x v="14"/>
      <x v="73"/>
      <x v="80"/>
      <x v="86"/>
      <x v="70"/>
      <x v="32"/>
      <x v="69"/>
      <x v="104"/>
      <x v="120"/>
      <x v="93"/>
      <x v="39"/>
      <x v="6"/>
      <x/>
      <x v="80"/>
      <x v="17"/>
      <x v="86"/>
      <x v="50"/>
    </i>
    <i r="1">
      <x v="350"/>
      <x v="1"/>
      <x v="14"/>
      <x v="73"/>
      <x v="80"/>
      <x v="86"/>
      <x v="70"/>
      <x v="32"/>
      <x v="69"/>
      <x v="104"/>
      <x v="120"/>
      <x v="93"/>
      <x v="39"/>
      <x v="6"/>
      <x/>
      <x v="80"/>
      <x v="32"/>
      <x v="86"/>
      <x v="50"/>
    </i>
    <i r="1">
      <x v="352"/>
      <x v="3"/>
      <x v="14"/>
      <x v="73"/>
      <x v="80"/>
      <x v="86"/>
      <x v="70"/>
      <x v="32"/>
      <x v="69"/>
      <x v="104"/>
      <x v="120"/>
      <x v="93"/>
      <x v="39"/>
      <x v="6"/>
      <x/>
      <x v="80"/>
      <x v="32"/>
      <x v="86"/>
      <x v="50"/>
    </i>
    <i r="1">
      <x v="354"/>
      <x v="3"/>
      <x v="14"/>
      <x v="73"/>
      <x v="80"/>
      <x v="86"/>
      <x v="70"/>
      <x v="32"/>
      <x v="69"/>
      <x v="104"/>
      <x v="120"/>
      <x v="93"/>
      <x v="39"/>
      <x v="6"/>
      <x/>
      <x v="80"/>
      <x v="32"/>
      <x v="86"/>
      <x v="50"/>
    </i>
    <i r="1">
      <x v="355"/>
      <x v="3"/>
      <x v="14"/>
      <x v="73"/>
      <x v="80"/>
      <x v="86"/>
      <x v="70"/>
      <x v="32"/>
      <x v="69"/>
      <x v="104"/>
      <x v="120"/>
      <x v="93"/>
      <x v="39"/>
      <x v="6"/>
      <x/>
      <x v="80"/>
      <x v="32"/>
      <x v="86"/>
      <x v="50"/>
    </i>
    <i r="1">
      <x v="356"/>
      <x v="3"/>
      <x v="14"/>
      <x v="73"/>
      <x v="80"/>
      <x v="86"/>
      <x v="70"/>
      <x v="32"/>
      <x v="69"/>
      <x v="104"/>
      <x v="120"/>
      <x v="93"/>
      <x v="39"/>
      <x v="6"/>
      <x/>
      <x v="80"/>
      <x v="32"/>
      <x v="86"/>
      <x v="50"/>
    </i>
    <i r="1">
      <x v="357"/>
      <x v="1"/>
      <x v="14"/>
      <x v="73"/>
      <x v="80"/>
      <x v="86"/>
      <x v="70"/>
      <x v="32"/>
      <x v="69"/>
      <x v="104"/>
      <x v="120"/>
      <x v="93"/>
      <x v="39"/>
      <x v="6"/>
      <x/>
      <x v="80"/>
      <x v="32"/>
      <x v="86"/>
      <x v="50"/>
    </i>
    <i r="1">
      <x v="358"/>
      <x v="1"/>
      <x v="14"/>
      <x v="73"/>
      <x v="80"/>
      <x v="86"/>
      <x v="70"/>
      <x v="32"/>
      <x v="69"/>
      <x v="104"/>
      <x v="120"/>
      <x v="93"/>
      <x v="39"/>
      <x v="6"/>
      <x/>
      <x v="80"/>
      <x v="32"/>
      <x v="86"/>
      <x v="50"/>
    </i>
    <i r="1">
      <x v="360"/>
      <x v="1"/>
      <x v="14"/>
      <x v="73"/>
      <x v="80"/>
      <x v="86"/>
      <x v="70"/>
      <x v="32"/>
      <x v="69"/>
      <x v="104"/>
      <x v="120"/>
      <x v="93"/>
      <x v="39"/>
      <x v="6"/>
      <x/>
      <x v="80"/>
      <x v="32"/>
      <x v="86"/>
      <x v="50"/>
    </i>
    <i r="1">
      <x v="361"/>
      <x v="2"/>
      <x v="14"/>
      <x v="73"/>
      <x v="80"/>
      <x v="86"/>
      <x v="70"/>
      <x v="32"/>
      <x v="69"/>
      <x v="104"/>
      <x v="120"/>
      <x v="93"/>
      <x v="39"/>
      <x v="6"/>
      <x/>
      <x v="80"/>
      <x v="32"/>
      <x v="86"/>
      <x v="50"/>
    </i>
    <i r="1">
      <x v="362"/>
      <x v="1"/>
      <x v="14"/>
      <x v="73"/>
      <x v="80"/>
      <x v="86"/>
      <x v="70"/>
      <x v="32"/>
      <x v="69"/>
      <x v="104"/>
      <x v="120"/>
      <x v="93"/>
      <x v="39"/>
      <x v="6"/>
      <x/>
      <x v="80"/>
      <x v="32"/>
      <x v="86"/>
      <x v="50"/>
    </i>
    <i r="1">
      <x v="363"/>
      <x v="3"/>
      <x v="14"/>
      <x v="73"/>
      <x v="80"/>
      <x v="86"/>
      <x v="70"/>
      <x v="32"/>
      <x v="69"/>
      <x v="104"/>
      <x v="120"/>
      <x v="93"/>
      <x v="39"/>
      <x v="6"/>
      <x/>
      <x v="80"/>
      <x v="32"/>
      <x v="86"/>
      <x v="110"/>
    </i>
    <i r="1">
      <x v="364"/>
      <x v="3"/>
      <x v="14"/>
      <x v="73"/>
      <x v="80"/>
      <x v="86"/>
      <x v="70"/>
      <x v="32"/>
      <x v="69"/>
      <x v="104"/>
      <x v="120"/>
      <x v="93"/>
      <x v="39"/>
      <x v="6"/>
      <x/>
      <x v="80"/>
      <x v="32"/>
      <x v="86"/>
      <x v="50"/>
    </i>
    <i r="1">
      <x v="365"/>
      <x v="3"/>
      <x v="14"/>
      <x v="73"/>
      <x v="80"/>
      <x v="86"/>
      <x v="70"/>
      <x v="32"/>
      <x v="69"/>
      <x v="104"/>
      <x v="120"/>
      <x v="93"/>
      <x v="39"/>
      <x v="6"/>
      <x/>
      <x v="80"/>
      <x v="32"/>
      <x v="86"/>
      <x v="50"/>
    </i>
    <i r="1">
      <x v="366"/>
      <x v="3"/>
      <x v="14"/>
      <x v="73"/>
      <x v="80"/>
      <x v="86"/>
      <x v="70"/>
      <x v="32"/>
      <x v="69"/>
      <x v="104"/>
      <x v="120"/>
      <x v="93"/>
      <x v="39"/>
      <x v="6"/>
      <x/>
      <x v="80"/>
      <x v="32"/>
      <x v="86"/>
      <x v="50"/>
    </i>
    <i r="1">
      <x v="367"/>
      <x v="1"/>
      <x v="14"/>
      <x v="73"/>
      <x v="80"/>
      <x v="86"/>
      <x v="70"/>
      <x v="32"/>
      <x v="69"/>
      <x v="104"/>
      <x v="120"/>
      <x v="93"/>
      <x v="39"/>
      <x v="6"/>
      <x/>
      <x v="80"/>
      <x v="32"/>
      <x v="86"/>
      <x v="50"/>
    </i>
    <i r="1">
      <x v="368"/>
      <x v="1"/>
      <x v="14"/>
      <x v="73"/>
      <x v="80"/>
      <x v="86"/>
      <x v="70"/>
      <x v="32"/>
      <x v="69"/>
      <x v="104"/>
      <x v="120"/>
      <x v="93"/>
      <x v="39"/>
      <x v="6"/>
      <x/>
      <x v="80"/>
      <x v="32"/>
      <x v="86"/>
      <x v="50"/>
    </i>
    <i r="1">
      <x v="369"/>
      <x v="3"/>
      <x v="14"/>
      <x v="73"/>
      <x v="80"/>
      <x v="86"/>
      <x v="70"/>
      <x v="32"/>
      <x v="69"/>
      <x v="104"/>
      <x v="120"/>
      <x v="93"/>
      <x v="39"/>
      <x v="6"/>
      <x/>
      <x v="80"/>
      <x v="32"/>
      <x v="86"/>
      <x v="50"/>
    </i>
    <i r="1">
      <x v="375"/>
      <x v="3"/>
      <x v="14"/>
      <x v="73"/>
      <x v="80"/>
      <x v="86"/>
      <x v="70"/>
      <x v="32"/>
      <x v="69"/>
      <x v="104"/>
      <x v="120"/>
      <x v="93"/>
      <x v="39"/>
      <x v="6"/>
      <x/>
      <x v="80"/>
      <x v="17"/>
      <x v="86"/>
      <x v="50"/>
    </i>
    <i r="1">
      <x v="379"/>
      <x v="3"/>
      <x v="14"/>
      <x v="73"/>
      <x v="80"/>
      <x v="86"/>
      <x v="70"/>
      <x v="32"/>
      <x v="69"/>
      <x v="104"/>
      <x v="120"/>
      <x v="93"/>
      <x v="39"/>
      <x v="6"/>
      <x/>
      <x v="80"/>
      <x v="17"/>
      <x v="86"/>
      <x v="50"/>
    </i>
    <i r="1">
      <x v="468"/>
      <x v="3"/>
      <x v="14"/>
      <x v="73"/>
      <x v="80"/>
      <x v="86"/>
      <x v="70"/>
      <x v="32"/>
      <x v="69"/>
      <x v="104"/>
      <x v="120"/>
      <x v="93"/>
      <x v="39"/>
      <x v="6"/>
      <x/>
      <x v="80"/>
      <x v="17"/>
      <x v="86"/>
      <x v="50"/>
    </i>
    <i r="1">
      <x v="478"/>
      <x v="3"/>
      <x v="14"/>
      <x v="73"/>
      <x v="80"/>
      <x v="86"/>
      <x v="70"/>
      <x v="32"/>
      <x v="69"/>
      <x v="104"/>
      <x v="120"/>
      <x v="93"/>
      <x v="39"/>
      <x v="6"/>
      <x/>
      <x v="80"/>
      <x v="32"/>
      <x v="86"/>
      <x v="50"/>
    </i>
    <i r="1">
      <x v="479"/>
      <x v="3"/>
      <x v="14"/>
      <x v="73"/>
      <x v="80"/>
      <x v="86"/>
      <x v="70"/>
      <x v="32"/>
      <x v="69"/>
      <x v="104"/>
      <x v="120"/>
      <x v="93"/>
      <x v="39"/>
      <x v="6"/>
      <x/>
      <x v="80"/>
      <x v="32"/>
      <x v="86"/>
      <x v="50"/>
    </i>
    <i r="1">
      <x v="480"/>
      <x v="1"/>
      <x v="14"/>
      <x v="73"/>
      <x v="80"/>
      <x v="86"/>
      <x v="70"/>
      <x v="32"/>
      <x v="69"/>
      <x v="104"/>
      <x v="120"/>
      <x v="93"/>
      <x v="39"/>
      <x v="6"/>
      <x/>
      <x v="80"/>
      <x v="32"/>
      <x v="86"/>
      <x v="50"/>
    </i>
    <i>
      <x v="15"/>
      <x v="222"/>
      <x v="5"/>
      <x v="14"/>
      <x v="140"/>
      <x v="80"/>
      <x v="86"/>
      <x v="70"/>
      <x v="15"/>
      <x v="69"/>
      <x v="138"/>
      <x v="120"/>
      <x v="93"/>
      <x v="39"/>
      <x/>
      <x/>
      <x v="80"/>
      <x v="31"/>
      <x v="86"/>
      <x v="64"/>
    </i>
    <i>
      <x v="16"/>
      <x v="221"/>
      <x v="5"/>
      <x v="14"/>
      <x v="134"/>
      <x v="80"/>
      <x v="86"/>
      <x v="70"/>
      <x v="36"/>
      <x v="69"/>
      <x v="137"/>
      <x v="120"/>
      <x v="93"/>
      <x v="39"/>
      <x/>
      <x/>
      <x v="80"/>
      <x v="31"/>
      <x v="86"/>
      <x v="64"/>
    </i>
    <i>
      <x v="17"/>
      <x v="42"/>
      <x v="1"/>
      <x v="14"/>
      <x v="9"/>
      <x v="6"/>
      <x v="79"/>
      <x v="64"/>
      <x v="5"/>
      <x v="48"/>
      <x v="15"/>
      <x v="98"/>
      <x v="56"/>
      <x v="8"/>
      <x v="4"/>
      <x v="45"/>
      <x v="9"/>
      <x v="2"/>
      <x v="34"/>
      <x v="50"/>
    </i>
    <i>
      <x v="18"/>
      <x v="145"/>
      <x v="3"/>
      <x v="14"/>
      <x v="73"/>
      <x v="80"/>
      <x v="86"/>
      <x v="70"/>
      <x v="29"/>
      <x v="74"/>
      <x v="104"/>
      <x v="120"/>
      <x v="93"/>
      <x v="39"/>
      <x v="6"/>
      <x/>
      <x v="81"/>
      <x v="2"/>
      <x v="86"/>
      <x v="225"/>
    </i>
    <i r="1">
      <x v="287"/>
      <x v="3"/>
      <x v="14"/>
      <x v="73"/>
      <x v="80"/>
      <x v="86"/>
      <x v="70"/>
      <x v="29"/>
      <x v="74"/>
      <x v="104"/>
      <x v="120"/>
      <x v="93"/>
      <x v="39"/>
      <x v="6"/>
      <x/>
      <x v="80"/>
      <x v="30"/>
      <x v="86"/>
      <x v="50"/>
    </i>
    <i>
      <x v="19"/>
      <x v="322"/>
      <x v="3"/>
      <x v="14"/>
      <x v="73"/>
      <x v="80"/>
      <x v="86"/>
      <x v="70"/>
      <x v="43"/>
      <x v="83"/>
      <x v="104"/>
      <x v="120"/>
      <x v="93"/>
      <x v="39"/>
      <x v="6"/>
      <x/>
      <x v="80"/>
      <x v="20"/>
      <x v="86"/>
      <x v="50"/>
    </i>
    <i>
      <x v="20"/>
      <x v="486"/>
      <x v="3"/>
      <x v="14"/>
      <x v="148"/>
      <x v="80"/>
      <x v="86"/>
      <x v="70"/>
      <x v="20"/>
      <x v="91"/>
      <x v="175"/>
      <x v="155"/>
      <x v="93"/>
      <x v="50"/>
      <x v="1"/>
      <x v="41"/>
      <x v="80"/>
      <x v="20"/>
      <x v="97"/>
      <x v="50"/>
    </i>
    <i>
      <x v="21"/>
      <x v="132"/>
      <x v="3"/>
      <x v="14"/>
      <x v="22"/>
      <x v="80"/>
      <x v="11"/>
      <x v="70"/>
      <x v="2"/>
      <x v="20"/>
      <x v="66"/>
      <x v="91"/>
      <x v="56"/>
      <x v="12"/>
      <x v="4"/>
      <x v="45"/>
      <x v="80"/>
      <x v="20"/>
      <x v="51"/>
      <x v="4"/>
    </i>
    <i>
      <x v="22"/>
      <x v="402"/>
      <x v="3"/>
      <x v="14"/>
      <x v="73"/>
      <x v="80"/>
      <x v="86"/>
      <x v="70"/>
      <x v="28"/>
      <x v="69"/>
      <x v="160"/>
      <x v="135"/>
      <x v="93"/>
      <x v="43"/>
      <x v="6"/>
      <x/>
      <x v="80"/>
      <x v="17"/>
      <x v="86"/>
      <x v="124"/>
    </i>
    <i>
      <x v="23"/>
      <x v="320"/>
      <x v="3"/>
      <x v="14"/>
      <x v="73"/>
      <x v="80"/>
      <x v="86"/>
      <x v="70"/>
      <x v="32"/>
      <x v="69"/>
      <x v="104"/>
      <x v="120"/>
      <x v="93"/>
      <x v="39"/>
      <x v="6"/>
      <x/>
      <x v="80"/>
      <x v="20"/>
      <x v="86"/>
      <x v="50"/>
    </i>
    <i>
      <x v="24"/>
      <x v="2"/>
      <x v="1"/>
      <x v="14"/>
      <x v="28"/>
      <x v="36"/>
      <x v="31"/>
      <x v="24"/>
      <x v="21"/>
      <x v="31"/>
      <x v="20"/>
      <x v="63"/>
      <x v="33"/>
      <x v="8"/>
      <x v="2"/>
      <x v="45"/>
      <x v="48"/>
      <x v="2"/>
      <x v="23"/>
      <x v="84"/>
    </i>
    <i r="1">
      <x v="3"/>
      <x v="1"/>
      <x v="14"/>
      <x v="33"/>
      <x v="10"/>
      <x v="30"/>
      <x v="25"/>
      <x v="21"/>
      <x v="49"/>
      <x v="62"/>
      <x v="65"/>
      <x v="33"/>
      <x v="8"/>
      <x v="2"/>
      <x v="45"/>
      <x v="45"/>
      <x v="2"/>
      <x v="23"/>
      <x v="84"/>
    </i>
    <i r="1">
      <x v="18"/>
      <x v="3"/>
      <x v="14"/>
      <x v="73"/>
      <x v="80"/>
      <x v="86"/>
      <x v="70"/>
      <x v="21"/>
      <x v="32"/>
      <x v="104"/>
      <x v="120"/>
      <x v="93"/>
      <x v="39"/>
      <x v="4"/>
      <x v="45"/>
      <x v="76"/>
      <x v="2"/>
      <x v="82"/>
      <x v="28"/>
    </i>
    <i r="1">
      <x v="161"/>
      <x v="5"/>
      <x v="14"/>
      <x v="76"/>
      <x v="80"/>
      <x v="86"/>
      <x v="70"/>
      <x v="21"/>
      <x v="69"/>
      <x v="70"/>
      <x v="120"/>
      <x v="93"/>
      <x v="39"/>
      <x/>
      <x/>
      <x v="80"/>
      <x v="20"/>
      <x v="86"/>
      <x v="64"/>
    </i>
    <i r="1">
      <x v="162"/>
      <x v="2"/>
      <x v="14"/>
      <x v="77"/>
      <x v="80"/>
      <x v="86"/>
      <x v="70"/>
      <x v="21"/>
      <x v="69"/>
      <x v="70"/>
      <x v="120"/>
      <x v="93"/>
      <x v="39"/>
      <x/>
      <x/>
      <x v="80"/>
      <x v="17"/>
      <x v="86"/>
      <x v="64"/>
    </i>
    <i r="1">
      <x v="301"/>
      <x v="2"/>
      <x v="14"/>
      <x v="73"/>
      <x v="80"/>
      <x v="86"/>
      <x v="70"/>
      <x v="21"/>
      <x v="69"/>
      <x v="104"/>
      <x v="120"/>
      <x v="93"/>
      <x v="39"/>
      <x v="6"/>
      <x/>
      <x v="80"/>
      <x v="30"/>
      <x v="86"/>
      <x v="50"/>
    </i>
    <i r="1">
      <x v="432"/>
      <x v="3"/>
      <x v="14"/>
      <x v="73"/>
      <x v="80"/>
      <x v="86"/>
      <x v="70"/>
      <x v="21"/>
      <x v="69"/>
      <x v="70"/>
      <x v="144"/>
      <x v="93"/>
      <x v="43"/>
      <x v="6"/>
      <x/>
      <x v="80"/>
      <x v="17"/>
      <x v="86"/>
      <x v="127"/>
    </i>
    <i>
      <x v="25"/>
      <x v="104"/>
      <x v="1"/>
      <x v="14"/>
      <x v="54"/>
      <x v="80"/>
      <x v="70"/>
      <x v="70"/>
      <x v="22"/>
      <x v="50"/>
      <x v="67"/>
      <x v="120"/>
      <x v="40"/>
      <x v="10"/>
      <x v="4"/>
      <x v="45"/>
      <x v="22"/>
      <x v="20"/>
      <x v="38"/>
      <x v="50"/>
    </i>
    <i r="1">
      <x v="163"/>
      <x v="5"/>
      <x v="14"/>
      <x v="78"/>
      <x v="80"/>
      <x v="86"/>
      <x v="70"/>
      <x v="22"/>
      <x v="69"/>
      <x v="111"/>
      <x v="120"/>
      <x v="93"/>
      <x v="39"/>
      <x/>
      <x/>
      <x v="80"/>
      <x v="20"/>
      <x v="86"/>
      <x v="64"/>
    </i>
    <i r="1">
      <x v="382"/>
      <x v="3"/>
      <x v="14"/>
      <x v="73"/>
      <x v="80"/>
      <x v="86"/>
      <x v="70"/>
      <x v="41"/>
      <x v="69"/>
      <x v="104"/>
      <x v="120"/>
      <x v="93"/>
      <x v="39"/>
      <x v="6"/>
      <x/>
      <x v="80"/>
      <x v="2"/>
      <x v="86"/>
      <x v="50"/>
    </i>
    <i r="1">
      <x v="445"/>
      <x v="3"/>
      <x v="14"/>
      <x v="73"/>
      <x v="80"/>
      <x v="86"/>
      <x v="70"/>
      <x v="41"/>
      <x v="69"/>
      <x v="111"/>
      <x v="120"/>
      <x v="93"/>
      <x v="39"/>
      <x v="6"/>
      <x/>
      <x v="80"/>
      <x v="2"/>
      <x v="86"/>
      <x v="114"/>
    </i>
    <i>
      <x v="27"/>
      <x v="36"/>
      <x/>
      <x v="17"/>
      <x v="6"/>
      <x v="4"/>
      <x v="98"/>
      <x v="70"/>
      <x/>
      <x v="51"/>
      <x v="16"/>
      <x v="59"/>
      <x v="85"/>
      <x v="22"/>
      <x v="1"/>
      <x v="1"/>
      <x v="72"/>
      <x v="20"/>
      <x v="37"/>
      <x v="19"/>
    </i>
    <i r="1">
      <x v="73"/>
      <x v="3"/>
      <x v="14"/>
      <x v="5"/>
      <x v="42"/>
      <x v="12"/>
      <x v="10"/>
      <x v="13"/>
      <x v="61"/>
      <x v="42"/>
      <x v="87"/>
      <x v="75"/>
      <x v="13"/>
      <x v="1"/>
      <x v="36"/>
      <x v="57"/>
      <x v="2"/>
      <x v="2"/>
      <x v="50"/>
    </i>
    <i r="1">
      <x v="90"/>
      <x v="3"/>
      <x v="14"/>
      <x v="73"/>
      <x v="80"/>
      <x v="86"/>
      <x v="70"/>
      <x v="13"/>
      <x v="62"/>
      <x v="24"/>
      <x v="97"/>
      <x v="1"/>
      <x v="39"/>
      <x v="1"/>
      <x v="2"/>
      <x v="80"/>
      <x v="2"/>
      <x v="86"/>
      <x v="50"/>
    </i>
    <i r="1">
      <x v="131"/>
      <x v="1"/>
      <x v="14"/>
      <x v="51"/>
      <x v="63"/>
      <x v="14"/>
      <x v="14"/>
      <x v="13"/>
      <x v="61"/>
      <x v="21"/>
      <x v="99"/>
      <x v="78"/>
      <x v="5"/>
      <x v="2"/>
      <x v="45"/>
      <x v="68"/>
      <x v="2"/>
      <x v="2"/>
      <x v="100"/>
    </i>
    <i r="1">
      <x v="165"/>
      <x v="5"/>
      <x v="14"/>
      <x v="80"/>
      <x v="80"/>
      <x v="86"/>
      <x v="70"/>
      <x/>
      <x v="69"/>
      <x v="112"/>
      <x v="120"/>
      <x v="93"/>
      <x v="39"/>
      <x/>
      <x v="120"/>
      <x v="80"/>
      <x v="17"/>
      <x v="86"/>
      <x v="64"/>
    </i>
    <i r="1">
      <x v="166"/>
      <x v="5"/>
      <x v="14"/>
      <x v="81"/>
      <x v="80"/>
      <x v="86"/>
      <x v="70"/>
      <x/>
      <x v="69"/>
      <x v="112"/>
      <x v="120"/>
      <x v="93"/>
      <x v="39"/>
      <x/>
      <x/>
      <x v="80"/>
      <x v="17"/>
      <x v="86"/>
      <x v="64"/>
    </i>
    <i r="1">
      <x v="329"/>
      <x v="3"/>
      <x v="14"/>
      <x v="73"/>
      <x v="80"/>
      <x v="86"/>
      <x v="70"/>
      <x v="2"/>
      <x v="69"/>
      <x v="104"/>
      <x v="120"/>
      <x v="93"/>
      <x v="39"/>
      <x v="6"/>
      <x/>
      <x v="80"/>
      <x v="20"/>
      <x v="86"/>
      <x v="50"/>
    </i>
    <i r="1">
      <x v="380"/>
      <x v="3"/>
      <x v="14"/>
      <x v="73"/>
      <x v="80"/>
      <x v="86"/>
      <x v="70"/>
      <x v="2"/>
      <x v="69"/>
      <x v="104"/>
      <x v="120"/>
      <x v="93"/>
      <x v="39"/>
      <x v="6"/>
      <x/>
      <x v="80"/>
      <x v="17"/>
      <x v="86"/>
      <x v="50"/>
    </i>
    <i r="1">
      <x v="395"/>
      <x v="3"/>
      <x v="14"/>
      <x v="73"/>
      <x v="80"/>
      <x v="86"/>
      <x v="70"/>
      <x v="55"/>
      <x v="69"/>
      <x v="104"/>
      <x v="120"/>
      <x v="93"/>
      <x v="39"/>
      <x v="6"/>
      <x/>
      <x v="80"/>
      <x v="17"/>
      <x v="86"/>
      <x v="123"/>
    </i>
    <i r="1">
      <x v="441"/>
      <x v="3"/>
      <x v="14"/>
      <x v="36"/>
      <x v="41"/>
      <x v="17"/>
      <x v="12"/>
      <x v="13"/>
      <x v="61"/>
      <x v="10"/>
      <x v="88"/>
      <x v="77"/>
      <x v="17"/>
      <x v="1"/>
      <x v="11"/>
      <x v="74"/>
      <x v="2"/>
      <x v="2"/>
      <x v="44"/>
    </i>
    <i r="1">
      <x v="447"/>
      <x v="5"/>
      <x v="14"/>
      <x v="79"/>
      <x v="80"/>
      <x v="86"/>
      <x v="70"/>
      <x v="2"/>
      <x v="69"/>
      <x v="99"/>
      <x v="120"/>
      <x v="93"/>
      <x v="39"/>
      <x/>
      <x/>
      <x v="80"/>
      <x v="17"/>
      <x v="86"/>
      <x v="64"/>
    </i>
    <i r="1">
      <x v="457"/>
      <x v="1"/>
      <x v="14"/>
      <x v="73"/>
      <x v="80"/>
      <x v="86"/>
      <x v="70"/>
      <x v="2"/>
      <x v="69"/>
      <x v="104"/>
      <x v="120"/>
      <x v="93"/>
      <x v="39"/>
      <x v="6"/>
      <x/>
      <x v="80"/>
      <x v="17"/>
      <x v="86"/>
      <x v="50"/>
    </i>
    <i r="1">
      <x v="470"/>
      <x v="3"/>
      <x v="14"/>
      <x v="73"/>
      <x v="80"/>
      <x v="86"/>
      <x v="70"/>
      <x/>
      <x v="69"/>
      <x v="104"/>
      <x v="120"/>
      <x v="93"/>
      <x v="39"/>
      <x v="6"/>
      <x/>
      <x v="80"/>
      <x v="2"/>
      <x v="86"/>
      <x v="50"/>
    </i>
    <i>
      <x v="28"/>
      <x v="53"/>
      <x v="3"/>
      <x v="14"/>
      <x v="73"/>
      <x v="80"/>
      <x v="13"/>
      <x v="11"/>
      <x v="2"/>
      <x v="33"/>
      <x v="22"/>
      <x v="64"/>
      <x v="68"/>
      <x v="10"/>
      <x v="2"/>
      <x v="45"/>
      <x v="21"/>
      <x v="2"/>
      <x v="26"/>
      <x v="77"/>
    </i>
    <i r="1">
      <x v="119"/>
      <x v="1"/>
      <x v="14"/>
      <x v="73"/>
      <x v="80"/>
      <x v="80"/>
      <x v="65"/>
      <x v="2"/>
      <x v="19"/>
      <x v="83"/>
      <x v="67"/>
      <x v="66"/>
      <x v="7"/>
      <x v="2"/>
      <x v="45"/>
      <x v="80"/>
      <x v="2"/>
      <x v="29"/>
      <x v="99"/>
    </i>
    <i r="1">
      <x v="134"/>
      <x v="3"/>
      <x v="14"/>
      <x v="73"/>
      <x v="80"/>
      <x v="86"/>
      <x v="70"/>
      <x v="2"/>
      <x v="21"/>
      <x v="69"/>
      <x v="100"/>
      <x v="25"/>
      <x v="10"/>
      <x v="2"/>
      <x v="45"/>
      <x v="13"/>
      <x v="2"/>
      <x v="86"/>
      <x v="176"/>
    </i>
    <i>
      <x v="29"/>
      <x v="167"/>
      <x v="5"/>
      <x v="14"/>
      <x v="82"/>
      <x v="80"/>
      <x v="102"/>
      <x v="70"/>
      <x/>
      <x v="17"/>
      <x v="113"/>
      <x v="160"/>
      <x v="93"/>
      <x/>
      <x v="1"/>
      <x v="14"/>
      <x v="80"/>
      <x v="20"/>
      <x v="99"/>
      <x v="248"/>
    </i>
    <i r="1">
      <x v="178"/>
      <x v="5"/>
      <x v="14"/>
      <x v="92"/>
      <x v="80"/>
      <x v="86"/>
      <x v="70"/>
      <x/>
      <x v="69"/>
      <x v="113"/>
      <x v="120"/>
      <x v="93"/>
      <x v="39"/>
      <x/>
      <x/>
      <x v="80"/>
      <x v="17"/>
      <x v="86"/>
      <x v="64"/>
    </i>
    <i r="1">
      <x v="179"/>
      <x v="5"/>
      <x v="14"/>
      <x v="93"/>
      <x v="87"/>
      <x v="86"/>
      <x v="70"/>
      <x/>
      <x v="69"/>
      <x v="113"/>
      <x v="120"/>
      <x v="93"/>
      <x v="39"/>
      <x/>
      <x/>
      <x v="80"/>
      <x v="17"/>
      <x v="86"/>
      <x v="64"/>
    </i>
    <i r="1">
      <x v="372"/>
      <x v="3"/>
      <x v="14"/>
      <x v="73"/>
      <x v="80"/>
      <x v="86"/>
      <x v="70"/>
      <x/>
      <x v="69"/>
      <x v="156"/>
      <x v="128"/>
      <x v="93"/>
      <x v="43"/>
      <x/>
      <x/>
      <x v="80"/>
      <x v="17"/>
      <x v="86"/>
      <x v="122"/>
    </i>
    <i r="1">
      <x v="398"/>
      <x v="3"/>
      <x v="14"/>
      <x v="73"/>
      <x v="80"/>
      <x v="86"/>
      <x v="70"/>
      <x/>
      <x v="69"/>
      <x v="104"/>
      <x v="120"/>
      <x v="93"/>
      <x v="39"/>
      <x v="6"/>
      <x/>
      <x v="16"/>
      <x v="2"/>
      <x v="86"/>
      <x v="50"/>
    </i>
    <i r="1">
      <x v="406"/>
      <x v="3"/>
      <x v="14"/>
      <x v="73"/>
      <x v="80"/>
      <x v="86"/>
      <x v="70"/>
      <x/>
      <x v="69"/>
      <x v="163"/>
      <x v="139"/>
      <x v="93"/>
      <x v="43"/>
      <x v="6"/>
      <x/>
      <x v="80"/>
      <x v="17"/>
      <x v="86"/>
      <x v="213"/>
    </i>
    <i r="1">
      <x v="407"/>
      <x v="3"/>
      <x v="14"/>
      <x v="73"/>
      <x v="80"/>
      <x v="86"/>
      <x v="70"/>
      <x/>
      <x v="69"/>
      <x v="156"/>
      <x v="140"/>
      <x v="93"/>
      <x v="43"/>
      <x v="6"/>
      <x/>
      <x v="80"/>
      <x v="17"/>
      <x v="86"/>
      <x v="134"/>
    </i>
    <i r="1">
      <x v="408"/>
      <x v="3"/>
      <x v="14"/>
      <x v="73"/>
      <x v="80"/>
      <x v="86"/>
      <x v="70"/>
      <x/>
      <x v="69"/>
      <x v="164"/>
      <x v="141"/>
      <x v="93"/>
      <x v="4"/>
      <x v="6"/>
      <x/>
      <x v="80"/>
      <x v="17"/>
      <x v="86"/>
      <x v="214"/>
    </i>
    <i r="1">
      <x v="409"/>
      <x v="3"/>
      <x v="14"/>
      <x v="73"/>
      <x v="80"/>
      <x v="86"/>
      <x v="70"/>
      <x/>
      <x v="69"/>
      <x v="156"/>
      <x v="142"/>
      <x v="93"/>
      <x v="43"/>
      <x v="6"/>
      <x/>
      <x v="80"/>
      <x v="17"/>
      <x v="86"/>
      <x v="134"/>
    </i>
    <i r="1">
      <x v="410"/>
      <x v="3"/>
      <x v="14"/>
      <x v="73"/>
      <x v="80"/>
      <x v="86"/>
      <x v="70"/>
      <x/>
      <x v="69"/>
      <x v="112"/>
      <x v="132"/>
      <x v="93"/>
      <x v="39"/>
      <x v="6"/>
      <x/>
      <x v="80"/>
      <x v="17"/>
      <x v="86"/>
      <x v="136"/>
    </i>
    <i r="1">
      <x v="411"/>
      <x v="3"/>
      <x v="14"/>
      <x v="73"/>
      <x v="80"/>
      <x v="86"/>
      <x v="70"/>
      <x/>
      <x v="69"/>
      <x v="104"/>
      <x v="120"/>
      <x v="93"/>
      <x v="39"/>
      <x v="6"/>
      <x/>
      <x v="80"/>
      <x v="17"/>
      <x v="86"/>
      <x v="50"/>
    </i>
    <i r="1">
      <x v="413"/>
      <x v="3"/>
      <x v="14"/>
      <x v="73"/>
      <x v="80"/>
      <x v="86"/>
      <x v="70"/>
      <x/>
      <x v="69"/>
      <x v="104"/>
      <x v="120"/>
      <x v="93"/>
      <x v="39"/>
      <x v="6"/>
      <x/>
      <x v="80"/>
      <x v="17"/>
      <x v="86"/>
      <x v="137"/>
    </i>
    <i r="1">
      <x v="458"/>
      <x v="3"/>
      <x v="14"/>
      <x v="141"/>
      <x v="80"/>
      <x v="86"/>
      <x v="70"/>
      <x/>
      <x v="69"/>
      <x v="113"/>
      <x v="120"/>
      <x v="93"/>
      <x v="39"/>
      <x v="4"/>
      <x v="45"/>
      <x v="80"/>
      <x v="20"/>
      <x v="86"/>
      <x v="209"/>
    </i>
    <i r="1">
      <x v="459"/>
      <x v="3"/>
      <x v="14"/>
      <x v="142"/>
      <x v="80"/>
      <x v="86"/>
      <x v="70"/>
      <x/>
      <x v="69"/>
      <x v="144"/>
      <x v="120"/>
      <x v="93"/>
      <x v="39"/>
      <x v="2"/>
      <x v="45"/>
      <x v="80"/>
      <x v="20"/>
      <x v="86"/>
      <x v="210"/>
    </i>
    <i r="1">
      <x v="460"/>
      <x v="3"/>
      <x v="14"/>
      <x v="143"/>
      <x v="80"/>
      <x v="86"/>
      <x v="70"/>
      <x/>
      <x v="69"/>
      <x v="168"/>
      <x v="120"/>
      <x v="93"/>
      <x v="39"/>
      <x v="4"/>
      <x v="45"/>
      <x v="80"/>
      <x v="20"/>
      <x v="86"/>
      <x v="209"/>
    </i>
    <i r="1">
      <x v="461"/>
      <x v="3"/>
      <x v="14"/>
      <x v="144"/>
      <x v="80"/>
      <x v="86"/>
      <x v="70"/>
      <x/>
      <x v="69"/>
      <x v="169"/>
      <x v="120"/>
      <x v="93"/>
      <x v="39"/>
      <x v="4"/>
      <x v="45"/>
      <x v="80"/>
      <x v="17"/>
      <x v="86"/>
      <x v="210"/>
    </i>
    <i>
      <x v="30"/>
      <x v="180"/>
      <x v="5"/>
      <x v="14"/>
      <x v="94"/>
      <x v="80"/>
      <x v="86"/>
      <x v="70"/>
      <x v="16"/>
      <x v="69"/>
      <x v="104"/>
      <x v="120"/>
      <x v="93"/>
      <x v="39"/>
      <x/>
      <x/>
      <x v="80"/>
      <x v="17"/>
      <x v="86"/>
      <x v="64"/>
    </i>
    <i r="1">
      <x v="414"/>
      <x v="3"/>
      <x v="14"/>
      <x v="73"/>
      <x v="80"/>
      <x v="86"/>
      <x v="70"/>
      <x v="16"/>
      <x v="69"/>
      <x v="104"/>
      <x v="120"/>
      <x v="93"/>
      <x v="39"/>
      <x v="6"/>
      <x/>
      <x v="80"/>
      <x v="17"/>
      <x v="86"/>
      <x v="50"/>
    </i>
    <i r="1">
      <x v="415"/>
      <x v="3"/>
      <x v="14"/>
      <x v="73"/>
      <x v="80"/>
      <x v="86"/>
      <x v="70"/>
      <x v="16"/>
      <x v="69"/>
      <x v="104"/>
      <x v="120"/>
      <x v="93"/>
      <x v="39"/>
      <x v="6"/>
      <x/>
      <x v="80"/>
      <x v="17"/>
      <x v="86"/>
      <x v="50"/>
    </i>
    <i r="1">
      <x v="416"/>
      <x v="3"/>
      <x v="14"/>
      <x v="73"/>
      <x v="80"/>
      <x v="86"/>
      <x v="70"/>
      <x v="16"/>
      <x v="69"/>
      <x v="104"/>
      <x v="120"/>
      <x v="93"/>
      <x v="39"/>
      <x v="6"/>
      <x/>
      <x v="80"/>
      <x v="17"/>
      <x v="86"/>
      <x v="50"/>
    </i>
    <i r="1">
      <x v="417"/>
      <x v="3"/>
      <x v="14"/>
      <x v="73"/>
      <x v="80"/>
      <x v="86"/>
      <x v="70"/>
      <x v="16"/>
      <x v="69"/>
      <x v="104"/>
      <x v="120"/>
      <x v="93"/>
      <x v="39"/>
      <x v="6"/>
      <x/>
      <x v="80"/>
      <x v="17"/>
      <x v="86"/>
      <x v="50"/>
    </i>
    <i r="1">
      <x v="418"/>
      <x v="3"/>
      <x v="14"/>
      <x v="73"/>
      <x v="80"/>
      <x v="86"/>
      <x v="70"/>
      <x v="16"/>
      <x v="69"/>
      <x v="104"/>
      <x v="120"/>
      <x v="93"/>
      <x v="39"/>
      <x v="6"/>
      <x/>
      <x v="80"/>
      <x v="17"/>
      <x v="86"/>
      <x v="50"/>
    </i>
    <i r="1">
      <x v="419"/>
      <x v="3"/>
      <x v="14"/>
      <x v="73"/>
      <x v="80"/>
      <x v="86"/>
      <x v="70"/>
      <x v="16"/>
      <x v="69"/>
      <x v="104"/>
      <x v="120"/>
      <x v="93"/>
      <x v="39"/>
      <x v="6"/>
      <x/>
      <x v="80"/>
      <x v="17"/>
      <x v="86"/>
      <x v="50"/>
    </i>
    <i r="1">
      <x v="420"/>
      <x v="3"/>
      <x v="14"/>
      <x v="73"/>
      <x v="80"/>
      <x v="86"/>
      <x v="70"/>
      <x v="16"/>
      <x v="69"/>
      <x v="104"/>
      <x v="120"/>
      <x v="93"/>
      <x v="39"/>
      <x v="6"/>
      <x/>
      <x v="80"/>
      <x v="17"/>
      <x v="86"/>
      <x v="50"/>
    </i>
    <i r="1">
      <x v="421"/>
      <x v="3"/>
      <x v="14"/>
      <x v="73"/>
      <x v="80"/>
      <x v="86"/>
      <x v="70"/>
      <x v="16"/>
      <x v="69"/>
      <x v="104"/>
      <x v="120"/>
      <x v="93"/>
      <x v="39"/>
      <x v="6"/>
      <x/>
      <x v="80"/>
      <x v="17"/>
      <x v="86"/>
      <x v="50"/>
    </i>
    <i r="1">
      <x v="422"/>
      <x v="3"/>
      <x v="14"/>
      <x v="73"/>
      <x v="80"/>
      <x v="86"/>
      <x v="70"/>
      <x v="16"/>
      <x v="69"/>
      <x v="104"/>
      <x v="120"/>
      <x v="93"/>
      <x v="39"/>
      <x v="6"/>
      <x/>
      <x v="80"/>
      <x v="17"/>
      <x v="86"/>
      <x v="50"/>
    </i>
    <i r="1">
      <x v="423"/>
      <x v="3"/>
      <x v="14"/>
      <x v="73"/>
      <x v="80"/>
      <x v="86"/>
      <x v="70"/>
      <x v="16"/>
      <x v="69"/>
      <x v="104"/>
      <x v="120"/>
      <x v="93"/>
      <x v="39"/>
      <x v="6"/>
      <x/>
      <x v="80"/>
      <x v="17"/>
      <x v="86"/>
      <x v="50"/>
    </i>
    <i r="1">
      <x v="424"/>
      <x v="3"/>
      <x v="14"/>
      <x v="73"/>
      <x v="80"/>
      <x v="86"/>
      <x v="70"/>
      <x v="16"/>
      <x v="69"/>
      <x v="104"/>
      <x v="120"/>
      <x v="93"/>
      <x v="39"/>
      <x v="6"/>
      <x/>
      <x v="80"/>
      <x v="17"/>
      <x v="86"/>
      <x v="50"/>
    </i>
    <i r="1">
      <x v="425"/>
      <x v="3"/>
      <x v="14"/>
      <x v="73"/>
      <x v="80"/>
      <x v="86"/>
      <x v="70"/>
      <x v="16"/>
      <x v="69"/>
      <x v="104"/>
      <x v="120"/>
      <x v="93"/>
      <x v="39"/>
      <x v="6"/>
      <x/>
      <x v="80"/>
      <x v="17"/>
      <x v="86"/>
      <x v="50"/>
    </i>
    <i r="1">
      <x v="426"/>
      <x v="3"/>
      <x v="14"/>
      <x v="73"/>
      <x v="80"/>
      <x v="86"/>
      <x v="70"/>
      <x v="16"/>
      <x v="69"/>
      <x v="104"/>
      <x v="120"/>
      <x v="93"/>
      <x v="39"/>
      <x v="6"/>
      <x/>
      <x v="80"/>
      <x v="17"/>
      <x v="86"/>
      <x v="50"/>
    </i>
    <i r="1">
      <x v="428"/>
      <x v="3"/>
      <x v="14"/>
      <x v="73"/>
      <x v="80"/>
      <x v="86"/>
      <x v="70"/>
      <x v="16"/>
      <x v="69"/>
      <x v="104"/>
      <x v="120"/>
      <x v="93"/>
      <x v="39"/>
      <x v="6"/>
      <x/>
      <x v="80"/>
      <x v="17"/>
      <x v="86"/>
      <x v="50"/>
    </i>
    <i r="1">
      <x v="429"/>
      <x v="3"/>
      <x v="14"/>
      <x v="73"/>
      <x v="80"/>
      <x v="86"/>
      <x v="70"/>
      <x v="16"/>
      <x v="69"/>
      <x v="104"/>
      <x v="120"/>
      <x v="93"/>
      <x v="39"/>
      <x v="6"/>
      <x/>
      <x v="80"/>
      <x v="17"/>
      <x v="86"/>
      <x v="50"/>
    </i>
    <i r="1">
      <x v="430"/>
      <x v="3"/>
      <x v="14"/>
      <x v="73"/>
      <x v="80"/>
      <x v="86"/>
      <x v="70"/>
      <x v="16"/>
      <x v="69"/>
      <x v="104"/>
      <x v="120"/>
      <x v="93"/>
      <x v="39"/>
      <x v="6"/>
      <x/>
      <x v="80"/>
      <x v="17"/>
      <x v="86"/>
      <x v="50"/>
    </i>
    <i r="1">
      <x v="483"/>
      <x v="3"/>
      <x v="14"/>
      <x v="73"/>
      <x v="80"/>
      <x v="86"/>
      <x v="70"/>
      <x v="16"/>
      <x v="69"/>
      <x v="104"/>
      <x v="120"/>
      <x v="93"/>
      <x v="39"/>
      <x v="6"/>
      <x/>
      <x v="80"/>
      <x v="17"/>
      <x v="86"/>
      <x v="50"/>
    </i>
    <i>
      <x v="31"/>
      <x v="74"/>
      <x v="3"/>
      <x v="14"/>
      <x v="44"/>
      <x v="54"/>
      <x v="38"/>
      <x v="33"/>
      <x v="3"/>
      <x v="12"/>
      <x v="21"/>
      <x v="11"/>
      <x v="77"/>
      <x v="13"/>
      <x v="1"/>
      <x v="34"/>
      <x v="77"/>
      <x v="2"/>
      <x v="66"/>
      <x v="40"/>
    </i>
    <i r="1">
      <x v="105"/>
      <x v="1"/>
      <x v="14"/>
      <x v="25"/>
      <x v="61"/>
      <x v="5"/>
      <x v="58"/>
      <x v="14"/>
      <x v="42"/>
      <x v="5"/>
      <x v="28"/>
      <x v="83"/>
      <x v="10"/>
      <x v="1"/>
      <x v="9"/>
      <x v="22"/>
      <x v="2"/>
      <x v="76"/>
      <x v="7"/>
    </i>
    <i r="1">
      <x v="120"/>
      <x v="1"/>
      <x v="14"/>
      <x v="67"/>
      <x v="55"/>
      <x v="78"/>
      <x v="63"/>
      <x v="14"/>
      <x v="42"/>
      <x v="101"/>
      <x v="10"/>
      <x v="84"/>
      <x v="8"/>
      <x v="1"/>
      <x v="14"/>
      <x v="44"/>
      <x v="2"/>
      <x v="76"/>
      <x v="7"/>
    </i>
    <i r="1">
      <x v="121"/>
      <x v="1"/>
      <x v="14"/>
      <x v="48"/>
      <x v="56"/>
      <x v="77"/>
      <x v="62"/>
      <x v="14"/>
      <x v="42"/>
      <x v="101"/>
      <x v="16"/>
      <x v="84"/>
      <x v="8"/>
      <x v="1"/>
      <x v="25"/>
      <x v="45"/>
      <x v="2"/>
      <x v="76"/>
      <x v="7"/>
    </i>
    <i r="1">
      <x v="122"/>
      <x v="1"/>
      <x v="14"/>
      <x v="50"/>
      <x v="59"/>
      <x v="76"/>
      <x v="61"/>
      <x v="14"/>
      <x v="42"/>
      <x v="5"/>
      <x v="18"/>
      <x v="84"/>
      <x v="8"/>
      <x v="1"/>
      <x v="11"/>
      <x v="43"/>
      <x v="2"/>
      <x v="76"/>
      <x v="7"/>
    </i>
    <i r="1">
      <x v="123"/>
      <x v="1"/>
      <x v="14"/>
      <x v="52"/>
      <x v="62"/>
      <x v="26"/>
      <x v="20"/>
      <x v="14"/>
      <x v="42"/>
      <x v="55"/>
      <x v="20"/>
      <x v="84"/>
      <x v="8"/>
      <x v="1"/>
      <x v="16"/>
      <x v="53"/>
      <x v="2"/>
      <x v="76"/>
      <x v="7"/>
    </i>
    <i r="1">
      <x v="124"/>
      <x v="1"/>
      <x v="14"/>
      <x v="53"/>
      <x v="24"/>
      <x v="73"/>
      <x v="57"/>
      <x v="14"/>
      <x v="42"/>
      <x v="58"/>
      <x v="23"/>
      <x v="84"/>
      <x v="8"/>
      <x v="1"/>
      <x v="8"/>
      <x v="49"/>
      <x v="2"/>
      <x v="76"/>
      <x v="7"/>
    </i>
    <i r="1">
      <x v="136"/>
      <x v="3"/>
      <x v="14"/>
      <x v="73"/>
      <x v="80"/>
      <x v="86"/>
      <x v="70"/>
      <x v="15"/>
      <x v="43"/>
      <x v="3"/>
      <x v="61"/>
      <x v="93"/>
      <x v="13"/>
      <x v="1"/>
      <x v="45"/>
      <x v="80"/>
      <x v="2"/>
      <x v="48"/>
      <x v="50"/>
    </i>
    <i r="1">
      <x v="140"/>
      <x v="3"/>
      <x v="14"/>
      <x v="74"/>
      <x v="81"/>
      <x v="87"/>
      <x v="71"/>
      <x v="34"/>
      <x v="70"/>
      <x v="105"/>
      <x v="121"/>
      <x v="94"/>
      <x v="7"/>
      <x v="1"/>
      <x v="46"/>
      <x v="80"/>
      <x v="2"/>
      <x v="87"/>
      <x v="50"/>
    </i>
    <i r="1">
      <x v="270"/>
      <x v="1"/>
      <x v="14"/>
      <x v="73"/>
      <x v="80"/>
      <x v="86"/>
      <x v="70"/>
      <x v="2"/>
      <x v="69"/>
      <x v="104"/>
      <x v="120"/>
      <x v="93"/>
      <x v="39"/>
      <x v="6"/>
      <x/>
      <x v="80"/>
      <x v="20"/>
      <x v="86"/>
      <x v="50"/>
    </i>
    <i r="1">
      <x v="275"/>
      <x v="1"/>
      <x v="14"/>
      <x v="73"/>
      <x v="80"/>
      <x v="86"/>
      <x v="70"/>
      <x v="2"/>
      <x v="69"/>
      <x v="104"/>
      <x v="120"/>
      <x v="93"/>
      <x v="39"/>
      <x v="6"/>
      <x/>
      <x v="23"/>
      <x v="2"/>
      <x v="86"/>
      <x v="50"/>
    </i>
    <i r="1">
      <x v="276"/>
      <x v="1"/>
      <x v="14"/>
      <x v="73"/>
      <x v="80"/>
      <x v="86"/>
      <x v="70"/>
      <x v="49"/>
      <x v="69"/>
      <x v="104"/>
      <x v="120"/>
      <x v="93"/>
      <x v="39"/>
      <x v="6"/>
      <x/>
      <x v="80"/>
      <x v="2"/>
      <x v="86"/>
      <x v="50"/>
    </i>
    <i r="1">
      <x v="300"/>
      <x v="2"/>
      <x v="14"/>
      <x v="73"/>
      <x v="80"/>
      <x v="86"/>
      <x v="70"/>
      <x v="15"/>
      <x v="69"/>
      <x v="104"/>
      <x v="120"/>
      <x v="93"/>
      <x v="39"/>
      <x v="6"/>
      <x/>
      <x v="80"/>
      <x v="30"/>
      <x v="86"/>
      <x v="50"/>
    </i>
    <i r="1">
      <x v="476"/>
      <x v="2"/>
      <x v="14"/>
      <x v="73"/>
      <x v="80"/>
      <x v="86"/>
      <x v="70"/>
      <x v="2"/>
      <x v="69"/>
      <x v="104"/>
      <x v="120"/>
      <x v="93"/>
      <x v="39"/>
      <x v="6"/>
      <x/>
      <x v="80"/>
      <x v="17"/>
      <x v="86"/>
      <x v="50"/>
    </i>
    <i>
      <x v="32"/>
      <x v="26"/>
      <x v="3"/>
      <x v="14"/>
      <x v="46"/>
      <x v="60"/>
      <x v="55"/>
      <x v="70"/>
      <x v="5"/>
      <x v="54"/>
      <x v="40"/>
      <x v="150"/>
      <x v="93"/>
      <x v="22"/>
      <x v="6"/>
      <x/>
      <x v="3"/>
      <x v="14"/>
      <x v="53"/>
      <x v="154"/>
    </i>
    <i r="1">
      <x v="28"/>
      <x v="3"/>
      <x v="14"/>
      <x v="46"/>
      <x v="60"/>
      <x v="55"/>
      <x v="70"/>
      <x v="5"/>
      <x v="54"/>
      <x v="11"/>
      <x v="80"/>
      <x v="88"/>
      <x v="20"/>
      <x v="1"/>
      <x v="11"/>
      <x v="16"/>
      <x v="30"/>
      <x v="53"/>
      <x v="234"/>
    </i>
    <i r="1">
      <x v="34"/>
      <x v="3"/>
      <x v="14"/>
      <x v="46"/>
      <x v="60"/>
      <x v="55"/>
      <x v="70"/>
      <x v="5"/>
      <x v="54"/>
      <x v="87"/>
      <x v="55"/>
      <x v="87"/>
      <x v="22"/>
      <x v="1"/>
      <x v="108"/>
      <x v="12"/>
      <x v="30"/>
      <x v="53"/>
      <x v="233"/>
    </i>
    <i r="1">
      <x v="37"/>
      <x/>
      <x v="27"/>
      <x v="46"/>
      <x v="60"/>
      <x v="54"/>
      <x v="43"/>
      <x v="5"/>
      <x v="54"/>
      <x v="51"/>
      <x v="42"/>
      <x v="15"/>
      <x v="22"/>
      <x v="1"/>
      <x v="55"/>
      <x v="23"/>
      <x v="30"/>
      <x v="53"/>
      <x v="232"/>
    </i>
    <i r="1">
      <x v="54"/>
      <x/>
      <x v="6"/>
      <x v="46"/>
      <x v="60"/>
      <x v="55"/>
      <x v="70"/>
      <x v="5"/>
      <x v="54"/>
      <x v="87"/>
      <x v="55"/>
      <x v="87"/>
      <x v="22"/>
      <x v="1"/>
      <x v="108"/>
      <x v="3"/>
      <x v="2"/>
      <x v="53"/>
      <x v="245"/>
    </i>
    <i r="1">
      <x v="58"/>
      <x v="1"/>
      <x v="14"/>
      <x v="26"/>
      <x v="23"/>
      <x v="51"/>
      <x v="70"/>
      <x v="5"/>
      <x v="48"/>
      <x v="76"/>
      <x v="49"/>
      <x v="47"/>
      <x v="7"/>
      <x v="4"/>
      <x v="45"/>
      <x v="12"/>
      <x v="26"/>
      <x v="68"/>
      <x v="20"/>
    </i>
    <i r="1">
      <x v="181"/>
      <x v="5"/>
      <x v="14"/>
      <x v="95"/>
      <x v="80"/>
      <x v="86"/>
      <x v="70"/>
      <x v="5"/>
      <x v="69"/>
      <x v="114"/>
      <x v="120"/>
      <x v="93"/>
      <x v="39"/>
      <x/>
      <x/>
      <x v="80"/>
      <x v="20"/>
      <x v="86"/>
      <x v="64"/>
    </i>
    <i r="1">
      <x v="231"/>
      <x v="3"/>
      <x v="14"/>
      <x v="57"/>
      <x v="72"/>
      <x v="9"/>
      <x v="8"/>
      <x v="5"/>
      <x/>
      <x v="52"/>
      <x v="117"/>
      <x v="73"/>
      <x v="10"/>
      <x v="1"/>
      <x v="41"/>
      <x v="55"/>
      <x v="2"/>
      <x v="49"/>
      <x v="22"/>
    </i>
    <i r="1">
      <x v="279"/>
      <x v="3"/>
      <x v="14"/>
      <x v="73"/>
      <x v="80"/>
      <x v="86"/>
      <x v="70"/>
      <x v="5"/>
      <x v="69"/>
      <x v="104"/>
      <x v="120"/>
      <x v="93"/>
      <x v="39"/>
      <x v="6"/>
      <x/>
      <x v="80"/>
      <x v="2"/>
      <x v="86"/>
      <x v="50"/>
    </i>
    <i r="1">
      <x v="306"/>
      <x v="2"/>
      <x v="14"/>
      <x v="73"/>
      <x v="80"/>
      <x v="86"/>
      <x v="70"/>
      <x v="5"/>
      <x v="69"/>
      <x v="104"/>
      <x v="120"/>
      <x v="93"/>
      <x v="39"/>
      <x v="6"/>
      <x/>
      <x v="80"/>
      <x v="30"/>
      <x v="86"/>
      <x v="50"/>
    </i>
    <i r="1">
      <x v="338"/>
      <x v="1"/>
      <x v="14"/>
      <x v="73"/>
      <x v="80"/>
      <x v="86"/>
      <x v="70"/>
      <x v="13"/>
      <x v="69"/>
      <x v="104"/>
      <x v="120"/>
      <x v="93"/>
      <x v="39"/>
      <x v="6"/>
      <x/>
      <x v="80"/>
      <x v="2"/>
      <x v="86"/>
      <x v="50"/>
    </i>
    <i r="1">
      <x v="439"/>
      <x v="3"/>
      <x v="14"/>
      <x v="73"/>
      <x v="80"/>
      <x v="86"/>
      <x v="70"/>
      <x v="5"/>
      <x v="69"/>
      <x v="84"/>
      <x v="108"/>
      <x v="91"/>
      <x v="10"/>
      <x v="1"/>
      <x v="29"/>
      <x v="80"/>
      <x v="17"/>
      <x v="4"/>
      <x v="43"/>
    </i>
    <i r="1">
      <x v="448"/>
      <x v="5"/>
      <x v="14"/>
      <x v="83"/>
      <x v="85"/>
      <x v="86"/>
      <x v="70"/>
      <x v="5"/>
      <x v="69"/>
      <x v="114"/>
      <x v="120"/>
      <x v="93"/>
      <x v="39"/>
      <x/>
      <x/>
      <x v="80"/>
      <x v="17"/>
      <x v="86"/>
      <x v="64"/>
    </i>
    <i>
      <x v="33"/>
      <x v="17"/>
      <x v="3"/>
      <x v="14"/>
      <x v="12"/>
      <x v="13"/>
      <x v="36"/>
      <x v="30"/>
      <x v="18"/>
      <x v="10"/>
      <x v="7"/>
      <x v="81"/>
      <x v="62"/>
      <x v="20"/>
      <x v="1"/>
      <x v="27"/>
      <x v="80"/>
      <x v="30"/>
      <x v="47"/>
      <x v="50"/>
    </i>
    <i r="1">
      <x v="66"/>
      <x/>
      <x v="15"/>
      <x v="12"/>
      <x v="13"/>
      <x v="36"/>
      <x v="30"/>
      <x v="18"/>
      <x v="10"/>
      <x v="13"/>
      <x v="86"/>
      <x v="19"/>
      <x v="24"/>
      <x v="2"/>
      <x v="45"/>
      <x v="75"/>
      <x v="2"/>
      <x v="86"/>
      <x v="238"/>
    </i>
    <i>
      <x v="34"/>
      <x v="24"/>
      <x/>
      <x v="10"/>
      <x v="56"/>
      <x v="80"/>
      <x v="86"/>
      <x v="70"/>
      <x v="16"/>
      <x v="2"/>
      <x v="86"/>
      <x v="43"/>
      <x v="16"/>
      <x v="17"/>
      <x v="1"/>
      <x v="41"/>
      <x v="66"/>
      <x v="30"/>
      <x v="60"/>
      <x v="50"/>
    </i>
    <i r="1">
      <x v="68"/>
      <x v="3"/>
      <x v="14"/>
      <x v="73"/>
      <x v="80"/>
      <x v="86"/>
      <x v="70"/>
      <x v="33"/>
      <x v="69"/>
      <x v="31"/>
      <x v="1"/>
      <x v="76"/>
      <x v="10"/>
      <x v="1"/>
      <x v="25"/>
      <x v="74"/>
      <x v="2"/>
      <x v="32"/>
      <x v="50"/>
    </i>
    <i r="1">
      <x v="139"/>
      <x/>
      <x v="10"/>
      <x v="147"/>
      <x v="110"/>
      <x v="59"/>
      <x v="47"/>
      <x v="16"/>
      <x v="5"/>
      <x v="23"/>
      <x v="52"/>
      <x v="69"/>
      <x v="8"/>
      <x v="2"/>
      <x v="45"/>
      <x v="54"/>
      <x v="2"/>
      <x v="60"/>
      <x v="175"/>
    </i>
    <i r="1">
      <x v="154"/>
      <x/>
      <x v="28"/>
      <x v="4"/>
      <x v="31"/>
      <x v="60"/>
      <x v="46"/>
      <x v="16"/>
      <x v="4"/>
      <x v="12"/>
      <x v="156"/>
      <x v="80"/>
      <x v="23"/>
      <x v="1"/>
      <x v="111"/>
      <x v="67"/>
      <x v="2"/>
      <x v="60"/>
      <x v="243"/>
    </i>
    <i r="1">
      <x v="169"/>
      <x v="5"/>
      <x v="14"/>
      <x v="150"/>
      <x v="113"/>
      <x v="86"/>
      <x v="70"/>
      <x v="25"/>
      <x v="69"/>
      <x v="115"/>
      <x v="120"/>
      <x v="93"/>
      <x v="39"/>
      <x/>
      <x/>
      <x v="80"/>
      <x v="17"/>
      <x v="86"/>
      <x v="64"/>
    </i>
    <i r="1">
      <x v="170"/>
      <x v="5"/>
      <x v="14"/>
      <x v="84"/>
      <x v="86"/>
      <x v="86"/>
      <x v="70"/>
      <x v="25"/>
      <x v="69"/>
      <x v="115"/>
      <x v="120"/>
      <x v="93"/>
      <x v="39"/>
      <x/>
      <x/>
      <x v="80"/>
      <x v="17"/>
      <x v="86"/>
      <x v="64"/>
    </i>
    <i r="1">
      <x v="234"/>
      <x v="3"/>
      <x v="14"/>
      <x v="73"/>
      <x v="80"/>
      <x v="86"/>
      <x v="70"/>
      <x v="42"/>
      <x v="69"/>
      <x v="145"/>
      <x v="120"/>
      <x v="93"/>
      <x v="39"/>
      <x v="6"/>
      <x/>
      <x v="80"/>
      <x v="2"/>
      <x v="86"/>
      <x v="96"/>
    </i>
    <i r="1">
      <x v="274"/>
      <x v="5"/>
      <x v="14"/>
      <x v="96"/>
      <x v="88"/>
      <x v="86"/>
      <x v="70"/>
      <x v="25"/>
      <x v="69"/>
      <x v="115"/>
      <x v="120"/>
      <x v="93"/>
      <x v="39"/>
      <x/>
      <x/>
      <x v="92"/>
      <x v="2"/>
      <x v="86"/>
      <x v="64"/>
    </i>
    <i r="1">
      <x v="346"/>
      <x v="2"/>
      <x v="14"/>
      <x v="73"/>
      <x v="80"/>
      <x v="86"/>
      <x v="70"/>
      <x v="25"/>
      <x v="69"/>
      <x v="104"/>
      <x v="120"/>
      <x v="93"/>
      <x v="39"/>
      <x v="6"/>
      <x/>
      <x v="80"/>
      <x v="17"/>
      <x v="86"/>
      <x v="50"/>
    </i>
    <i r="1">
      <x v="397"/>
      <x v="3"/>
      <x v="14"/>
      <x v="73"/>
      <x v="80"/>
      <x v="86"/>
      <x v="70"/>
      <x v="25"/>
      <x v="88"/>
      <x v="104"/>
      <x v="120"/>
      <x v="93"/>
      <x v="39"/>
      <x v="6"/>
      <x/>
      <x v="80"/>
      <x v="2"/>
      <x v="86"/>
      <x v="50"/>
    </i>
    <i r="1">
      <x v="440"/>
      <x/>
      <x v="28"/>
      <x v="29"/>
      <x v="33"/>
      <x v="59"/>
      <x v="45"/>
      <x v="16"/>
      <x v="4"/>
      <x v="12"/>
      <x v="157"/>
      <x v="80"/>
      <x v="25"/>
      <x v="1"/>
      <x v="112"/>
      <x v="31"/>
      <x v="30"/>
      <x v="60"/>
      <x v="244"/>
    </i>
    <i r="1">
      <x v="488"/>
      <x v="3"/>
      <x v="14"/>
      <x v="151"/>
      <x v="114"/>
      <x v="103"/>
      <x v="81"/>
      <x v="25"/>
      <x v="93"/>
      <x v="115"/>
      <x v="161"/>
      <x v="102"/>
      <x v="54"/>
      <x v="1"/>
      <x v="34"/>
      <x v="43"/>
      <x v="2"/>
      <x v="100"/>
      <x v="249"/>
    </i>
    <i>
      <x v="35"/>
      <x v="48"/>
      <x v="3"/>
      <x v="14"/>
      <x v="16"/>
      <x v="11"/>
      <x v="86"/>
      <x v="70"/>
      <x v="26"/>
      <x v="26"/>
      <x v="12"/>
      <x v="50"/>
      <x v="67"/>
      <x v="7"/>
      <x v="4"/>
      <x v="45"/>
      <x v="34"/>
      <x v="2"/>
      <x v="68"/>
      <x v="89"/>
    </i>
    <i r="1">
      <x v="50"/>
      <x v="3"/>
      <x v="14"/>
      <x v="35"/>
      <x v="40"/>
      <x v="6"/>
      <x v="5"/>
      <x v="26"/>
      <x v="24"/>
      <x v="85"/>
      <x v="12"/>
      <x v="60"/>
      <x v="10"/>
      <x v="2"/>
      <x v="45"/>
      <x v="31"/>
      <x v="2"/>
      <x v="57"/>
      <x v="31"/>
    </i>
    <i r="1">
      <x v="71"/>
      <x v="3"/>
      <x v="14"/>
      <x v="45"/>
      <x v="58"/>
      <x v="15"/>
      <x v="15"/>
      <x v="35"/>
      <x v="23"/>
      <x v="56"/>
      <x v="90"/>
      <x v="93"/>
      <x v="39"/>
      <x v="1"/>
      <x v="14"/>
      <x v="69"/>
      <x v="2"/>
      <x v="91"/>
      <x v="50"/>
    </i>
    <i r="1">
      <x v="106"/>
      <x v="1"/>
      <x v="14"/>
      <x v="23"/>
      <x v="21"/>
      <x v="52"/>
      <x v="70"/>
      <x v="1"/>
      <x v="13"/>
      <x v="60"/>
      <x v="51"/>
      <x v="59"/>
      <x v="7"/>
      <x v="4"/>
      <x v="45"/>
      <x v="12"/>
      <x v="29"/>
      <x v="68"/>
      <x v="16"/>
    </i>
    <i r="1">
      <x v="116"/>
      <x v="1"/>
      <x v="14"/>
      <x v="19"/>
      <x v="43"/>
      <x v="44"/>
      <x v="7"/>
      <x v="26"/>
      <x v="26"/>
      <x v="64"/>
      <x v="26"/>
      <x v="50"/>
      <x v="8"/>
      <x v="4"/>
      <x v="45"/>
      <x v="8"/>
      <x v="2"/>
      <x v="84"/>
      <x v="42"/>
    </i>
    <i r="1">
      <x v="182"/>
      <x v="5"/>
      <x v="14"/>
      <x v="97"/>
      <x v="80"/>
      <x v="86"/>
      <x v="70"/>
      <x v="1"/>
      <x v="69"/>
      <x v="120"/>
      <x v="120"/>
      <x v="93"/>
      <x v="39"/>
      <x/>
      <x/>
      <x v="80"/>
      <x v="20"/>
      <x v="86"/>
      <x v="64"/>
    </i>
    <i r="1">
      <x v="183"/>
      <x v="5"/>
      <x v="14"/>
      <x v="98"/>
      <x v="80"/>
      <x v="86"/>
      <x v="70"/>
      <x v="1"/>
      <x v="69"/>
      <x v="120"/>
      <x v="120"/>
      <x v="93"/>
      <x v="39"/>
      <x/>
      <x/>
      <x v="80"/>
      <x v="17"/>
      <x v="86"/>
      <x v="64"/>
    </i>
    <i r="1">
      <x v="184"/>
      <x v="5"/>
      <x v="14"/>
      <x v="99"/>
      <x v="80"/>
      <x v="86"/>
      <x v="70"/>
      <x v="1"/>
      <x v="69"/>
      <x v="120"/>
      <x v="120"/>
      <x v="93"/>
      <x v="39"/>
      <x/>
      <x/>
      <x v="80"/>
      <x v="17"/>
      <x v="86"/>
      <x v="64"/>
    </i>
    <i r="1">
      <x v="185"/>
      <x v="5"/>
      <x v="14"/>
      <x v="100"/>
      <x v="89"/>
      <x v="86"/>
      <x v="70"/>
      <x v="19"/>
      <x v="69"/>
      <x v="122"/>
      <x v="120"/>
      <x v="93"/>
      <x v="39"/>
      <x/>
      <x/>
      <x v="80"/>
      <x v="17"/>
      <x v="86"/>
      <x v="64"/>
    </i>
    <i r="1">
      <x v="186"/>
      <x v="5"/>
      <x v="14"/>
      <x v="101"/>
      <x v="90"/>
      <x v="86"/>
      <x v="70"/>
      <x v="19"/>
      <x v="69"/>
      <x v="123"/>
      <x v="120"/>
      <x v="93"/>
      <x v="39"/>
      <x/>
      <x/>
      <x v="80"/>
      <x v="17"/>
      <x v="86"/>
      <x v="64"/>
    </i>
    <i r="1">
      <x v="187"/>
      <x v="5"/>
      <x v="14"/>
      <x v="102"/>
      <x v="80"/>
      <x v="86"/>
      <x v="70"/>
      <x v="19"/>
      <x v="69"/>
      <x v="124"/>
      <x v="120"/>
      <x v="93"/>
      <x v="39"/>
      <x/>
      <x/>
      <x v="80"/>
      <x v="17"/>
      <x v="86"/>
      <x v="64"/>
    </i>
    <i r="1">
      <x v="188"/>
      <x v="5"/>
      <x v="14"/>
      <x v="103"/>
      <x v="91"/>
      <x v="86"/>
      <x v="70"/>
      <x v="19"/>
      <x v="69"/>
      <x v="125"/>
      <x v="120"/>
      <x v="93"/>
      <x v="39"/>
      <x/>
      <x/>
      <x v="80"/>
      <x v="20"/>
      <x v="86"/>
      <x v="64"/>
    </i>
    <i r="1">
      <x v="189"/>
      <x v="5"/>
      <x v="14"/>
      <x v="104"/>
      <x v="80"/>
      <x v="86"/>
      <x v="70"/>
      <x v="19"/>
      <x v="69"/>
      <x v="126"/>
      <x v="120"/>
      <x v="93"/>
      <x v="39"/>
      <x/>
      <x/>
      <x v="80"/>
      <x v="17"/>
      <x v="86"/>
      <x v="64"/>
    </i>
    <i r="1">
      <x v="190"/>
      <x v="5"/>
      <x v="14"/>
      <x v="105"/>
      <x v="80"/>
      <x v="86"/>
      <x v="70"/>
      <x v="19"/>
      <x v="69"/>
      <x v="127"/>
      <x v="120"/>
      <x v="93"/>
      <x v="39"/>
      <x/>
      <x/>
      <x v="80"/>
      <x v="17"/>
      <x v="86"/>
      <x v="64"/>
    </i>
    <i r="1">
      <x v="191"/>
      <x v="5"/>
      <x v="14"/>
      <x v="106"/>
      <x v="92"/>
      <x v="86"/>
      <x v="70"/>
      <x v="19"/>
      <x v="69"/>
      <x v="112"/>
      <x v="120"/>
      <x v="93"/>
      <x v="39"/>
      <x/>
      <x/>
      <x v="93"/>
      <x v="2"/>
      <x v="86"/>
      <x v="64"/>
    </i>
    <i r="1">
      <x v="192"/>
      <x v="5"/>
      <x v="14"/>
      <x v="107"/>
      <x v="80"/>
      <x v="86"/>
      <x v="70"/>
      <x v="19"/>
      <x v="69"/>
      <x v="112"/>
      <x v="120"/>
      <x v="93"/>
      <x v="39"/>
      <x/>
      <x/>
      <x v="80"/>
      <x v="20"/>
      <x v="86"/>
      <x v="64"/>
    </i>
    <i r="1">
      <x v="193"/>
      <x v="5"/>
      <x v="14"/>
      <x v="108"/>
      <x v="80"/>
      <x v="86"/>
      <x v="70"/>
      <x v="19"/>
      <x v="69"/>
      <x v="123"/>
      <x v="120"/>
      <x v="93"/>
      <x v="39"/>
      <x/>
      <x/>
      <x v="80"/>
      <x v="20"/>
      <x v="86"/>
      <x v="64"/>
    </i>
    <i r="1">
      <x v="194"/>
      <x v="5"/>
      <x v="14"/>
      <x v="109"/>
      <x v="80"/>
      <x v="86"/>
      <x v="70"/>
      <x v="19"/>
      <x v="69"/>
      <x v="128"/>
      <x v="120"/>
      <x v="93"/>
      <x v="39"/>
      <x/>
      <x/>
      <x v="80"/>
      <x v="17"/>
      <x v="86"/>
      <x v="64"/>
    </i>
    <i r="1">
      <x v="236"/>
      <x v="3"/>
      <x v="14"/>
      <x v="73"/>
      <x v="80"/>
      <x v="86"/>
      <x v="70"/>
      <x v="19"/>
      <x v="69"/>
      <x v="147"/>
      <x v="120"/>
      <x v="93"/>
      <x v="39"/>
      <x/>
      <x/>
      <x v="80"/>
      <x v="20"/>
      <x v="86"/>
      <x v="50"/>
    </i>
    <i r="1">
      <x v="247"/>
      <x v="3"/>
      <x v="14"/>
      <x v="73"/>
      <x v="80"/>
      <x v="86"/>
      <x v="70"/>
      <x v="26"/>
      <x v="69"/>
      <x v="104"/>
      <x v="120"/>
      <x v="93"/>
      <x v="39"/>
      <x/>
      <x/>
      <x v="44"/>
      <x v="2"/>
      <x v="86"/>
      <x v="50"/>
    </i>
    <i r="1">
      <x v="253"/>
      <x v="1"/>
      <x v="14"/>
      <x v="152"/>
      <x v="80"/>
      <x v="86"/>
      <x v="70"/>
      <x v="19"/>
      <x v="69"/>
      <x v="104"/>
      <x v="120"/>
      <x v="93"/>
      <x v="39"/>
      <x v="6"/>
      <x/>
      <x v="80"/>
      <x v="20"/>
      <x v="86"/>
      <x v="50"/>
    </i>
    <i r="1">
      <x v="255"/>
      <x v="3"/>
      <x v="14"/>
      <x v="153"/>
      <x v="80"/>
      <x v="86"/>
      <x v="70"/>
      <x v="44"/>
      <x v="69"/>
      <x v="104"/>
      <x v="120"/>
      <x v="93"/>
      <x v="39"/>
      <x v="6"/>
      <x/>
      <x v="80"/>
      <x v="20"/>
      <x v="86"/>
      <x v="50"/>
    </i>
    <i r="1">
      <x v="256"/>
      <x v="3"/>
      <x v="14"/>
      <x v="155"/>
      <x v="80"/>
      <x v="86"/>
      <x v="70"/>
      <x v="19"/>
      <x v="69"/>
      <x v="104"/>
      <x v="120"/>
      <x v="93"/>
      <x v="39"/>
      <x v="6"/>
      <x/>
      <x v="80"/>
      <x v="17"/>
      <x v="86"/>
      <x v="50"/>
    </i>
    <i r="1">
      <x v="260"/>
      <x v="3"/>
      <x v="14"/>
      <x v="157"/>
      <x v="80"/>
      <x v="86"/>
      <x v="70"/>
      <x v="19"/>
      <x v="69"/>
      <x v="104"/>
      <x v="120"/>
      <x v="93"/>
      <x v="39"/>
      <x v="6"/>
      <x/>
      <x v="80"/>
      <x v="17"/>
      <x v="86"/>
      <x v="50"/>
    </i>
    <i r="1">
      <x v="277"/>
      <x v="1"/>
      <x v="14"/>
      <x v="73"/>
      <x v="80"/>
      <x v="86"/>
      <x v="70"/>
      <x v="50"/>
      <x v="69"/>
      <x v="104"/>
      <x v="120"/>
      <x v="93"/>
      <x v="39"/>
      <x v="6"/>
      <x/>
      <x v="80"/>
      <x v="2"/>
      <x v="86"/>
      <x v="50"/>
    </i>
    <i r="1">
      <x v="284"/>
      <x v="3"/>
      <x v="14"/>
      <x v="73"/>
      <x v="80"/>
      <x v="86"/>
      <x v="70"/>
      <x v="19"/>
      <x v="69"/>
      <x v="104"/>
      <x v="120"/>
      <x v="93"/>
      <x v="39"/>
      <x v="6"/>
      <x/>
      <x v="80"/>
      <x v="20"/>
      <x v="86"/>
      <x v="50"/>
    </i>
    <i r="1">
      <x v="294"/>
      <x v="2"/>
      <x v="14"/>
      <x v="73"/>
      <x v="80"/>
      <x v="86"/>
      <x v="70"/>
      <x v="26"/>
      <x v="69"/>
      <x v="104"/>
      <x v="120"/>
      <x v="93"/>
      <x v="39"/>
      <x v="6"/>
      <x/>
      <x v="80"/>
      <x v="30"/>
      <x v="86"/>
      <x v="50"/>
    </i>
    <i r="1">
      <x v="295"/>
      <x v="1"/>
      <x v="14"/>
      <x v="73"/>
      <x v="80"/>
      <x v="86"/>
      <x v="70"/>
      <x v="26"/>
      <x v="69"/>
      <x v="104"/>
      <x v="120"/>
      <x v="93"/>
      <x v="39"/>
      <x v="6"/>
      <x/>
      <x v="80"/>
      <x v="20"/>
      <x v="86"/>
      <x v="50"/>
    </i>
    <i r="1">
      <x v="298"/>
      <x v="2"/>
      <x v="14"/>
      <x v="73"/>
      <x v="80"/>
      <x v="86"/>
      <x v="70"/>
      <x v="26"/>
      <x v="69"/>
      <x v="104"/>
      <x v="120"/>
      <x v="93"/>
      <x v="39"/>
      <x v="6"/>
      <x/>
      <x v="64"/>
      <x v="20"/>
      <x v="86"/>
      <x v="50"/>
    </i>
    <i r="1">
      <x v="299"/>
      <x v="2"/>
      <x v="14"/>
      <x v="73"/>
      <x v="80"/>
      <x v="86"/>
      <x v="70"/>
      <x v="26"/>
      <x v="69"/>
      <x v="104"/>
      <x v="120"/>
      <x v="93"/>
      <x v="39"/>
      <x v="6"/>
      <x/>
      <x v="80"/>
      <x v="30"/>
      <x v="86"/>
      <x v="50"/>
    </i>
    <i r="1">
      <x v="323"/>
      <x v="3"/>
      <x v="14"/>
      <x v="73"/>
      <x v="80"/>
      <x v="86"/>
      <x v="70"/>
      <x v="26"/>
      <x v="69"/>
      <x v="104"/>
      <x v="120"/>
      <x v="93"/>
      <x v="39"/>
      <x v="6"/>
      <x/>
      <x v="80"/>
      <x v="20"/>
      <x v="86"/>
      <x v="50"/>
    </i>
    <i r="1">
      <x v="349"/>
      <x v="1"/>
      <x v="14"/>
      <x v="73"/>
      <x v="80"/>
      <x v="86"/>
      <x v="70"/>
      <x v="28"/>
      <x v="69"/>
      <x v="104"/>
      <x v="120"/>
      <x v="93"/>
      <x v="39"/>
      <x v="6"/>
      <x/>
      <x v="80"/>
      <x v="2"/>
      <x v="86"/>
      <x v="50"/>
    </i>
    <i r="1">
      <x v="377"/>
      <x v="3"/>
      <x v="14"/>
      <x v="154"/>
      <x v="80"/>
      <x v="86"/>
      <x v="70"/>
      <x v="19"/>
      <x v="69"/>
      <x v="104"/>
      <x v="120"/>
      <x v="93"/>
      <x v="39"/>
      <x v="6"/>
      <x/>
      <x v="80"/>
      <x v="17"/>
      <x v="86"/>
      <x v="50"/>
    </i>
    <i r="1">
      <x v="378"/>
      <x v="3"/>
      <x v="14"/>
      <x v="156"/>
      <x v="80"/>
      <x v="86"/>
      <x v="70"/>
      <x v="1"/>
      <x v="69"/>
      <x v="104"/>
      <x v="120"/>
      <x v="93"/>
      <x v="39"/>
      <x v="6"/>
      <x/>
      <x v="80"/>
      <x v="17"/>
      <x v="86"/>
      <x v="50"/>
    </i>
    <i r="1">
      <x v="392"/>
      <x v="3"/>
      <x v="14"/>
      <x v="73"/>
      <x v="80"/>
      <x v="86"/>
      <x v="70"/>
      <x v="54"/>
      <x v="69"/>
      <x v="104"/>
      <x v="120"/>
      <x v="93"/>
      <x v="39"/>
      <x v="6"/>
      <x/>
      <x v="80"/>
      <x v="17"/>
      <x v="86"/>
      <x v="50"/>
    </i>
    <i r="1">
      <x v="473"/>
      <x v="1"/>
      <x v="14"/>
      <x v="158"/>
      <x v="80"/>
      <x v="86"/>
      <x v="70"/>
      <x v="26"/>
      <x v="69"/>
      <x v="104"/>
      <x v="120"/>
      <x v="93"/>
      <x v="39"/>
      <x v="6"/>
      <x/>
      <x v="80"/>
      <x v="17"/>
      <x v="86"/>
      <x v="50"/>
    </i>
    <i>
      <x v="36"/>
      <x v="92"/>
      <x v="3"/>
      <x v="14"/>
      <x v="73"/>
      <x v="80"/>
      <x v="86"/>
      <x v="70"/>
      <x v="23"/>
      <x v="69"/>
      <x v="41"/>
      <x v="8"/>
      <x v="93"/>
      <x v="39"/>
      <x v="1"/>
      <x v="25"/>
      <x v="80"/>
      <x v="17"/>
      <x v="85"/>
      <x v="50"/>
    </i>
    <i r="1">
      <x v="195"/>
      <x v="5"/>
      <x v="14"/>
      <x v="110"/>
      <x v="80"/>
      <x v="86"/>
      <x v="70"/>
      <x v="23"/>
      <x v="69"/>
      <x v="129"/>
      <x v="120"/>
      <x v="93"/>
      <x v="39"/>
      <x/>
      <x/>
      <x v="80"/>
      <x v="17"/>
      <x v="86"/>
      <x v="64"/>
    </i>
    <i r="1">
      <x v="431"/>
      <x v="3"/>
      <x v="14"/>
      <x v="73"/>
      <x v="80"/>
      <x v="86"/>
      <x v="70"/>
      <x v="23"/>
      <x v="69"/>
      <x v="165"/>
      <x v="143"/>
      <x v="93"/>
      <x v="43"/>
      <x v="6"/>
      <x/>
      <x v="80"/>
      <x v="17"/>
      <x v="86"/>
      <x v="121"/>
    </i>
    <i>
      <x v="37"/>
      <x v="171"/>
      <x v="5"/>
      <x v="14"/>
      <x v="85"/>
      <x v="80"/>
      <x v="86"/>
      <x v="70"/>
      <x v="22"/>
      <x v="69"/>
      <x v="116"/>
      <x v="120"/>
      <x v="93"/>
      <x v="39"/>
      <x/>
      <x/>
      <x v="80"/>
      <x v="17"/>
      <x v="86"/>
      <x v="64"/>
    </i>
    <i>
      <x v="38"/>
      <x v="63"/>
      <x v="3"/>
      <x v="14"/>
      <x v="17"/>
      <x v="12"/>
      <x v="86"/>
      <x v="70"/>
      <x v="14"/>
      <x v="41"/>
      <x v="4"/>
      <x v="7"/>
      <x v="79"/>
      <x v="10"/>
      <x v="2"/>
      <x v="45"/>
      <x v="5"/>
      <x v="2"/>
      <x v="80"/>
      <x v="83"/>
    </i>
    <i r="1">
      <x v="96"/>
      <x v="3"/>
      <x v="14"/>
      <x v="32"/>
      <x v="37"/>
      <x v="86"/>
      <x v="70"/>
      <x v="14"/>
      <x v="41"/>
      <x v="99"/>
      <x v="3"/>
      <x v="79"/>
      <x v="10"/>
      <x v="2"/>
      <x v="45"/>
      <x v="1"/>
      <x v="2"/>
      <x v="80"/>
      <x v="83"/>
    </i>
    <i r="1">
      <x v="126"/>
      <x v="1"/>
      <x v="14"/>
      <x v="42"/>
      <x v="65"/>
      <x v="75"/>
      <x v="59"/>
      <x v="14"/>
      <x v="42"/>
      <x v="65"/>
      <x v="30"/>
      <x v="84"/>
      <x v="8"/>
      <x v="1"/>
      <x v="8"/>
      <x v="22"/>
      <x v="2"/>
      <x v="76"/>
      <x v="7"/>
    </i>
    <i r="1">
      <x v="442"/>
      <x v="1"/>
      <x v="14"/>
      <x v="58"/>
      <x v="22"/>
      <x v="74"/>
      <x v="60"/>
      <x v="14"/>
      <x v="42"/>
      <x v="65"/>
      <x v="31"/>
      <x v="83"/>
      <x v="10"/>
      <x v="1"/>
      <x v="8"/>
      <x v="46"/>
      <x v="2"/>
      <x v="76"/>
      <x v="7"/>
    </i>
    <i>
      <x v="39"/>
      <x v="16"/>
      <x/>
      <x v="3"/>
      <x v="14"/>
      <x v="20"/>
      <x v="21"/>
      <x v="53"/>
      <x v="11"/>
      <x v="66"/>
      <x v="49"/>
      <x v="148"/>
      <x v="34"/>
      <x v="27"/>
      <x v="1"/>
      <x v="103"/>
      <x v="47"/>
      <x v="30"/>
      <x v="40"/>
      <x v="50"/>
    </i>
    <i r="1">
      <x v="21"/>
      <x/>
      <x v="19"/>
      <x v="41"/>
      <x v="49"/>
      <x v="23"/>
      <x v="70"/>
      <x v="10"/>
      <x v="65"/>
      <x v="94"/>
      <x v="54"/>
      <x v="80"/>
      <x v="16"/>
      <x v="1"/>
      <x v="60"/>
      <x v="24"/>
      <x v="30"/>
      <x v="93"/>
      <x v="190"/>
    </i>
    <i r="1">
      <x v="29"/>
      <x v="3"/>
      <x v="14"/>
      <x v="40"/>
      <x v="64"/>
      <x v="28"/>
      <x v="22"/>
      <x v="10"/>
      <x v="65"/>
      <x v="54"/>
      <x v="37"/>
      <x v="8"/>
      <x v="3"/>
      <x v="1"/>
      <x v="24"/>
      <x v="18"/>
      <x v="2"/>
      <x v="93"/>
      <x v="13"/>
    </i>
    <i r="1">
      <x v="30"/>
      <x v="3"/>
      <x v="14"/>
      <x v="55"/>
      <x v="67"/>
      <x/>
      <x v="70"/>
      <x v="10"/>
      <x v="65"/>
      <x v="88"/>
      <x v="38"/>
      <x v="8"/>
      <x v="3"/>
      <x v="3"/>
      <x v="18"/>
      <x v="17"/>
      <x v="2"/>
      <x v="93"/>
      <x v="15"/>
    </i>
    <i r="1">
      <x v="31"/>
      <x v="3"/>
      <x v="14"/>
      <x v="60"/>
      <x v="51"/>
      <x v="27"/>
      <x v="21"/>
      <x v="10"/>
      <x v="65"/>
      <x v="71"/>
      <x v="39"/>
      <x v="8"/>
      <x v="3"/>
      <x v="1"/>
      <x v="10"/>
      <x v="17"/>
      <x v="2"/>
      <x v="93"/>
      <x v="14"/>
    </i>
    <i r="1">
      <x v="35"/>
      <x/>
      <x v="31"/>
      <x v="21"/>
      <x v="15"/>
      <x v="53"/>
      <x v="70"/>
      <x v="11"/>
      <x v="79"/>
      <x v="50"/>
      <x v="104"/>
      <x v="71"/>
      <x v="29"/>
      <x v="1"/>
      <x v="7"/>
      <x v="12"/>
      <x v="30"/>
      <x v="45"/>
      <x v="70"/>
    </i>
    <i r="1">
      <x v="40"/>
      <x v="3"/>
      <x v="14"/>
      <x v="41"/>
      <x v="49"/>
      <x v="29"/>
      <x v="55"/>
      <x v="10"/>
      <x v="65"/>
      <x v="74"/>
      <x v="48"/>
      <x v="36"/>
      <x v="14"/>
      <x v="4"/>
      <x v="45"/>
      <x v="16"/>
      <x v="30"/>
      <x v="93"/>
      <x v="199"/>
    </i>
    <i r="1">
      <x v="47"/>
      <x/>
      <x v="23"/>
      <x v="41"/>
      <x v="49"/>
      <x v="29"/>
      <x v="55"/>
      <x v="10"/>
      <x v="65"/>
      <x v="12"/>
      <x v="47"/>
      <x v="80"/>
      <x v="51"/>
      <x v="1"/>
      <x v="109"/>
      <x v="15"/>
      <x v="2"/>
      <x v="93"/>
      <x v="241"/>
    </i>
    <i r="1">
      <x v="55"/>
      <x/>
      <x v="25"/>
      <x v="14"/>
      <x v="73"/>
      <x v="21"/>
      <x v="18"/>
      <x v="10"/>
      <x v="36"/>
      <x v="13"/>
      <x v="149"/>
      <x v="43"/>
      <x v="25"/>
      <x v="1"/>
      <x v="104"/>
      <x v="65"/>
      <x v="2"/>
      <x v="40"/>
      <x v="231"/>
    </i>
    <i r="1">
      <x v="56"/>
      <x/>
      <x v="3"/>
      <x v="20"/>
      <x v="20"/>
      <x v="25"/>
      <x v="53"/>
      <x v="10"/>
      <x v="47"/>
      <x v="14"/>
      <x v="146"/>
      <x v="31"/>
      <x v="25"/>
      <x v="1"/>
      <x v="101"/>
      <x v="64"/>
      <x v="2"/>
      <x v="40"/>
      <x v="228"/>
    </i>
    <i r="1">
      <x v="86"/>
      <x v="1"/>
      <x v="14"/>
      <x v="9"/>
      <x v="8"/>
      <x v="58"/>
      <x v="42"/>
      <x v="10"/>
      <x v="67"/>
      <x v="95"/>
      <x v="120"/>
      <x v="86"/>
      <x v="1"/>
      <x v="2"/>
      <x v="45"/>
      <x v="70"/>
      <x v="2"/>
      <x v="62"/>
      <x v="6"/>
    </i>
    <i r="1">
      <x v="152"/>
      <x/>
      <x v="8"/>
      <x v="21"/>
      <x v="15"/>
      <x v="53"/>
      <x v="70"/>
      <x v="11"/>
      <x v="79"/>
      <x v="142"/>
      <x v="120"/>
      <x v="93"/>
      <x v="39"/>
      <x v="6"/>
      <x/>
      <x v="85"/>
      <x v="20"/>
      <x v="75"/>
      <x v="164"/>
    </i>
    <i>
      <x v="40"/>
      <x v="153"/>
      <x/>
      <x v="24"/>
      <x v="73"/>
      <x v="80"/>
      <x v="86"/>
      <x v="70"/>
      <x v="39"/>
      <x v="69"/>
      <x v="104"/>
      <x v="120"/>
      <x v="93"/>
      <x v="39"/>
      <x/>
      <x/>
      <x v="84"/>
      <x v="2"/>
      <x v="86"/>
      <x v="57"/>
    </i>
    <i>
      <x v="41"/>
      <x v="108"/>
      <x v="1"/>
      <x v="14"/>
      <x v="68"/>
      <x v="76"/>
      <x v="4"/>
      <x v="38"/>
      <x v="10"/>
      <x v="64"/>
      <x v="1"/>
      <x v="106"/>
      <x v="35"/>
      <x v="10"/>
      <x v="4"/>
      <x v="45"/>
      <x v="61"/>
      <x v="2"/>
      <x v="65"/>
      <x v="50"/>
    </i>
    <i r="1">
      <x v="243"/>
      <x v="3"/>
      <x v="14"/>
      <x v="73"/>
      <x v="80"/>
      <x v="86"/>
      <x v="70"/>
      <x v="10"/>
      <x v="69"/>
      <x v="151"/>
      <x v="120"/>
      <x v="93"/>
      <x v="39"/>
      <x v="8"/>
      <x v="76"/>
      <x v="80"/>
      <x v="20"/>
      <x v="86"/>
      <x v="171"/>
    </i>
    <i r="1">
      <x v="273"/>
      <x v="1"/>
      <x v="14"/>
      <x v="73"/>
      <x v="80"/>
      <x v="86"/>
      <x v="70"/>
      <x v="10"/>
      <x v="69"/>
      <x v="104"/>
      <x v="120"/>
      <x v="93"/>
      <x v="39"/>
      <x v="6"/>
      <x/>
      <x v="80"/>
      <x v="2"/>
      <x v="86"/>
      <x v="50"/>
    </i>
    <i r="1">
      <x v="296"/>
      <x v="1"/>
      <x v="14"/>
      <x v="73"/>
      <x v="80"/>
      <x v="86"/>
      <x v="70"/>
      <x v="10"/>
      <x v="69"/>
      <x v="104"/>
      <x v="120"/>
      <x v="93"/>
      <x v="39"/>
      <x v="6"/>
      <x/>
      <x v="80"/>
      <x v="30"/>
      <x v="86"/>
      <x v="50"/>
    </i>
    <i r="1">
      <x v="297"/>
      <x v="1"/>
      <x v="14"/>
      <x v="73"/>
      <x v="80"/>
      <x v="86"/>
      <x v="70"/>
      <x v="10"/>
      <x v="69"/>
      <x v="104"/>
      <x v="120"/>
      <x v="93"/>
      <x v="39"/>
      <x v="6"/>
      <x/>
      <x v="80"/>
      <x v="30"/>
      <x v="86"/>
      <x v="50"/>
    </i>
    <i r="1">
      <x v="321"/>
      <x v="1"/>
      <x v="14"/>
      <x v="73"/>
      <x v="80"/>
      <x v="86"/>
      <x v="70"/>
      <x v="10"/>
      <x v="69"/>
      <x v="104"/>
      <x v="120"/>
      <x v="93"/>
      <x v="39"/>
      <x v="6"/>
      <x/>
      <x v="80"/>
      <x v="2"/>
      <x v="86"/>
      <x v="50"/>
    </i>
    <i>
      <x v="42"/>
      <x v="111"/>
      <x v="1"/>
      <x v="14"/>
      <x v="70"/>
      <x v="78"/>
      <x v="86"/>
      <x v="70"/>
      <x v="40"/>
      <x v="16"/>
      <x v="104"/>
      <x v="120"/>
      <x v="70"/>
      <x v="39"/>
      <x v="1"/>
      <x v="9"/>
      <x v="79"/>
      <x v="2"/>
      <x v="30"/>
      <x v="197"/>
    </i>
    <i>
      <x v="43"/>
      <x v="147"/>
      <x v="3"/>
      <x v="14"/>
      <x v="73"/>
      <x v="80"/>
      <x v="86"/>
      <x v="70"/>
      <x v="13"/>
      <x v="76"/>
      <x v="104"/>
      <x v="120"/>
      <x v="93"/>
      <x v="39"/>
      <x v="6"/>
      <x/>
      <x v="82"/>
      <x v="2"/>
      <x v="86"/>
      <x v="225"/>
    </i>
    <i r="1">
      <x v="196"/>
      <x v="5"/>
      <x v="14"/>
      <x v="9"/>
      <x v="93"/>
      <x v="86"/>
      <x v="70"/>
      <x v="36"/>
      <x v="69"/>
      <x v="177"/>
      <x v="168"/>
      <x v="93"/>
      <x v="55"/>
      <x/>
      <x v="22"/>
      <x v="80"/>
      <x v="17"/>
      <x v="86"/>
      <x v="64"/>
    </i>
    <i r="1">
      <x v="259"/>
      <x v="3"/>
      <x v="14"/>
      <x v="73"/>
      <x v="80"/>
      <x v="86"/>
      <x v="70"/>
      <x v="36"/>
      <x v="69"/>
      <x v="104"/>
      <x v="120"/>
      <x v="93"/>
      <x v="39"/>
      <x v="6"/>
      <x/>
      <x v="80"/>
      <x v="17"/>
      <x v="86"/>
      <x v="50"/>
    </i>
    <i r="1">
      <x v="285"/>
      <x v="3"/>
      <x v="14"/>
      <x v="73"/>
      <x v="80"/>
      <x v="86"/>
      <x v="70"/>
      <x v="13"/>
      <x v="76"/>
      <x v="104"/>
      <x v="120"/>
      <x v="93"/>
      <x v="39"/>
      <x v="6"/>
      <x/>
      <x v="80"/>
      <x v="30"/>
      <x v="86"/>
      <x v="50"/>
    </i>
    <i>
      <x v="44"/>
      <x v="197"/>
      <x v="5"/>
      <x v="14"/>
      <x v="111"/>
      <x v="80"/>
      <x v="86"/>
      <x v="70"/>
      <x v="13"/>
      <x v="69"/>
      <x v="4"/>
      <x v="120"/>
      <x v="93"/>
      <x v="39"/>
      <x/>
      <x/>
      <x v="80"/>
      <x v="20"/>
      <x v="86"/>
      <x v="64"/>
    </i>
    <i>
      <x v="45"/>
      <x v="80"/>
      <x v="3"/>
      <x v="14"/>
      <x v="65"/>
      <x v="74"/>
      <x v="66"/>
      <x v="51"/>
      <x v="12"/>
      <x v="37"/>
      <x v="12"/>
      <x v="110"/>
      <x v="61"/>
      <x v="17"/>
      <x v="1"/>
      <x v="38"/>
      <x v="38"/>
      <x v="2"/>
      <x v="18"/>
      <x v="50"/>
    </i>
    <i>
      <x v="46"/>
      <x v="7"/>
      <x v="3"/>
      <x v="14"/>
      <x v="9"/>
      <x v="18"/>
      <x v="22"/>
      <x v="19"/>
      <x v="8"/>
      <x v="57"/>
      <x v="8"/>
      <x v="2"/>
      <x v="42"/>
      <x v="4"/>
      <x v="1"/>
      <x v="22"/>
      <x/>
      <x v="30"/>
      <x v="75"/>
      <x v="163"/>
    </i>
    <i r="1">
      <x v="23"/>
      <x/>
      <x v="21"/>
      <x v="9"/>
      <x v="17"/>
      <x v="86"/>
      <x v="70"/>
      <x v="9"/>
      <x v="59"/>
      <x v="6"/>
      <x v="75"/>
      <x v="4"/>
      <x v="33"/>
      <x v="1"/>
      <x v="39"/>
      <x v="24"/>
      <x v="30"/>
      <x v="74"/>
      <x v="50"/>
    </i>
    <i r="1">
      <x v="43"/>
      <x/>
      <x v="20"/>
      <x v="30"/>
      <x v="34"/>
      <x v="61"/>
      <x v="23"/>
      <x v="7"/>
      <x v="56"/>
      <x v="82"/>
      <x v="77"/>
      <x v="45"/>
      <x v="18"/>
      <x v="2"/>
      <x v="45"/>
      <x v="23"/>
      <x v="2"/>
      <x v="74"/>
      <x v="184"/>
    </i>
    <i r="1">
      <x v="87"/>
      <x/>
      <x v="21"/>
      <x v="9"/>
      <x v="28"/>
      <x v="62"/>
      <x v="48"/>
      <x v="7"/>
      <x v="56"/>
      <x v="82"/>
      <x v="76"/>
      <x v="14"/>
      <x v="2"/>
      <x v="2"/>
      <x v="45"/>
      <x v="12"/>
      <x v="13"/>
      <x v="74"/>
      <x v="177"/>
    </i>
    <i r="1">
      <x v="157"/>
      <x/>
      <x v="29"/>
      <x v="139"/>
      <x v="108"/>
      <x v="93"/>
      <x v="77"/>
      <x v="12"/>
      <x v="82"/>
      <x v="141"/>
      <x v="123"/>
      <x v="97"/>
      <x v="29"/>
      <x v="1"/>
      <x v="116"/>
      <x v="49"/>
      <x v="2"/>
      <x v="94"/>
      <x v="50"/>
    </i>
    <i r="1">
      <x v="158"/>
      <x/>
      <x v="29"/>
      <x v="73"/>
      <x v="80"/>
      <x v="94"/>
      <x v="70"/>
      <x v="12"/>
      <x v="82"/>
      <x v="141"/>
      <x v="124"/>
      <x v="97"/>
      <x v="22"/>
      <x v="1"/>
      <x v="117"/>
      <x v="80"/>
      <x v="20"/>
      <x v="94"/>
      <x v="50"/>
    </i>
    <i r="1">
      <x v="198"/>
      <x v="5"/>
      <x v="14"/>
      <x v="112"/>
      <x v="94"/>
      <x v="86"/>
      <x v="70"/>
      <x v="12"/>
      <x v="69"/>
      <x v="127"/>
      <x v="120"/>
      <x v="93"/>
      <x v="39"/>
      <x/>
      <x/>
      <x v="80"/>
      <x v="17"/>
      <x v="86"/>
      <x v="64"/>
    </i>
    <i r="1">
      <x v="226"/>
      <x/>
      <x v="4"/>
      <x v="10"/>
      <x v="27"/>
      <x v="71"/>
      <x v="56"/>
      <x v="8"/>
      <x v="60"/>
      <x v="46"/>
      <x v="147"/>
      <x v="39"/>
      <x v="27"/>
      <x v="1"/>
      <x v="8"/>
      <x v="43"/>
      <x v="30"/>
      <x v="40"/>
      <x v="33"/>
    </i>
    <i r="1">
      <x v="227"/>
      <x/>
      <x v="32"/>
      <x v="9"/>
      <x v="106"/>
      <x v="90"/>
      <x v="74"/>
      <x v="38"/>
      <x v="56"/>
      <x v="172"/>
      <x v="151"/>
      <x v="100"/>
      <x v="22"/>
      <x v="1"/>
      <x/>
      <x v="55"/>
      <x v="2"/>
      <x v="75"/>
      <x v="223"/>
    </i>
    <i r="1">
      <x v="228"/>
      <x/>
      <x v="32"/>
      <x v="137"/>
      <x v="107"/>
      <x v="91"/>
      <x v="75"/>
      <x v="12"/>
      <x v="81"/>
      <x v="143"/>
      <x v="125"/>
      <x v="93"/>
      <x v="42"/>
      <x v="6"/>
      <x/>
      <x v="52"/>
      <x v="2"/>
      <x v="75"/>
      <x v="74"/>
    </i>
    <i r="1">
      <x v="434"/>
      <x/>
      <x v="29"/>
      <x v="139"/>
      <x v="108"/>
      <x v="95"/>
      <x v="77"/>
      <x v="12"/>
      <x v="82"/>
      <x v="166"/>
      <x v="145"/>
      <x v="98"/>
      <x v="46"/>
      <x v="1"/>
      <x v="7"/>
      <x v="80"/>
      <x v="30"/>
      <x v="94"/>
      <x v="50"/>
    </i>
    <i r="1">
      <x v="435"/>
      <x/>
      <x v="21"/>
      <x v="31"/>
      <x v="38"/>
      <x v="63"/>
      <x v="49"/>
      <x v="8"/>
      <x v="58"/>
      <x v="25"/>
      <x v="74"/>
      <x v="2"/>
      <x v="38"/>
      <x v="2"/>
      <x v="45"/>
      <x v="36"/>
      <x v="2"/>
      <x v="74"/>
      <x v="174"/>
    </i>
    <i r="1">
      <x v="453"/>
      <x/>
      <x v="33"/>
      <x v="138"/>
      <x v="107"/>
      <x v="92"/>
      <x v="76"/>
      <x v="8"/>
      <x v="57"/>
      <x v="104"/>
      <x v="120"/>
      <x v="93"/>
      <x v="39"/>
      <x/>
      <x/>
      <x v="86"/>
      <x v="2"/>
      <x v="75"/>
      <x v="235"/>
    </i>
    <i r="1">
      <x v="454"/>
      <x/>
      <x v="33"/>
      <x v="138"/>
      <x v="107"/>
      <x v="92"/>
      <x v="76"/>
      <x v="8"/>
      <x v="57"/>
      <x v="104"/>
      <x v="120"/>
      <x v="93"/>
      <x v="39"/>
      <x/>
      <x/>
      <x v="50"/>
      <x v="30"/>
      <x v="75"/>
      <x v="159"/>
    </i>
    <i>
      <x v="47"/>
      <x/>
      <x v="3"/>
      <x v="14"/>
      <x v="71"/>
      <x v="79"/>
      <x v="86"/>
      <x v="70"/>
      <x v="6"/>
      <x v="14"/>
      <x v="97"/>
      <x v="120"/>
      <x/>
      <x v="39"/>
      <x v="4"/>
      <x v="45"/>
      <x v="27"/>
      <x v="2"/>
      <x v="31"/>
      <x v="48"/>
    </i>
    <i r="1">
      <x v="51"/>
      <x/>
      <x v="10"/>
      <x v="27"/>
      <x v="80"/>
      <x v="86"/>
      <x v="70"/>
      <x v="7"/>
      <x v="56"/>
      <x v="82"/>
      <x v="53"/>
      <x v="69"/>
      <x v="5"/>
      <x v="2"/>
      <x v="45"/>
      <x v="2"/>
      <x v="2"/>
      <x v="74"/>
      <x v="82"/>
    </i>
    <i r="1">
      <x v="142"/>
      <x v="3"/>
      <x v="14"/>
      <x v="73"/>
      <x v="80"/>
      <x v="86"/>
      <x v="70"/>
      <x v="31"/>
      <x v="69"/>
      <x v="104"/>
      <x v="120"/>
      <x v="93"/>
      <x v="39"/>
      <x v="6"/>
      <x/>
      <x v="90"/>
      <x v="20"/>
      <x v="88"/>
      <x v="51"/>
    </i>
    <i r="1">
      <x v="148"/>
      <x v="3"/>
      <x v="14"/>
      <x v="73"/>
      <x v="80"/>
      <x v="86"/>
      <x v="70"/>
      <x v="31"/>
      <x v="77"/>
      <x v="106"/>
      <x v="122"/>
      <x v="93"/>
      <x v="41"/>
      <x v="6"/>
      <x/>
      <x v="71"/>
      <x v="2"/>
      <x v="90"/>
      <x v="225"/>
    </i>
    <i r="1">
      <x v="159"/>
      <x/>
      <x v="28"/>
      <x v="73"/>
      <x v="80"/>
      <x v="86"/>
      <x v="70"/>
      <x v="7"/>
      <x v="69"/>
      <x v="109"/>
      <x v="158"/>
      <x v="103"/>
      <x v="52"/>
      <x/>
      <x v="118"/>
      <x v="84"/>
      <x v="2"/>
      <x v="74"/>
      <x v="246"/>
    </i>
    <i r="1">
      <x v="249"/>
      <x v="5"/>
      <x v="14"/>
      <x v="114"/>
      <x v="95"/>
      <x v="86"/>
      <x v="70"/>
      <x v="6"/>
      <x v="14"/>
      <x v="176"/>
      <x v="163"/>
      <x v="93"/>
      <x v="5"/>
      <x v="1"/>
      <x v="41"/>
      <x v="80"/>
      <x v="17"/>
      <x v="101"/>
      <x v="50"/>
    </i>
    <i r="1">
      <x v="278"/>
      <x v="3"/>
      <x v="14"/>
      <x v="73"/>
      <x v="80"/>
      <x v="86"/>
      <x v="70"/>
      <x v="31"/>
      <x v="69"/>
      <x v="104"/>
      <x v="120"/>
      <x v="93"/>
      <x v="39"/>
      <x v="6"/>
      <x/>
      <x v="80"/>
      <x v="2"/>
      <x v="86"/>
      <x v="50"/>
    </i>
    <i r="1">
      <x v="282"/>
      <x v="1"/>
      <x v="14"/>
      <x v="73"/>
      <x v="80"/>
      <x v="86"/>
      <x v="70"/>
      <x v="7"/>
      <x v="69"/>
      <x v="104"/>
      <x v="120"/>
      <x v="93"/>
      <x v="39"/>
      <x v="6"/>
      <x/>
      <x v="80"/>
      <x v="17"/>
      <x v="86"/>
      <x v="50"/>
    </i>
    <i r="1">
      <x v="288"/>
      <x v="3"/>
      <x v="14"/>
      <x v="73"/>
      <x v="80"/>
      <x v="86"/>
      <x v="70"/>
      <x v="31"/>
      <x v="69"/>
      <x v="104"/>
      <x v="120"/>
      <x v="93"/>
      <x v="39"/>
      <x v="6"/>
      <x/>
      <x v="80"/>
      <x v="30"/>
      <x v="86"/>
      <x v="50"/>
    </i>
    <i r="1">
      <x v="305"/>
      <x v="2"/>
      <x v="14"/>
      <x v="73"/>
      <x v="80"/>
      <x v="86"/>
      <x v="70"/>
      <x v="31"/>
      <x v="69"/>
      <x v="104"/>
      <x v="120"/>
      <x v="93"/>
      <x v="39"/>
      <x v="6"/>
      <x/>
      <x v="80"/>
      <x v="30"/>
      <x v="86"/>
      <x v="50"/>
    </i>
    <i>
      <x v="48"/>
      <x v="248"/>
      <x v="5"/>
      <x v="14"/>
      <x v="113"/>
      <x v="80"/>
      <x v="86"/>
      <x v="70"/>
      <x v="7"/>
      <x v="69"/>
      <x v="122"/>
      <x v="120"/>
      <x v="93"/>
      <x v="39"/>
      <x/>
      <x/>
      <x v="80"/>
      <x v="20"/>
      <x v="86"/>
      <x v="64"/>
    </i>
    <i>
      <x v="49"/>
      <x v="199"/>
      <x v="5"/>
      <x v="14"/>
      <x v="9"/>
      <x v="96"/>
      <x v="86"/>
      <x v="70"/>
      <x v="36"/>
      <x v="69"/>
      <x v="130"/>
      <x v="120"/>
      <x v="93"/>
      <x v="39"/>
      <x/>
      <x/>
      <x v="89"/>
      <x v="2"/>
      <x v="86"/>
      <x v="64"/>
    </i>
    <i>
      <x v="50"/>
      <x v="143"/>
      <x v="3"/>
      <x v="14"/>
      <x v="75"/>
      <x v="83"/>
      <x v="86"/>
      <x v="70"/>
      <x v="27"/>
      <x v="72"/>
      <x v="104"/>
      <x v="120"/>
      <x v="93"/>
      <x v="39"/>
      <x v="6"/>
      <x/>
      <x v="50"/>
      <x v="2"/>
      <x v="89"/>
      <x v="116"/>
    </i>
    <i>
      <x v="51"/>
      <x v="100"/>
      <x v="3"/>
      <x v="14"/>
      <x v="73"/>
      <x v="80"/>
      <x v="86"/>
      <x v="70"/>
      <x v="10"/>
      <x v="69"/>
      <x v="104"/>
      <x v="120"/>
      <x v="92"/>
      <x v="10"/>
      <x v="2"/>
      <x v="45"/>
      <x v="80"/>
      <x v="2"/>
      <x v="86"/>
      <x v="161"/>
    </i>
    <i r="1">
      <x v="381"/>
      <x v="1"/>
      <x v="14"/>
      <x v="73"/>
      <x v="80"/>
      <x v="86"/>
      <x v="70"/>
      <x v="10"/>
      <x v="69"/>
      <x v="104"/>
      <x v="120"/>
      <x v="93"/>
      <x v="39"/>
      <x v="6"/>
      <x/>
      <x v="80"/>
      <x v="2"/>
      <x v="86"/>
      <x v="50"/>
    </i>
    <i>
      <x v="52"/>
      <x v="201"/>
      <x v="5"/>
      <x v="14"/>
      <x v="116"/>
      <x v="97"/>
      <x v="86"/>
      <x v="70"/>
      <x v="20"/>
      <x v="69"/>
      <x v="79"/>
      <x v="120"/>
      <x v="93"/>
      <x v="39"/>
      <x/>
      <x/>
      <x v="42"/>
      <x v="2"/>
      <x v="86"/>
      <x v="64"/>
    </i>
    <i r="1">
      <x v="202"/>
      <x v="5"/>
      <x v="14"/>
      <x v="117"/>
      <x v="98"/>
      <x v="86"/>
      <x v="70"/>
      <x v="20"/>
      <x v="69"/>
      <x v="79"/>
      <x v="120"/>
      <x v="93"/>
      <x v="39"/>
      <x/>
      <x/>
      <x v="40"/>
      <x v="2"/>
      <x v="86"/>
      <x v="64"/>
    </i>
    <i r="1">
      <x v="449"/>
      <x v="5"/>
      <x v="14"/>
      <x v="115"/>
      <x v="80"/>
      <x v="86"/>
      <x v="70"/>
      <x v="20"/>
      <x v="69"/>
      <x v="79"/>
      <x v="120"/>
      <x v="93"/>
      <x v="39"/>
      <x/>
      <x/>
      <x v="80"/>
      <x v="20"/>
      <x v="86"/>
      <x v="64"/>
    </i>
    <i r="1">
      <x v="469"/>
      <x v="2"/>
      <x v="14"/>
      <x v="73"/>
      <x v="80"/>
      <x v="86"/>
      <x v="70"/>
      <x v="20"/>
      <x v="69"/>
      <x v="104"/>
      <x v="120"/>
      <x v="93"/>
      <x v="39"/>
      <x v="6"/>
      <x/>
      <x v="80"/>
      <x v="17"/>
      <x v="86"/>
      <x v="50"/>
    </i>
    <i>
      <x v="53"/>
      <x v="335"/>
      <x v="2"/>
      <x v="14"/>
      <x v="73"/>
      <x v="80"/>
      <x v="86"/>
      <x v="70"/>
      <x v="28"/>
      <x v="69"/>
      <x v="104"/>
      <x v="120"/>
      <x v="93"/>
      <x v="39"/>
      <x v="6"/>
      <x/>
      <x v="80"/>
      <x v="2"/>
      <x v="86"/>
      <x v="50"/>
    </i>
    <i>
      <x v="54"/>
      <x v="373"/>
      <x v="3"/>
      <x v="14"/>
      <x v="73"/>
      <x v="80"/>
      <x v="86"/>
      <x v="70"/>
      <x v="28"/>
      <x v="69"/>
      <x v="104"/>
      <x v="120"/>
      <x v="93"/>
      <x v="39"/>
      <x v="6"/>
      <x/>
      <x v="80"/>
      <x v="2"/>
      <x v="86"/>
      <x v="50"/>
    </i>
    <i>
      <x v="55"/>
      <x v="141"/>
      <x v="3"/>
      <x v="14"/>
      <x v="39"/>
      <x v="82"/>
      <x v="88"/>
      <x v="72"/>
      <x v="12"/>
      <x v="71"/>
      <x v="167"/>
      <x v="120"/>
      <x v="93"/>
      <x v="39"/>
      <x v="1"/>
      <x v="92"/>
      <x v="73"/>
      <x v="2"/>
      <x v="91"/>
      <x v="201"/>
    </i>
    <i r="1">
      <x v="203"/>
      <x v="5"/>
      <x v="14"/>
      <x v="9"/>
      <x v="99"/>
      <x v="86"/>
      <x v="70"/>
      <x v="12"/>
      <x v="69"/>
      <x v="131"/>
      <x v="120"/>
      <x v="93"/>
      <x v="39"/>
      <x/>
      <x/>
      <x v="80"/>
      <x v="17"/>
      <x v="86"/>
      <x v="64"/>
    </i>
    <i>
      <x v="56"/>
      <x v="272"/>
      <x v="1"/>
      <x v="14"/>
      <x v="73"/>
      <x v="80"/>
      <x v="86"/>
      <x v="70"/>
      <x v="28"/>
      <x v="69"/>
      <x v="104"/>
      <x v="120"/>
      <x v="93"/>
      <x v="39"/>
      <x v="6"/>
      <x/>
      <x v="80"/>
      <x v="2"/>
      <x v="86"/>
      <x v="50"/>
    </i>
    <i r="1">
      <x v="291"/>
      <x v="1"/>
      <x v="14"/>
      <x v="73"/>
      <x v="80"/>
      <x v="86"/>
      <x v="70"/>
      <x v="28"/>
      <x v="69"/>
      <x v="104"/>
      <x v="120"/>
      <x v="93"/>
      <x v="39"/>
      <x v="6"/>
      <x/>
      <x v="80"/>
      <x v="30"/>
      <x v="86"/>
      <x v="50"/>
    </i>
    <i r="1">
      <x v="455"/>
      <x v="3"/>
      <x v="14"/>
      <x v="73"/>
      <x v="80"/>
      <x v="86"/>
      <x v="70"/>
      <x v="28"/>
      <x v="69"/>
      <x v="146"/>
      <x v="120"/>
      <x v="93"/>
      <x v="39"/>
      <x v="6"/>
      <x/>
      <x v="80"/>
      <x v="20"/>
      <x v="86"/>
      <x v="96"/>
    </i>
    <i>
      <x v="57"/>
      <x v="244"/>
      <x v="3"/>
      <x v="14"/>
      <x v="73"/>
      <x v="80"/>
      <x v="86"/>
      <x v="70"/>
      <x v="5"/>
      <x v="94"/>
      <x v="152"/>
      <x v="167"/>
      <x v="105"/>
      <x v="10"/>
      <x v="1"/>
      <x v="8"/>
      <x v="80"/>
      <x v="2"/>
      <x v="104"/>
      <x v="251"/>
    </i>
    <i>
      <x v="58"/>
      <x v="84"/>
      <x v="3"/>
      <x v="14"/>
      <x v="9"/>
      <x v="84"/>
      <x v="89"/>
      <x v="73"/>
      <x v="13"/>
      <x v="73"/>
      <x v="77"/>
      <x v="120"/>
      <x v="93"/>
      <x v="39"/>
      <x v="6"/>
      <x/>
      <x v="72"/>
      <x v="2"/>
      <x v="88"/>
      <x v="117"/>
    </i>
    <i r="1">
      <x v="252"/>
      <x v="1"/>
      <x v="14"/>
      <x v="73"/>
      <x v="80"/>
      <x v="86"/>
      <x v="70"/>
      <x v="13"/>
      <x v="84"/>
      <x v="104"/>
      <x v="120"/>
      <x v="93"/>
      <x v="39"/>
      <x v="6"/>
      <x/>
      <x v="80"/>
      <x v="2"/>
      <x v="86"/>
      <x v="50"/>
    </i>
    <i r="1">
      <x v="304"/>
      <x v="1"/>
      <x v="14"/>
      <x v="73"/>
      <x v="80"/>
      <x v="86"/>
      <x v="70"/>
      <x v="13"/>
      <x v="84"/>
      <x v="104"/>
      <x v="120"/>
      <x v="93"/>
      <x v="39"/>
      <x v="6"/>
      <x/>
      <x v="80"/>
      <x v="30"/>
      <x v="86"/>
      <x v="50"/>
    </i>
    <i>
      <x v="59"/>
      <x v="52"/>
      <x v="3"/>
      <x v="14"/>
      <x v="73"/>
      <x v="80"/>
      <x v="86"/>
      <x v="70"/>
      <x/>
      <x v="80"/>
      <x v="29"/>
      <x v="4"/>
      <x v="93"/>
      <x v="10"/>
      <x/>
      <x/>
      <x v="80"/>
      <x v="2"/>
      <x v="86"/>
      <x v="52"/>
    </i>
    <i r="1">
      <x v="102"/>
      <x v="3"/>
      <x v="14"/>
      <x v="11"/>
      <x v="30"/>
      <x v="67"/>
      <x v="52"/>
      <x/>
      <x v="52"/>
      <x v="89"/>
      <x v="96"/>
      <x v="41"/>
      <x v="11"/>
      <x v="4"/>
      <x v="45"/>
      <x v="58"/>
      <x v="2"/>
      <x v="21"/>
      <x v="187"/>
    </i>
    <i r="1">
      <x v="250"/>
      <x v="5"/>
      <x v="14"/>
      <x v="118"/>
      <x v="80"/>
      <x v="86"/>
      <x v="70"/>
      <x/>
      <x v="69"/>
      <x v="4"/>
      <x v="120"/>
      <x v="93"/>
      <x v="39"/>
      <x/>
      <x/>
      <x v="58"/>
      <x v="20"/>
      <x v="86"/>
      <x v="64"/>
    </i>
    <i r="1">
      <x v="251"/>
      <x v="5"/>
      <x v="14"/>
      <x v="119"/>
      <x v="80"/>
      <x v="86"/>
      <x v="70"/>
      <x/>
      <x v="69"/>
      <x v="4"/>
      <x v="120"/>
      <x v="93"/>
      <x v="39"/>
      <x/>
      <x/>
      <x v="80"/>
      <x v="17"/>
      <x v="86"/>
      <x v="64"/>
    </i>
    <i r="1">
      <x v="257"/>
      <x v="3"/>
      <x v="14"/>
      <x v="73"/>
      <x v="80"/>
      <x v="86"/>
      <x v="70"/>
      <x/>
      <x v="69"/>
      <x v="104"/>
      <x v="120"/>
      <x v="93"/>
      <x v="39"/>
      <x v="6"/>
      <x/>
      <x v="80"/>
      <x v="17"/>
      <x v="86"/>
      <x v="50"/>
    </i>
    <i r="1">
      <x v="258"/>
      <x v="3"/>
      <x v="14"/>
      <x v="73"/>
      <x v="80"/>
      <x v="86"/>
      <x v="70"/>
      <x/>
      <x v="69"/>
      <x v="104"/>
      <x v="120"/>
      <x v="93"/>
      <x v="39"/>
      <x v="6"/>
      <x/>
      <x v="80"/>
      <x v="17"/>
      <x v="86"/>
      <x v="50"/>
    </i>
    <i r="1">
      <x v="393"/>
      <x v="3"/>
      <x v="14"/>
      <x v="73"/>
      <x v="80"/>
      <x v="86"/>
      <x v="70"/>
      <x/>
      <x v="69"/>
      <x v="104"/>
      <x v="120"/>
      <x v="93"/>
      <x v="39"/>
      <x v="6"/>
      <x/>
      <x v="80"/>
      <x v="17"/>
      <x v="86"/>
      <x v="50"/>
    </i>
    <i>
      <x v="60"/>
      <x v="172"/>
      <x v="5"/>
      <x v="14"/>
      <x v="86"/>
      <x v="80"/>
      <x v="86"/>
      <x v="70"/>
      <x v="36"/>
      <x v="69"/>
      <x v="117"/>
      <x v="120"/>
      <x v="93"/>
      <x v="39"/>
      <x/>
      <x/>
      <x v="80"/>
      <x v="20"/>
      <x v="86"/>
      <x v="64"/>
    </i>
    <i r="1">
      <x v="204"/>
      <x v="5"/>
      <x v="14"/>
      <x v="120"/>
      <x v="80"/>
      <x v="86"/>
      <x v="70"/>
      <x v="36"/>
      <x v="69"/>
      <x v="117"/>
      <x v="120"/>
      <x v="93"/>
      <x v="39"/>
      <x/>
      <x/>
      <x v="80"/>
      <x v="17"/>
      <x v="86"/>
      <x v="64"/>
    </i>
    <i r="1">
      <x v="205"/>
      <x v="5"/>
      <x v="14"/>
      <x v="9"/>
      <x v="26"/>
      <x v="86"/>
      <x v="70"/>
      <x v="36"/>
      <x v="69"/>
      <x v="117"/>
      <x v="120"/>
      <x v="93"/>
      <x v="39"/>
      <x/>
      <x/>
      <x v="80"/>
      <x v="17"/>
      <x v="86"/>
      <x v="64"/>
    </i>
    <i>
      <x v="61"/>
      <x v="173"/>
      <x v="5"/>
      <x v="14"/>
      <x v="87"/>
      <x v="80"/>
      <x v="86"/>
      <x v="70"/>
      <x v="36"/>
      <x v="69"/>
      <x v="118"/>
      <x v="120"/>
      <x v="93"/>
      <x v="39"/>
      <x/>
      <x/>
      <x v="80"/>
      <x v="20"/>
      <x v="86"/>
      <x v="64"/>
    </i>
    <i r="1">
      <x v="206"/>
      <x v="5"/>
      <x v="14"/>
      <x v="121"/>
      <x v="80"/>
      <x v="86"/>
      <x v="70"/>
      <x v="36"/>
      <x v="69"/>
      <x v="132"/>
      <x v="120"/>
      <x v="93"/>
      <x v="39"/>
      <x/>
      <x/>
      <x v="80"/>
      <x v="20"/>
      <x v="86"/>
      <x v="64"/>
    </i>
    <i r="1">
      <x v="207"/>
      <x v="5"/>
      <x v="14"/>
      <x v="22"/>
      <x v="100"/>
      <x v="86"/>
      <x v="70"/>
      <x v="36"/>
      <x v="69"/>
      <x v="118"/>
      <x v="120"/>
      <x v="93"/>
      <x v="39"/>
      <x/>
      <x/>
      <x v="80"/>
      <x v="17"/>
      <x v="86"/>
      <x v="64"/>
    </i>
    <i r="1">
      <x v="261"/>
      <x v="3"/>
      <x v="14"/>
      <x v="73"/>
      <x v="80"/>
      <x v="86"/>
      <x v="70"/>
      <x v="36"/>
      <x v="69"/>
      <x v="104"/>
      <x v="120"/>
      <x v="93"/>
      <x v="39"/>
      <x v="6"/>
      <x/>
      <x v="80"/>
      <x v="17"/>
      <x v="86"/>
      <x v="50"/>
    </i>
    <i r="1">
      <x v="394"/>
      <x v="3"/>
      <x v="14"/>
      <x v="73"/>
      <x v="80"/>
      <x v="86"/>
      <x v="70"/>
      <x v="36"/>
      <x v="69"/>
      <x v="104"/>
      <x v="120"/>
      <x v="93"/>
      <x v="39"/>
      <x v="6"/>
      <x/>
      <x v="80"/>
      <x v="17"/>
      <x v="86"/>
      <x v="50"/>
    </i>
    <i r="1">
      <x v="456"/>
      <x v="3"/>
      <x v="14"/>
      <x v="73"/>
      <x v="80"/>
      <x v="86"/>
      <x v="70"/>
      <x v="36"/>
      <x v="69"/>
      <x v="148"/>
      <x v="120"/>
      <x v="93"/>
      <x v="39"/>
      <x/>
      <x/>
      <x v="80"/>
      <x v="2"/>
      <x v="86"/>
      <x v="96"/>
    </i>
    <i>
      <x v="62"/>
      <x v="336"/>
      <x v="1"/>
      <x v="14"/>
      <x v="73"/>
      <x v="80"/>
      <x v="86"/>
      <x v="70"/>
      <x v="26"/>
      <x v="69"/>
      <x v="104"/>
      <x v="120"/>
      <x v="93"/>
      <x v="39"/>
      <x v="6"/>
      <x/>
      <x v="80"/>
      <x v="17"/>
      <x v="86"/>
      <x v="50"/>
    </i>
    <i>
      <x v="63"/>
      <x v="107"/>
      <x v="1"/>
      <x v="14"/>
      <x v="62"/>
      <x v="70"/>
      <x v="2"/>
      <x v="2"/>
      <x v="12"/>
      <x v="69"/>
      <x v="57"/>
      <x v="15"/>
      <x v="26"/>
      <x v="8"/>
      <x v="4"/>
      <x v="45"/>
      <x v="61"/>
      <x v="2"/>
      <x v="19"/>
      <x v="50"/>
    </i>
    <i r="1">
      <x v="125"/>
      <x v="1"/>
      <x v="14"/>
      <x v="63"/>
      <x v="69"/>
      <x v="3"/>
      <x v="1"/>
      <x v="12"/>
      <x v="69"/>
      <x v="96"/>
      <x v="9"/>
      <x v="26"/>
      <x v="8"/>
      <x v="4"/>
      <x v="45"/>
      <x v="53"/>
      <x v="2"/>
      <x v="19"/>
      <x v="50"/>
    </i>
    <i r="1">
      <x v="208"/>
      <x v="5"/>
      <x v="14"/>
      <x v="9"/>
      <x v="101"/>
      <x v="86"/>
      <x v="70"/>
      <x v="20"/>
      <x v="69"/>
      <x v="79"/>
      <x v="120"/>
      <x v="93"/>
      <x v="39"/>
      <x/>
      <x/>
      <x v="56"/>
      <x v="2"/>
      <x v="86"/>
      <x v="64"/>
    </i>
    <i r="1">
      <x v="209"/>
      <x v="5"/>
      <x v="14"/>
      <x v="122"/>
      <x v="102"/>
      <x v="86"/>
      <x v="70"/>
      <x v="20"/>
      <x v="69"/>
      <x v="79"/>
      <x v="120"/>
      <x v="93"/>
      <x v="39"/>
      <x/>
      <x/>
      <x v="94"/>
      <x v="2"/>
      <x v="86"/>
      <x v="64"/>
    </i>
    <i r="1">
      <x v="210"/>
      <x v="5"/>
      <x v="14"/>
      <x v="123"/>
      <x v="103"/>
      <x v="86"/>
      <x v="70"/>
      <x v="20"/>
      <x v="69"/>
      <x v="79"/>
      <x v="120"/>
      <x v="93"/>
      <x v="39"/>
      <x/>
      <x/>
      <x v="95"/>
      <x v="2"/>
      <x v="86"/>
      <x v="64"/>
    </i>
    <i r="1">
      <x v="212"/>
      <x v="5"/>
      <x v="14"/>
      <x v="125"/>
      <x v="105"/>
      <x v="86"/>
      <x v="70"/>
      <x v="12"/>
      <x v="69"/>
      <x v="134"/>
      <x v="120"/>
      <x v="93"/>
      <x v="39"/>
      <x/>
      <x/>
      <x v="96"/>
      <x v="2"/>
      <x v="86"/>
      <x v="64"/>
    </i>
    <i r="1">
      <x v="303"/>
      <x v="2"/>
      <x v="14"/>
      <x v="73"/>
      <x v="80"/>
      <x v="86"/>
      <x v="70"/>
      <x v="53"/>
      <x v="69"/>
      <x v="104"/>
      <x v="120"/>
      <x v="93"/>
      <x v="39"/>
      <x v="6"/>
      <x/>
      <x v="80"/>
      <x v="30"/>
      <x v="86"/>
      <x v="118"/>
    </i>
    <i r="1">
      <x v="337"/>
      <x v="2"/>
      <x v="14"/>
      <x v="73"/>
      <x v="80"/>
      <x v="86"/>
      <x v="70"/>
      <x v="53"/>
      <x v="69"/>
      <x v="104"/>
      <x v="120"/>
      <x v="93"/>
      <x v="39"/>
      <x v="6"/>
      <x/>
      <x v="80"/>
      <x v="2"/>
      <x v="86"/>
      <x v="50"/>
    </i>
    <i r="1">
      <x v="370"/>
      <x v="3"/>
      <x v="14"/>
      <x v="73"/>
      <x v="80"/>
      <x v="86"/>
      <x v="70"/>
      <x v="53"/>
      <x v="69"/>
      <x v="155"/>
      <x v="126"/>
      <x v="93"/>
      <x v="43"/>
      <x v="6"/>
      <x/>
      <x v="80"/>
      <x v="17"/>
      <x v="86"/>
      <x v="119"/>
    </i>
    <i r="1">
      <x v="450"/>
      <x v="5"/>
      <x v="14"/>
      <x v="124"/>
      <x v="104"/>
      <x v="86"/>
      <x v="70"/>
      <x v="12"/>
      <x v="69"/>
      <x v="133"/>
      <x v="120"/>
      <x v="93"/>
      <x v="39"/>
      <x v="1"/>
      <x v="14"/>
      <x v="80"/>
      <x v="20"/>
      <x v="86"/>
      <x v="206"/>
    </i>
    <i>
      <x v="64"/>
      <x v="213"/>
      <x v="5"/>
      <x v="14"/>
      <x v="126"/>
      <x v="80"/>
      <x v="105"/>
      <x v="70"/>
      <x v="16"/>
      <x v="1"/>
      <x v="135"/>
      <x v="164"/>
      <x v="106"/>
      <x v="5"/>
      <x v="1"/>
      <x v="45"/>
      <x v="80"/>
      <x v="20"/>
      <x v="102"/>
      <x v="252"/>
    </i>
    <i r="1">
      <x v="451"/>
      <x v="5"/>
      <x v="14"/>
      <x v="127"/>
      <x v="80"/>
      <x v="106"/>
      <x v="70"/>
      <x v="16"/>
      <x v="1"/>
      <x v="104"/>
      <x v="169"/>
      <x v="106"/>
      <x v="5"/>
      <x v="4"/>
      <x v="45"/>
      <x v="80"/>
      <x v="20"/>
      <x v="102"/>
      <x v="253"/>
    </i>
    <i r="1">
      <x v="452"/>
      <x v="5"/>
      <x v="14"/>
      <x v="128"/>
      <x v="80"/>
      <x v="107"/>
      <x v="70"/>
      <x v="16"/>
      <x v="1"/>
      <x v="135"/>
      <x v="165"/>
      <x v="104"/>
      <x v="5"/>
      <x v="4"/>
      <x v="45"/>
      <x v="80"/>
      <x v="20"/>
      <x v="102"/>
      <x v="50"/>
    </i>
    <i r="1">
      <x v="465"/>
      <x v="1"/>
      <x v="14"/>
      <x v="73"/>
      <x v="80"/>
      <x v="86"/>
      <x v="70"/>
      <x v="16"/>
      <x v="1"/>
      <x v="104"/>
      <x v="120"/>
      <x v="93"/>
      <x v="39"/>
      <x v="6"/>
      <x/>
      <x v="39"/>
      <x v="2"/>
      <x v="86"/>
      <x v="50"/>
    </i>
    <i>
      <x v="65"/>
      <x v="20"/>
      <x/>
      <x v="9"/>
      <x v="9"/>
      <x v="16"/>
      <x v="72"/>
      <x v="70"/>
      <x v="16"/>
      <x v="53"/>
      <x v="93"/>
      <x v="120"/>
      <x v="22"/>
      <x v="22"/>
      <x v="1"/>
      <x v="13"/>
      <x v="37"/>
      <x v="2"/>
      <x v="35"/>
      <x v="50"/>
    </i>
    <i>
      <x v="66"/>
      <x v="64"/>
      <x v="3"/>
      <x v="14"/>
      <x v="73"/>
      <x v="80"/>
      <x v="86"/>
      <x v="70"/>
      <x v="25"/>
      <x v="34"/>
      <x v="19"/>
      <x v="21"/>
      <x v="48"/>
      <x v="10"/>
      <x v="4"/>
      <x v="45"/>
      <x v="80"/>
      <x v="20"/>
      <x v="50"/>
      <x v="50"/>
    </i>
    <i r="1">
      <x v="65"/>
      <x v="3"/>
      <x v="14"/>
      <x v="73"/>
      <x v="80"/>
      <x v="86"/>
      <x v="70"/>
      <x v="25"/>
      <x v="34"/>
      <x v="44"/>
      <x v="25"/>
      <x v="52"/>
      <x v="10"/>
      <x v="4"/>
      <x v="45"/>
      <x v="80"/>
      <x v="20"/>
      <x v="50"/>
      <x v="50"/>
    </i>
    <i r="1">
      <x v="67"/>
      <x v="3"/>
      <x v="14"/>
      <x v="38"/>
      <x v="50"/>
      <x v="45"/>
      <x v="70"/>
      <x v="25"/>
      <x v="29"/>
      <x v="33"/>
      <x v="85"/>
      <x v="24"/>
      <x v="17"/>
      <x v="4"/>
      <x v="45"/>
      <x v="66"/>
      <x v="2"/>
      <x v="81"/>
      <x v="50"/>
    </i>
    <i r="1">
      <x v="95"/>
      <x v="1"/>
      <x v="14"/>
      <x v="73"/>
      <x v="80"/>
      <x v="34"/>
      <x v="28"/>
      <x v="25"/>
      <x v="34"/>
      <x v="81"/>
      <x v="22"/>
      <x v="46"/>
      <x v="8"/>
      <x v="2"/>
      <x v="45"/>
      <x v="31"/>
      <x v="2"/>
      <x v="46"/>
      <x v="79"/>
    </i>
    <i>
      <x v="67"/>
      <x v="327"/>
      <x v="2"/>
      <x v="14"/>
      <x v="73"/>
      <x v="80"/>
      <x v="86"/>
      <x v="70"/>
      <x v="25"/>
      <x v="18"/>
      <x v="104"/>
      <x v="120"/>
      <x v="93"/>
      <x v="39"/>
      <x v="6"/>
      <x/>
      <x v="80"/>
      <x v="2"/>
      <x v="86"/>
      <x v="50"/>
    </i>
    <i>
      <x v="68"/>
      <x v="339"/>
      <x v="1"/>
      <x v="14"/>
      <x v="73"/>
      <x v="80"/>
      <x v="86"/>
      <x v="70"/>
      <x v="25"/>
      <x v="86"/>
      <x v="104"/>
      <x v="120"/>
      <x v="93"/>
      <x v="39"/>
      <x v="6"/>
      <x/>
      <x v="80"/>
      <x v="17"/>
      <x v="86"/>
      <x v="50"/>
    </i>
    <i r="1">
      <x v="446"/>
      <x v="3"/>
      <x v="14"/>
      <x v="73"/>
      <x v="80"/>
      <x v="86"/>
      <x v="70"/>
      <x v="25"/>
      <x v="69"/>
      <x v="31"/>
      <x v="105"/>
      <x v="93"/>
      <x v="13"/>
      <x v="1"/>
      <x v="32"/>
      <x v="80"/>
      <x v="2"/>
      <x v="5"/>
      <x v="204"/>
    </i>
    <i>
      <x v="69"/>
      <x v="93"/>
      <x v="1"/>
      <x v="14"/>
      <x v="49"/>
      <x v="80"/>
      <x v="8"/>
      <x v="70"/>
      <x/>
      <x v="17"/>
      <x v="36"/>
      <x v="71"/>
      <x v="47"/>
      <x v="7"/>
      <x v="4"/>
      <x v="45"/>
      <x v="80"/>
      <x v="2"/>
      <x v="21"/>
      <x v="50"/>
    </i>
    <i r="1">
      <x v="174"/>
      <x v="5"/>
      <x v="14"/>
      <x v="88"/>
      <x v="80"/>
      <x v="86"/>
      <x v="70"/>
      <x/>
      <x v="69"/>
      <x v="119"/>
      <x v="120"/>
      <x v="93"/>
      <x v="39"/>
      <x/>
      <x/>
      <x v="80"/>
      <x v="17"/>
      <x v="86"/>
      <x v="64"/>
    </i>
    <i r="1">
      <x v="175"/>
      <x v="5"/>
      <x v="14"/>
      <x v="89"/>
      <x v="80"/>
      <x v="104"/>
      <x v="70"/>
      <x/>
      <x v="17"/>
      <x v="119"/>
      <x v="162"/>
      <x v="93"/>
      <x v="39"/>
      <x v="4"/>
      <x v="45"/>
      <x v="80"/>
      <x v="17"/>
      <x v="99"/>
      <x v="50"/>
    </i>
    <i r="1">
      <x v="462"/>
      <x v="3"/>
      <x v="14"/>
      <x v="145"/>
      <x v="80"/>
      <x v="86"/>
      <x v="70"/>
      <x/>
      <x v="69"/>
      <x v="170"/>
      <x v="120"/>
      <x v="93"/>
      <x v="39"/>
      <x v="1"/>
      <x v="25"/>
      <x v="80"/>
      <x v="17"/>
      <x v="86"/>
      <x v="211"/>
    </i>
    <i r="1">
      <x v="464"/>
      <x v="3"/>
      <x v="14"/>
      <x v="146"/>
      <x v="80"/>
      <x v="86"/>
      <x v="70"/>
      <x/>
      <x v="69"/>
      <x v="171"/>
      <x v="120"/>
      <x v="93"/>
      <x v="39"/>
      <x v="1"/>
      <x v="16"/>
      <x v="80"/>
      <x v="17"/>
      <x v="86"/>
      <x v="50"/>
    </i>
    <i>
      <x v="70"/>
      <x v="471"/>
      <x v="1"/>
      <x v="14"/>
      <x v="73"/>
      <x v="80"/>
      <x v="86"/>
      <x v="70"/>
      <x v="14"/>
      <x v="87"/>
      <x v="104"/>
      <x v="120"/>
      <x v="93"/>
      <x v="39"/>
      <x v="6"/>
      <x/>
      <x v="80"/>
      <x v="17"/>
      <x v="86"/>
      <x v="50"/>
    </i>
    <i r="1">
      <x v="472"/>
      <x v="1"/>
      <x v="14"/>
      <x v="73"/>
      <x v="80"/>
      <x v="86"/>
      <x v="70"/>
      <x v="14"/>
      <x v="87"/>
      <x v="104"/>
      <x v="120"/>
      <x v="93"/>
      <x v="39"/>
      <x v="6"/>
      <x/>
      <x v="80"/>
      <x v="17"/>
      <x v="86"/>
      <x v="50"/>
    </i>
    <i>
      <x v="71"/>
      <x v="135"/>
      <x v="3"/>
      <x v="14"/>
      <x v="39"/>
      <x v="57"/>
      <x v="83"/>
      <x v="67"/>
      <x v="15"/>
      <x v="6"/>
      <x v="21"/>
      <x v="13"/>
      <x v="76"/>
      <x v="12"/>
      <x v="1"/>
      <x v="45"/>
      <x v="41"/>
      <x v="2"/>
      <x v="49"/>
      <x v="196"/>
    </i>
    <i>
      <x v="72"/>
      <x v="49"/>
      <x v="1"/>
      <x v="14"/>
      <x v="15"/>
      <x v="80"/>
      <x v="69"/>
      <x v="70"/>
      <x v="26"/>
      <x v="35"/>
      <x v="98"/>
      <x v="78"/>
      <x v="82"/>
      <x v="10"/>
      <x v="2"/>
      <x v="45"/>
      <x v="80"/>
      <x v="20"/>
      <x v="67"/>
      <x v="30"/>
    </i>
    <i r="1">
      <x v="216"/>
      <x v="5"/>
      <x v="14"/>
      <x v="129"/>
      <x v="80"/>
      <x v="86"/>
      <x v="70"/>
      <x v="26"/>
      <x v="69"/>
      <x v="134"/>
      <x v="120"/>
      <x v="93"/>
      <x v="39"/>
      <x/>
      <x/>
      <x v="80"/>
      <x v="17"/>
      <x v="86"/>
      <x v="64"/>
    </i>
    <i r="1">
      <x v="217"/>
      <x v="5"/>
      <x v="14"/>
      <x v="130"/>
      <x v="80"/>
      <x v="86"/>
      <x v="70"/>
      <x v="26"/>
      <x v="69"/>
      <x v="134"/>
      <x v="120"/>
      <x v="93"/>
      <x v="39"/>
      <x/>
      <x/>
      <x v="80"/>
      <x v="17"/>
      <x v="86"/>
      <x v="64"/>
    </i>
    <i r="1">
      <x v="238"/>
      <x v="5"/>
      <x v="14"/>
      <x v="73"/>
      <x v="80"/>
      <x v="86"/>
      <x v="70"/>
      <x v="26"/>
      <x v="69"/>
      <x v="4"/>
      <x v="120"/>
      <x v="93"/>
      <x v="39"/>
      <x/>
      <x/>
      <x v="97"/>
      <x v="2"/>
      <x v="86"/>
      <x v="98"/>
    </i>
    <i r="1">
      <x v="344"/>
      <x v="2"/>
      <x v="14"/>
      <x v="73"/>
      <x v="80"/>
      <x v="86"/>
      <x v="70"/>
      <x v="26"/>
      <x v="69"/>
      <x v="104"/>
      <x v="120"/>
      <x v="93"/>
      <x v="39"/>
      <x v="6"/>
      <x/>
      <x v="80"/>
      <x v="17"/>
      <x v="86"/>
      <x v="50"/>
    </i>
    <i r="1">
      <x v="345"/>
      <x v="1"/>
      <x v="14"/>
      <x v="73"/>
      <x v="80"/>
      <x v="86"/>
      <x v="70"/>
      <x v="26"/>
      <x v="69"/>
      <x v="104"/>
      <x v="120"/>
      <x v="93"/>
      <x v="39"/>
      <x v="6"/>
      <x/>
      <x v="80"/>
      <x v="17"/>
      <x v="86"/>
      <x v="50"/>
    </i>
    <i r="1">
      <x v="371"/>
      <x v="3"/>
      <x v="14"/>
      <x v="73"/>
      <x v="80"/>
      <x v="86"/>
      <x v="70"/>
      <x v="26"/>
      <x v="69"/>
      <x v="4"/>
      <x v="127"/>
      <x v="93"/>
      <x v="43"/>
      <x/>
      <x/>
      <x v="80"/>
      <x v="17"/>
      <x v="86"/>
      <x v="121"/>
    </i>
    <i r="1">
      <x v="384"/>
      <x v="3"/>
      <x v="14"/>
      <x v="73"/>
      <x v="80"/>
      <x v="86"/>
      <x v="70"/>
      <x v="26"/>
      <x v="69"/>
      <x v="157"/>
      <x v="129"/>
      <x v="93"/>
      <x v="43"/>
      <x v="6"/>
      <x/>
      <x v="80"/>
      <x v="17"/>
      <x v="86"/>
      <x v="128"/>
    </i>
    <i r="1">
      <x v="385"/>
      <x v="3"/>
      <x v="14"/>
      <x v="73"/>
      <x v="80"/>
      <x v="86"/>
      <x v="70"/>
      <x v="26"/>
      <x v="69"/>
      <x v="104"/>
      <x v="130"/>
      <x v="93"/>
      <x v="43"/>
      <x v="6"/>
      <x/>
      <x v="80"/>
      <x v="17"/>
      <x v="86"/>
      <x v="129"/>
    </i>
    <i r="1">
      <x v="386"/>
      <x v="3"/>
      <x v="14"/>
      <x v="73"/>
      <x v="80"/>
      <x v="86"/>
      <x v="70"/>
      <x v="26"/>
      <x v="69"/>
      <x v="158"/>
      <x v="131"/>
      <x v="93"/>
      <x v="43"/>
      <x v="6"/>
      <x/>
      <x v="80"/>
      <x v="17"/>
      <x v="86"/>
      <x v="130"/>
    </i>
    <i r="1">
      <x v="389"/>
      <x v="3"/>
      <x v="14"/>
      <x v="73"/>
      <x v="80"/>
      <x v="86"/>
      <x v="70"/>
      <x v="26"/>
      <x v="69"/>
      <x v="159"/>
      <x v="133"/>
      <x v="93"/>
      <x v="43"/>
      <x v="6"/>
      <x/>
      <x v="80"/>
      <x v="17"/>
      <x v="86"/>
      <x v="130"/>
    </i>
    <i r="1">
      <x v="390"/>
      <x v="3"/>
      <x v="14"/>
      <x v="73"/>
      <x v="80"/>
      <x v="86"/>
      <x v="70"/>
      <x v="26"/>
      <x v="69"/>
      <x v="104"/>
      <x v="120"/>
      <x v="93"/>
      <x v="43"/>
      <x v="6"/>
      <x/>
      <x v="80"/>
      <x v="17"/>
      <x v="86"/>
      <x v="121"/>
    </i>
    <i r="1">
      <x v="391"/>
      <x v="3"/>
      <x v="14"/>
      <x v="73"/>
      <x v="80"/>
      <x v="86"/>
      <x v="70"/>
      <x v="26"/>
      <x v="69"/>
      <x v="157"/>
      <x v="134"/>
      <x v="93"/>
      <x v="43"/>
      <x v="6"/>
      <x/>
      <x v="80"/>
      <x v="17"/>
      <x v="86"/>
      <x v="131"/>
    </i>
    <i r="1">
      <x v="474"/>
      <x v="3"/>
      <x v="14"/>
      <x v="73"/>
      <x v="80"/>
      <x v="86"/>
      <x v="70"/>
      <x v="26"/>
      <x v="69"/>
      <x v="104"/>
      <x v="120"/>
      <x v="93"/>
      <x v="43"/>
      <x v="6"/>
      <x/>
      <x v="80"/>
      <x v="17"/>
      <x v="86"/>
      <x v="50"/>
    </i>
    <i r="1">
      <x v="475"/>
      <x v="3"/>
      <x v="14"/>
      <x v="73"/>
      <x v="80"/>
      <x v="86"/>
      <x v="70"/>
      <x v="26"/>
      <x v="69"/>
      <x v="41"/>
      <x v="132"/>
      <x v="93"/>
      <x v="43"/>
      <x v="6"/>
      <x/>
      <x v="80"/>
      <x v="17"/>
      <x v="86"/>
      <x v="121"/>
    </i>
    <i>
      <x v="73"/>
      <x v="88"/>
      <x v="3"/>
      <x v="14"/>
      <x v="73"/>
      <x v="80"/>
      <x v="86"/>
      <x v="70"/>
      <x v="28"/>
      <x v="69"/>
      <x v="70"/>
      <x v="6"/>
      <x v="93"/>
      <x v="10"/>
      <x/>
      <x/>
      <x v="91"/>
      <x v="20"/>
      <x v="5"/>
      <x v="50"/>
    </i>
    <i>
      <x v="74"/>
      <x v="176"/>
      <x v="5"/>
      <x v="14"/>
      <x v="90"/>
      <x v="80"/>
      <x v="86"/>
      <x v="70"/>
      <x v="1"/>
      <x v="69"/>
      <x v="120"/>
      <x v="120"/>
      <x v="93"/>
      <x v="39"/>
      <x/>
      <x/>
      <x v="80"/>
      <x v="20"/>
      <x v="86"/>
      <x v="64"/>
    </i>
    <i>
      <x v="75"/>
      <x v="218"/>
      <x v="5"/>
      <x v="14"/>
      <x v="131"/>
      <x v="80"/>
      <x v="86"/>
      <x v="70"/>
      <x v="19"/>
      <x v="69"/>
      <x v="136"/>
      <x v="120"/>
      <x v="93"/>
      <x v="39"/>
      <x/>
      <x/>
      <x v="80"/>
      <x v="20"/>
      <x v="86"/>
      <x v="64"/>
    </i>
    <i>
      <x v="76"/>
      <x v="14"/>
      <x/>
      <x v="5"/>
      <x v="61"/>
      <x v="52"/>
      <x v="57"/>
      <x v="70"/>
      <x v="26"/>
      <x v="27"/>
      <x v="88"/>
      <x/>
      <x v="93"/>
      <x/>
      <x/>
      <x/>
      <x v="16"/>
      <x v="30"/>
      <x v="69"/>
      <x v="203"/>
    </i>
    <i r="1">
      <x v="25"/>
      <x v="3"/>
      <x v="14"/>
      <x v="61"/>
      <x v="52"/>
      <x v="56"/>
      <x v="44"/>
      <x v="26"/>
      <x v="27"/>
      <x v="40"/>
      <x v="119"/>
      <x v="93"/>
      <x/>
      <x v="1"/>
      <x v="19"/>
      <x v="6"/>
      <x v="14"/>
      <x v="69"/>
      <x v="148"/>
    </i>
    <i r="1">
      <x v="27"/>
      <x v="3"/>
      <x v="14"/>
      <x v="61"/>
      <x v="52"/>
      <x v="57"/>
      <x v="70"/>
      <x v="26"/>
      <x v="27"/>
      <x v="26"/>
      <x v="120"/>
      <x v="93"/>
      <x/>
      <x v="6"/>
      <x/>
      <x v="31"/>
      <x v="30"/>
      <x v="69"/>
      <x v="8"/>
    </i>
    <i r="1">
      <x v="33"/>
      <x v="3"/>
      <x v="14"/>
      <x v="61"/>
      <x v="52"/>
      <x v="57"/>
      <x v="70"/>
      <x v="26"/>
      <x v="27"/>
      <x/>
      <x/>
      <x v="93"/>
      <x/>
      <x/>
      <x/>
      <x v="31"/>
      <x v="30"/>
      <x v="69"/>
      <x v="50"/>
    </i>
    <i r="1">
      <x v="39"/>
      <x/>
      <x v="7"/>
      <x v="61"/>
      <x v="52"/>
      <x v="56"/>
      <x v="41"/>
      <x v="26"/>
      <x v="27"/>
      <x v="47"/>
      <x v="27"/>
      <x v="3"/>
      <x v="31"/>
      <x v="4"/>
      <x v="45"/>
      <x v="56"/>
      <x v="30"/>
      <x v="69"/>
      <x v="182"/>
    </i>
    <i r="1">
      <x v="44"/>
      <x/>
      <x v="7"/>
      <x v="37"/>
      <x v="46"/>
      <x v="48"/>
      <x v="70"/>
      <x v="26"/>
      <x v="27"/>
      <x v="28"/>
      <x v="56"/>
      <x v="90"/>
      <x v="13"/>
      <x v="1"/>
      <x v="113"/>
      <x v="87"/>
      <x v="2"/>
      <x v="69"/>
      <x v="50"/>
    </i>
    <i r="1">
      <x v="45"/>
      <x/>
      <x v="7"/>
      <x v="7"/>
      <x v="47"/>
      <x v="49"/>
      <x v="70"/>
      <x v="26"/>
      <x v="27"/>
      <x v="28"/>
      <x v="57"/>
      <x v="90"/>
      <x v="13"/>
      <x v="1"/>
      <x v="114"/>
      <x v="20"/>
      <x v="2"/>
      <x v="69"/>
      <x v="50"/>
    </i>
    <i r="1">
      <x v="46"/>
      <x/>
      <x v="7"/>
      <x v="8"/>
      <x v="5"/>
      <x v="50"/>
      <x v="70"/>
      <x v="26"/>
      <x v="27"/>
      <x v="80"/>
      <x v="58"/>
      <x v="89"/>
      <x v="13"/>
      <x v="1"/>
      <x v="115"/>
      <x v="20"/>
      <x v="2"/>
      <x v="69"/>
      <x v="50"/>
    </i>
    <i r="1">
      <x v="75"/>
      <x/>
      <x v="7"/>
      <x v="9"/>
      <x v="14"/>
      <x v="96"/>
      <x v="31"/>
      <x v="26"/>
      <x v="38"/>
      <x v="48"/>
      <x v="40"/>
      <x v="9"/>
      <x v="32"/>
      <x v="2"/>
      <x v="45"/>
      <x v="59"/>
      <x v="2"/>
      <x v="69"/>
      <x v="181"/>
    </i>
    <i r="1">
      <x v="151"/>
      <x/>
      <x v="7"/>
      <x v="9"/>
      <x v="14"/>
      <x v="96"/>
      <x v="31"/>
      <x v="26"/>
      <x v="38"/>
      <x v="107"/>
      <x v="120"/>
      <x v="93"/>
      <x v="39"/>
      <x v="2"/>
      <x v="45"/>
      <x v="80"/>
      <x v="30"/>
      <x v="8"/>
      <x v="181"/>
    </i>
    <i r="1">
      <x v="177"/>
      <x v="5"/>
      <x v="14"/>
      <x v="91"/>
      <x v="80"/>
      <x v="86"/>
      <x v="70"/>
      <x v="21"/>
      <x v="69"/>
      <x v="121"/>
      <x v="120"/>
      <x v="93"/>
      <x v="39"/>
      <x/>
      <x/>
      <x v="80"/>
      <x v="17"/>
      <x v="86"/>
      <x v="64"/>
    </i>
    <i>
      <x v="77"/>
      <x v="22"/>
      <x/>
      <x v="18"/>
      <x v="47"/>
      <x v="66"/>
      <x v="68"/>
      <x v="16"/>
      <x/>
      <x v="8"/>
      <x v="45"/>
      <x v="29"/>
      <x v="20"/>
      <x v="40"/>
      <x v="4"/>
      <x v="45"/>
      <x v="80"/>
      <x v="30"/>
      <x v="43"/>
      <x v="169"/>
    </i>
    <i r="1">
      <x v="57"/>
      <x/>
      <x v="26"/>
      <x v="59"/>
      <x v="53"/>
      <x v="86"/>
      <x v="70"/>
      <x/>
      <x v="8"/>
      <x v="13"/>
      <x v="14"/>
      <x v="96"/>
      <x v="45"/>
      <x v="1"/>
      <x v="110"/>
      <x v="63"/>
      <x v="2"/>
      <x v="42"/>
      <x v="242"/>
    </i>
    <i r="1">
      <x v="150"/>
      <x/>
      <x v="18"/>
      <x v="47"/>
      <x v="66"/>
      <x v="68"/>
      <x v="16"/>
      <x/>
      <x v="8"/>
      <x v="9"/>
      <x v="5"/>
      <x v="18"/>
      <x v="48"/>
      <x v="2"/>
      <x v="45"/>
      <x v="52"/>
      <x v="2"/>
      <x v="42"/>
      <x v="168"/>
    </i>
    <i r="1">
      <x v="433"/>
      <x/>
      <x v="18"/>
      <x v="3"/>
      <x v="3"/>
      <x v="18"/>
      <x v="69"/>
      <x/>
      <x v="8"/>
      <x v="45"/>
      <x v="24"/>
      <x v="51"/>
      <x v="45"/>
      <x v="1"/>
      <x v="86"/>
      <x v="80"/>
      <x v="30"/>
      <x v="92"/>
      <x v="50"/>
    </i>
    <i>
      <x v="78"/>
      <x v="219"/>
      <x v="5"/>
      <x v="14"/>
      <x v="132"/>
      <x v="80"/>
      <x v="86"/>
      <x v="70"/>
      <x v="19"/>
      <x v="69"/>
      <x v="132"/>
      <x v="120"/>
      <x v="93"/>
      <x v="39"/>
      <x v="6"/>
      <x/>
      <x v="80"/>
      <x v="17"/>
      <x v="86"/>
      <x v="109"/>
    </i>
    <i>
      <x v="79"/>
      <x v="220"/>
      <x v="5"/>
      <x v="14"/>
      <x v="133"/>
      <x v="80"/>
      <x v="108"/>
      <x v="70"/>
      <x v="1"/>
      <x v="69"/>
      <x v="127"/>
      <x v="166"/>
      <x v="103"/>
      <x v="5"/>
      <x v="4"/>
      <x v="45"/>
      <x v="80"/>
      <x v="17"/>
      <x v="103"/>
      <x v="250"/>
    </i>
    <i>
      <x v="80"/>
      <x v="19"/>
      <x v="1"/>
      <x v="14"/>
      <x v="9"/>
      <x v="9"/>
      <x v="37"/>
      <x v="32"/>
      <x v="16"/>
      <x v="53"/>
      <x v="32"/>
      <x v="120"/>
      <x v="30"/>
      <x v="8"/>
      <x v="4"/>
      <x v="45"/>
      <x v="30"/>
      <x v="2"/>
      <x v="73"/>
      <x v="50"/>
    </i>
    <i>
      <x v="81"/>
      <x v="340"/>
      <x v="1"/>
      <x v="14"/>
      <x v="73"/>
      <x v="80"/>
      <x v="86"/>
      <x v="70"/>
      <x v="14"/>
      <x v="69"/>
      <x v="104"/>
      <x v="120"/>
      <x v="93"/>
      <x v="39"/>
      <x v="6"/>
      <x/>
      <x v="80"/>
      <x v="17"/>
      <x v="86"/>
      <x v="50"/>
    </i>
    <i r="1">
      <x v="341"/>
      <x v="1"/>
      <x v="14"/>
      <x v="73"/>
      <x v="80"/>
      <x v="86"/>
      <x v="70"/>
      <x v="14"/>
      <x v="69"/>
      <x v="104"/>
      <x v="120"/>
      <x v="93"/>
      <x v="39"/>
      <x v="6"/>
      <x/>
      <x v="80"/>
      <x v="17"/>
      <x v="86"/>
      <x v="50"/>
    </i>
    <i>
      <x v="82"/>
      <x v="110"/>
      <x v="1"/>
      <x v="14"/>
      <x v="73"/>
      <x v="80"/>
      <x v="86"/>
      <x v="70"/>
      <x v="14"/>
      <x v="42"/>
      <x v="104"/>
      <x v="120"/>
      <x v="93"/>
      <x v="39"/>
      <x v="1"/>
      <x v="8"/>
      <x v="80"/>
      <x v="2"/>
      <x v="54"/>
      <x v="50"/>
    </i>
    <i>
      <x v="83"/>
      <x v="487"/>
      <x/>
      <x v="37"/>
      <x v="149"/>
      <x v="112"/>
      <x v="101"/>
      <x v="80"/>
      <x v="57"/>
      <x v="92"/>
      <x v="12"/>
      <x v="159"/>
      <x v="103"/>
      <x v="53"/>
      <x v="5"/>
      <x v="119"/>
      <x v="88"/>
      <x v="30"/>
      <x v="98"/>
      <x v="247"/>
    </i>
    <i>
      <x v="84"/>
      <x v="9"/>
      <x/>
      <x v="2"/>
      <x v="9"/>
      <x v="35"/>
      <x v="20"/>
      <x v="54"/>
      <x v="2"/>
      <x v="22"/>
      <x v="59"/>
      <x v="41"/>
      <x v="11"/>
      <x v="36"/>
      <x v="1"/>
      <x v="34"/>
      <x v="14"/>
      <x v="30"/>
      <x v="8"/>
      <x v="21"/>
    </i>
    <i r="1">
      <x v="10"/>
      <x/>
      <x/>
      <x v="9"/>
      <x v="35"/>
      <x v="20"/>
      <x v="54"/>
      <x v="2"/>
      <x v="22"/>
      <x v="2"/>
      <x v="72"/>
      <x v="5"/>
      <x v="35"/>
      <x v="4"/>
      <x v="45"/>
      <x v="12"/>
      <x/>
      <x v="8"/>
      <x v="236"/>
    </i>
    <i r="1">
      <x v="32"/>
      <x/>
      <x/>
      <x v="9"/>
      <x v="35"/>
      <x v="20"/>
      <x v="54"/>
      <x v="2"/>
      <x v="22"/>
      <x v="73"/>
      <x v="46"/>
      <x v="37"/>
      <x v="22"/>
      <x v="1"/>
      <x v="22"/>
      <x v="14"/>
      <x v="30"/>
      <x v="8"/>
      <x v="185"/>
    </i>
    <i r="1">
      <x v="62"/>
      <x/>
      <x v="1"/>
      <x v="9"/>
      <x v="35"/>
      <x v="20"/>
      <x v="54"/>
      <x v="2"/>
      <x v="22"/>
      <x v="91"/>
      <x v="153"/>
      <x v="10"/>
      <x v="30"/>
      <x v="2"/>
      <x v="45"/>
      <x v="25"/>
      <x v="2"/>
      <x v="8"/>
      <x v="237"/>
    </i>
    <i r="1">
      <x v="437"/>
      <x/>
      <x v="2"/>
      <x v="9"/>
      <x v="35"/>
      <x v="20"/>
      <x v="54"/>
      <x v="2"/>
      <x v="22"/>
      <x v="86"/>
      <x v="36"/>
      <x v="7"/>
      <x v="37"/>
      <x v="1"/>
      <x v="35"/>
      <x v="27"/>
      <x v="30"/>
      <x v="8"/>
      <x v="240"/>
    </i>
    <i>
      <x v="85"/>
      <x v="70"/>
      <x v="3"/>
      <x v="14"/>
      <x v="9"/>
      <x v="29"/>
      <x v="35"/>
      <x v="29"/>
      <x v="1"/>
      <x v="13"/>
      <x v="37"/>
      <x v="113"/>
      <x v="54"/>
      <x v="5"/>
      <x v="4"/>
      <x v="45"/>
      <x v="20"/>
      <x v="2"/>
      <x v="22"/>
      <x v="50"/>
    </i>
    <i>
      <x v="87"/>
      <x v="264"/>
      <x v="1"/>
      <x v="14"/>
      <x v="73"/>
      <x v="80"/>
      <x v="86"/>
      <x v="70"/>
      <x v="2"/>
      <x v="69"/>
      <x v="104"/>
      <x v="120"/>
      <x v="93"/>
      <x v="39"/>
      <x v="6"/>
      <x/>
      <x v="80"/>
      <x v="2"/>
      <x v="86"/>
      <x v="50"/>
    </i>
    <i>
      <x v="88"/>
      <x v="237"/>
      <x v="5"/>
      <x v="14"/>
      <x v="73"/>
      <x v="80"/>
      <x v="86"/>
      <x v="70"/>
      <x v="2"/>
      <x v="69"/>
      <x v="111"/>
      <x v="120"/>
      <x v="93"/>
      <x v="39"/>
      <x/>
      <x/>
      <x v="80"/>
      <x v="2"/>
      <x v="86"/>
      <x v="97"/>
    </i>
    <i>
      <x v="89"/>
      <x v="59"/>
      <x/>
      <x v="13"/>
      <x v="73"/>
      <x v="80"/>
      <x v="86"/>
      <x v="70"/>
      <x v="2"/>
      <x v="11"/>
      <x v="13"/>
      <x v="102"/>
      <x v="6"/>
      <x v="26"/>
      <x v="1"/>
      <x v="34"/>
      <x v="32"/>
      <x v="2"/>
      <x v="63"/>
      <x v="55"/>
    </i>
    <i>
      <x v="90"/>
      <x v="263"/>
      <x v="2"/>
      <x v="14"/>
      <x v="73"/>
      <x v="80"/>
      <x v="86"/>
      <x v="70"/>
      <x v="2"/>
      <x v="85"/>
      <x v="104"/>
      <x v="120"/>
      <x v="93"/>
      <x v="39"/>
      <x v="6"/>
      <x/>
      <x v="44"/>
      <x v="2"/>
      <x v="86"/>
      <x v="50"/>
    </i>
    <i>
      <x v="91"/>
      <x v="109"/>
      <x v="3"/>
      <x v="14"/>
      <x v="73"/>
      <x v="80"/>
      <x v="16"/>
      <x v="13"/>
      <x v="2"/>
      <x v="21"/>
      <x v="12"/>
      <x v="103"/>
      <x v="81"/>
      <x v="8"/>
      <x v="4"/>
      <x v="45"/>
      <x v="29"/>
      <x v="2"/>
      <x/>
      <x v="179"/>
    </i>
    <i>
      <x v="92"/>
      <x v="438"/>
      <x/>
      <x v="12"/>
      <x v="43"/>
      <x v="68"/>
      <x v="97"/>
      <x v="70"/>
      <x v="2"/>
      <x v="11"/>
      <x v="103"/>
      <x v="60"/>
      <x v="12"/>
      <x v="29"/>
      <x v="1"/>
      <x v="38"/>
      <x v="35"/>
      <x v="2"/>
      <x v="36"/>
      <x v="186"/>
    </i>
    <i>
      <x v="93"/>
      <x v="115"/>
      <x v="3"/>
      <x v="14"/>
      <x v="9"/>
      <x v="32"/>
      <x v="42"/>
      <x v="37"/>
      <x v="27"/>
      <x v="68"/>
      <x v="39"/>
      <x v="115"/>
      <x v="50"/>
      <x v="10"/>
      <x v="2"/>
      <x v="45"/>
      <x v="62"/>
      <x v="2"/>
      <x v="71"/>
      <x v="183"/>
    </i>
    <i r="1">
      <x v="485"/>
      <x/>
      <x v="35"/>
      <x v="146"/>
      <x v="111"/>
      <x v="100"/>
      <x v="79"/>
      <x v="43"/>
      <x v="90"/>
      <x v="174"/>
      <x v="154"/>
      <x v="102"/>
      <x v="50"/>
      <x v="1"/>
      <x v="36"/>
      <x v="58"/>
      <x v="20"/>
      <x v="96"/>
      <x v="239"/>
    </i>
    <i>
      <x v="94"/>
      <x v="130"/>
      <x v="1"/>
      <x v="14"/>
      <x v="9"/>
      <x v="25"/>
      <x v="32"/>
      <x v="26"/>
      <x v="21"/>
      <x v="30"/>
      <x v="30"/>
      <x v="66"/>
      <x v="44"/>
      <x v="10"/>
      <x v="4"/>
      <x v="45"/>
      <x v="51"/>
      <x v="2"/>
      <x v="17"/>
      <x v="46"/>
    </i>
    <i>
      <x v="95"/>
      <x v="61"/>
      <x v="3"/>
      <x v="14"/>
      <x v="73"/>
      <x v="80"/>
      <x v="86"/>
      <x v="70"/>
      <x v="21"/>
      <x v="30"/>
      <x v="43"/>
      <x v="70"/>
      <x v="27"/>
      <x v="10"/>
      <x v="2"/>
      <x v="45"/>
      <x v="11"/>
      <x v="2"/>
      <x v="20"/>
      <x v="78"/>
    </i>
    <i>
      <x v="96"/>
      <x v="241"/>
      <x v="3"/>
      <x v="14"/>
      <x v="73"/>
      <x v="80"/>
      <x v="86"/>
      <x v="70"/>
      <x v="1"/>
      <x v="69"/>
      <x v="149"/>
      <x v="120"/>
      <x v="93"/>
      <x v="39"/>
      <x/>
      <x/>
      <x v="80"/>
      <x v="2"/>
      <x v="86"/>
      <x v="50"/>
    </i>
    <i>
      <x v="97"/>
      <x v="242"/>
      <x v="3"/>
      <x v="14"/>
      <x v="73"/>
      <x v="80"/>
      <x v="86"/>
      <x v="70"/>
      <x v="1"/>
      <x v="69"/>
      <x v="150"/>
      <x v="120"/>
      <x v="93"/>
      <x v="39"/>
      <x/>
      <x/>
      <x v="80"/>
      <x v="2"/>
      <x v="86"/>
      <x v="50"/>
    </i>
    <i>
      <x v="98"/>
      <x v="146"/>
      <x v="3"/>
      <x v="14"/>
      <x v="73"/>
      <x v="80"/>
      <x v="86"/>
      <x v="70"/>
      <x v="30"/>
      <x v="75"/>
      <x v="104"/>
      <x v="120"/>
      <x v="93"/>
      <x v="39"/>
      <x v="6"/>
      <x/>
      <x v="60"/>
      <x v="2"/>
      <x v="86"/>
      <x v="226"/>
    </i>
    <i r="1">
      <x v="286"/>
      <x v="3"/>
      <x v="14"/>
      <x v="73"/>
      <x v="80"/>
      <x v="86"/>
      <x v="70"/>
      <x v="30"/>
      <x v="75"/>
      <x v="104"/>
      <x v="120"/>
      <x v="93"/>
      <x v="39"/>
      <x v="6"/>
      <x/>
      <x v="80"/>
      <x v="30"/>
      <x v="86"/>
      <x v="50"/>
    </i>
    <i>
      <x v="99"/>
      <x v="267"/>
      <x v="1"/>
      <x v="14"/>
      <x v="73"/>
      <x v="80"/>
      <x v="86"/>
      <x v="70"/>
      <x v="46"/>
      <x v="69"/>
      <x v="104"/>
      <x v="120"/>
      <x v="93"/>
      <x v="39"/>
      <x v="6"/>
      <x/>
      <x v="80"/>
      <x v="2"/>
      <x v="86"/>
      <x v="50"/>
    </i>
    <i r="1">
      <x v="268"/>
      <x v="1"/>
      <x v="14"/>
      <x v="73"/>
      <x v="80"/>
      <x v="86"/>
      <x v="70"/>
      <x v="47"/>
      <x v="69"/>
      <x v="104"/>
      <x v="120"/>
      <x v="93"/>
      <x v="39"/>
      <x v="6"/>
      <x/>
      <x v="80"/>
      <x v="2"/>
      <x v="86"/>
      <x v="50"/>
    </i>
    <i r="1">
      <x v="269"/>
      <x v="1"/>
      <x v="14"/>
      <x v="73"/>
      <x v="80"/>
      <x v="86"/>
      <x v="70"/>
      <x v="48"/>
      <x v="69"/>
      <x v="104"/>
      <x v="120"/>
      <x v="93"/>
      <x v="39"/>
      <x v="6"/>
      <x/>
      <x v="80"/>
      <x v="2"/>
      <x v="86"/>
      <x v="50"/>
    </i>
    <i r="1">
      <x v="466"/>
      <x v="1"/>
      <x v="14"/>
      <x v="73"/>
      <x v="80"/>
      <x v="86"/>
      <x v="70"/>
      <x v="45"/>
      <x v="69"/>
      <x v="104"/>
      <x v="120"/>
      <x v="93"/>
      <x v="39"/>
      <x v="6"/>
      <x/>
      <x v="80"/>
      <x v="2"/>
      <x v="86"/>
      <x v="50"/>
    </i>
    <i>
      <x v="100"/>
      <x v="224"/>
      <x v="5"/>
      <x v="14"/>
      <x v="136"/>
      <x v="80"/>
      <x v="86"/>
      <x v="70"/>
      <x v="12"/>
      <x v="69"/>
      <x v="140"/>
      <x v="120"/>
      <x v="93"/>
      <x v="39"/>
      <x v="1"/>
      <x v="2"/>
      <x v="80"/>
      <x v="31"/>
      <x v="86"/>
      <x v="50"/>
    </i>
    <i>
      <x v="101"/>
      <x v="112"/>
      <x v="1"/>
      <x v="14"/>
      <x v="73"/>
      <x v="80"/>
      <x v="46"/>
      <x v="39"/>
      <x v="16"/>
      <x v="1"/>
      <x v="63"/>
      <x v="73"/>
      <x v="47"/>
      <x v="8"/>
      <x v="4"/>
      <x v="45"/>
      <x v="4"/>
      <x v="2"/>
      <x v="55"/>
      <x v="189"/>
    </i>
    <i>
      <x v="102"/>
      <x v="113"/>
      <x v="1"/>
      <x v="14"/>
      <x v="39"/>
      <x v="48"/>
      <x v="39"/>
      <x v="34"/>
      <x v="24"/>
      <x v="9"/>
      <x v="18"/>
      <x v="84"/>
      <x v="58"/>
      <x v="7"/>
      <x v="4"/>
      <x v="45"/>
      <x v="6"/>
      <x v="2"/>
      <x v="15"/>
      <x v="50"/>
    </i>
    <i>
      <x v="103"/>
      <x v="118"/>
      <x v="1"/>
      <x v="14"/>
      <x v="73"/>
      <x v="80"/>
      <x v="86"/>
      <x v="70"/>
      <x v="25"/>
      <x v="18"/>
      <x v="21"/>
      <x v="95"/>
      <x v="55"/>
      <x v="7"/>
      <x v="2"/>
      <x v="45"/>
      <x v="80"/>
      <x v="2"/>
      <x v="85"/>
      <x v="180"/>
    </i>
    <i>
      <x v="104"/>
      <x v="403"/>
      <x v="3"/>
      <x v="14"/>
      <x v="73"/>
      <x v="80"/>
      <x v="86"/>
      <x v="70"/>
      <x v="24"/>
      <x v="89"/>
      <x v="161"/>
      <x v="136"/>
      <x v="99"/>
      <x v="43"/>
      <x v="1"/>
      <x v="44"/>
      <x v="22"/>
      <x v="20"/>
      <x v="86"/>
      <x v="50"/>
    </i>
    <i r="1">
      <x v="482"/>
      <x v="3"/>
      <x v="14"/>
      <x v="73"/>
      <x v="80"/>
      <x v="86"/>
      <x v="70"/>
      <x v="24"/>
      <x v="89"/>
      <x v="161"/>
      <x v="137"/>
      <x v="99"/>
      <x v="43"/>
      <x v="1"/>
      <x v="41"/>
      <x v="80"/>
      <x v="20"/>
      <x v="86"/>
      <x v="50"/>
    </i>
    <i>
      <x v="105"/>
      <x v="246"/>
      <x v="3"/>
      <x v="14"/>
      <x v="73"/>
      <x v="80"/>
      <x v="86"/>
      <x v="70"/>
      <x v="2"/>
      <x v="69"/>
      <x v="154"/>
      <x v="120"/>
      <x v="93"/>
      <x v="39"/>
      <x/>
      <x/>
      <x v="80"/>
      <x v="2"/>
      <x v="86"/>
      <x v="96"/>
    </i>
    <i r="1">
      <x v="436"/>
      <x v="3"/>
      <x v="14"/>
      <x v="73"/>
      <x v="80"/>
      <x v="47"/>
      <x v="40"/>
      <x v="2"/>
      <x v="21"/>
      <x v="89"/>
      <x v="89"/>
      <x v="65"/>
      <x v="7"/>
      <x v="2"/>
      <x v="45"/>
      <x v="80"/>
      <x v="2"/>
      <x v="27"/>
      <x v="86"/>
    </i>
    <i>
      <x v="106"/>
      <x v="1"/>
      <x v="3"/>
      <x v="14"/>
      <x v="13"/>
      <x v="44"/>
      <x v="43"/>
      <x v="70"/>
      <x v="26"/>
      <x v="25"/>
      <x v="69"/>
      <x v="32"/>
      <x v="29"/>
      <x v="10"/>
      <x v="2"/>
      <x v="45"/>
      <x v="10"/>
      <x v="2"/>
      <x v="57"/>
      <x v="32"/>
    </i>
    <i r="1">
      <x v="79"/>
      <x v="3"/>
      <x v="14"/>
      <x v="34"/>
      <x v="45"/>
      <x v="7"/>
      <x v="6"/>
      <x v="26"/>
      <x v="25"/>
      <x v="89"/>
      <x v="17"/>
      <x v="29"/>
      <x v="8"/>
      <x v="2"/>
      <x v="45"/>
      <x v="22"/>
      <x v="25"/>
      <x v="91"/>
      <x v="29"/>
    </i>
    <i>
      <x v="107"/>
      <x v="83"/>
      <x v="3"/>
      <x v="14"/>
      <x v="73"/>
      <x v="80"/>
      <x v="24"/>
      <x v="17"/>
      <x v="16"/>
      <x v="28"/>
      <x v="91"/>
      <x v="116"/>
      <x v="57"/>
      <x v="10"/>
      <x v="2"/>
      <x v="45"/>
      <x v="80"/>
      <x v="2"/>
      <x v="48"/>
      <x v="47"/>
    </i>
    <i>
      <x v="108"/>
      <x v="117"/>
      <x v="3"/>
      <x v="14"/>
      <x v="73"/>
      <x v="80"/>
      <x v="86"/>
      <x v="70"/>
      <x v="27"/>
      <x v="45"/>
      <x v="39"/>
      <x v="111"/>
      <x v="63"/>
      <x v="10"/>
      <x v="1"/>
      <x v="41"/>
      <x v="80"/>
      <x v="2"/>
      <x v="86"/>
      <x v="50"/>
    </i>
    <i>
      <x v="109"/>
      <x v="77"/>
      <x v="3"/>
      <x v="14"/>
      <x v="18"/>
      <x v="26"/>
      <x v="41"/>
      <x v="36"/>
      <x v="27"/>
      <x v="44"/>
      <x v="38"/>
      <x v="107"/>
      <x v="60"/>
      <x v="10"/>
      <x v="1"/>
      <x v="41"/>
      <x v="42"/>
      <x v="2"/>
      <x v="64"/>
      <x v="50"/>
    </i>
    <i r="1">
      <x v="239"/>
      <x v="3"/>
      <x v="14"/>
      <x v="73"/>
      <x v="80"/>
      <x v="86"/>
      <x v="70"/>
      <x v="36"/>
      <x v="44"/>
      <x v="56"/>
      <x v="120"/>
      <x v="93"/>
      <x v="39"/>
      <x/>
      <x/>
      <x v="80"/>
      <x v="2"/>
      <x v="86"/>
      <x v="96"/>
    </i>
    <i>
      <x v="110"/>
      <x v="128"/>
      <x v="3"/>
      <x v="14"/>
      <x v="73"/>
      <x v="80"/>
      <x v="85"/>
      <x v="68"/>
      <x v="25"/>
      <x v="46"/>
      <x v="102"/>
      <x v="112"/>
      <x v="62"/>
      <x v="9"/>
      <x v="2"/>
      <x v="45"/>
      <x v="20"/>
      <x v="2"/>
      <x v="46"/>
      <x v="45"/>
    </i>
    <i>
      <x v="111"/>
      <x v="82"/>
      <x v="3"/>
      <x v="14"/>
      <x v="73"/>
      <x v="80"/>
      <x v="86"/>
      <x v="70"/>
      <x v="21"/>
      <x v="55"/>
      <x v="68"/>
      <x v="69"/>
      <x v="79"/>
      <x v="10"/>
      <x v="1"/>
      <x v="44"/>
      <x v="16"/>
      <x v="2"/>
      <x v="78"/>
      <x v="50"/>
    </i>
    <i r="1">
      <x v="103"/>
      <x v="3"/>
      <x v="14"/>
      <x v="73"/>
      <x v="80"/>
      <x v="86"/>
      <x v="70"/>
      <x v="21"/>
      <x v="55"/>
      <x v="104"/>
      <x v="120"/>
      <x v="93"/>
      <x v="39"/>
      <x v="1"/>
      <x v="8"/>
      <x v="20"/>
      <x v="2"/>
      <x v="20"/>
      <x v="50"/>
    </i>
    <i>
      <x v="112"/>
      <x v="60"/>
      <x/>
      <x v="16"/>
      <x v="73"/>
      <x v="80"/>
      <x v="86"/>
      <x v="70"/>
      <x v="13"/>
      <x v="62"/>
      <x v="110"/>
      <x v="92"/>
      <x v="93"/>
      <x v="22"/>
      <x/>
      <x/>
      <x v="26"/>
      <x v="2"/>
      <x v="63"/>
      <x v="61"/>
    </i>
    <i r="1">
      <x v="69"/>
      <x v="3"/>
      <x v="14"/>
      <x v="73"/>
      <x v="80"/>
      <x v="1"/>
      <x/>
      <x v="13"/>
      <x v="63"/>
      <x v="90"/>
      <x v="82"/>
      <x v="28"/>
      <x v="15"/>
      <x v="4"/>
      <x v="45"/>
      <x v="80"/>
      <x v="2"/>
      <x v="16"/>
      <x v="198"/>
    </i>
    <i r="1">
      <x v="232"/>
      <x v="3"/>
      <x v="14"/>
      <x v="73"/>
      <x v="80"/>
      <x v="1"/>
      <x/>
      <x v="13"/>
      <x v="63"/>
      <x v="144"/>
      <x v="120"/>
      <x v="93"/>
      <x v="39"/>
      <x v="6"/>
      <x/>
      <x v="80"/>
      <x v="2"/>
      <x v="86"/>
      <x v="106"/>
    </i>
    <i>
      <x v="113"/>
      <x v="129"/>
      <x v="1"/>
      <x v="14"/>
      <x v="73"/>
      <x v="80"/>
      <x v="84"/>
      <x v="70"/>
      <x v="5"/>
      <x v="39"/>
      <x v="61"/>
      <x v="109"/>
      <x v="32"/>
      <x v="8"/>
      <x v="4"/>
      <x v="45"/>
      <x v="12"/>
      <x v="26"/>
      <x v="7"/>
      <x v="50"/>
    </i>
    <i>
      <x v="114"/>
      <x v="245"/>
      <x v="3"/>
      <x v="14"/>
      <x v="73"/>
      <x v="80"/>
      <x v="109"/>
      <x v="82"/>
      <x v="43"/>
      <x v="83"/>
      <x v="153"/>
      <x v="170"/>
      <x v="107"/>
      <x v="12"/>
      <x v="4"/>
      <x v="45"/>
      <x v="98"/>
      <x v="20"/>
      <x v="104"/>
      <x v="254"/>
    </i>
    <i>
      <x v="115"/>
      <x v="156"/>
      <x v="4"/>
      <x v="22"/>
      <x v="73"/>
      <x v="80"/>
      <x v="86"/>
      <x v="70"/>
      <x v="2"/>
      <x v="69"/>
      <x v="108"/>
      <x v="120"/>
      <x v="93"/>
      <x v="39"/>
      <x/>
      <x/>
      <x v="80"/>
      <x v="2"/>
      <x v="86"/>
      <x v="63"/>
    </i>
    <i r="1">
      <x v="283"/>
      <x v="3"/>
      <x v="14"/>
      <x v="73"/>
      <x v="80"/>
      <x v="86"/>
      <x v="70"/>
      <x v="2"/>
      <x v="69"/>
      <x v="104"/>
      <x v="120"/>
      <x v="93"/>
      <x v="39"/>
      <x v="6"/>
      <x/>
      <x v="80"/>
      <x v="2"/>
      <x v="86"/>
      <x v="50"/>
    </i>
    <i r="1">
      <x v="290"/>
      <x v="2"/>
      <x v="14"/>
      <x v="73"/>
      <x v="80"/>
      <x v="86"/>
      <x v="70"/>
      <x v="2"/>
      <x v="69"/>
      <x v="104"/>
      <x v="120"/>
      <x v="93"/>
      <x v="39"/>
      <x v="6"/>
      <x/>
      <x v="80"/>
      <x v="30"/>
      <x v="86"/>
      <x v="50"/>
    </i>
    <i r="1">
      <x v="293"/>
      <x v="2"/>
      <x v="14"/>
      <x v="73"/>
      <x v="80"/>
      <x v="86"/>
      <x v="70"/>
      <x v="2"/>
      <x v="69"/>
      <x v="104"/>
      <x v="120"/>
      <x v="93"/>
      <x v="39"/>
      <x v="6"/>
      <x/>
      <x v="80"/>
      <x v="30"/>
      <x v="86"/>
      <x v="50"/>
    </i>
    <i>
      <x v="116"/>
      <x v="89"/>
      <x v="3"/>
      <x v="14"/>
      <x v="73"/>
      <x v="80"/>
      <x v="86"/>
      <x v="70"/>
      <x v="2"/>
      <x v="21"/>
      <x v="83"/>
      <x v="93"/>
      <x v="23"/>
      <x v="8"/>
      <x v="4"/>
      <x v="45"/>
      <x v="19"/>
      <x v="2"/>
      <x v="6"/>
      <x v="50"/>
    </i>
    <i r="1">
      <x v="97"/>
      <x v="3"/>
      <x v="14"/>
      <x/>
      <x/>
      <x v="86"/>
      <x v="70"/>
      <x v="26"/>
      <x v="7"/>
      <x v="27"/>
      <x v="33"/>
      <x v="53"/>
      <x v="7"/>
      <x v="2"/>
      <x v="45"/>
      <x v="80"/>
      <x v="2"/>
      <x v="50"/>
      <x v="94"/>
    </i>
    <i r="1">
      <x v="98"/>
      <x v="3"/>
      <x v="14"/>
      <x v="1"/>
      <x v="1"/>
      <x v="86"/>
      <x v="70"/>
      <x v="26"/>
      <x v="7"/>
      <x v="27"/>
      <x v="34"/>
      <x v="53"/>
      <x v="7"/>
      <x v="4"/>
      <x v="45"/>
      <x v="80"/>
      <x v="2"/>
      <x v="50"/>
      <x v="10"/>
    </i>
    <i r="1">
      <x v="99"/>
      <x v="3"/>
      <x v="14"/>
      <x v="2"/>
      <x v="2"/>
      <x v="86"/>
      <x v="70"/>
      <x v="26"/>
      <x v="7"/>
      <x v="35"/>
      <x v="35"/>
      <x v="53"/>
      <x v="7"/>
      <x v="4"/>
      <x v="45"/>
      <x v="80"/>
      <x v="2"/>
      <x v="50"/>
      <x v="10"/>
    </i>
    <i r="1">
      <x v="101"/>
      <x v="1"/>
      <x v="14"/>
      <x v="24"/>
      <x v="19"/>
      <x v="65"/>
      <x v="70"/>
      <x v="19"/>
      <x v="40"/>
      <x v="53"/>
      <x v="79"/>
      <x v="49"/>
      <x v="8"/>
      <x v="4"/>
      <x v="45"/>
      <x v="40"/>
      <x v="2"/>
      <x v="33"/>
      <x v="102"/>
    </i>
    <i r="1">
      <x v="114"/>
      <x v="1"/>
      <x v="14"/>
      <x v="73"/>
      <x v="80"/>
      <x v="64"/>
      <x v="50"/>
      <x v="2"/>
      <x v="33"/>
      <x v="72"/>
      <x v="114"/>
      <x v="56"/>
      <x v="8"/>
      <x v="4"/>
      <x v="45"/>
      <x v="80"/>
      <x v="2"/>
      <x v="25"/>
      <x v="188"/>
    </i>
    <i r="1">
      <x v="133"/>
      <x v="1"/>
      <x v="14"/>
      <x v="73"/>
      <x v="80"/>
      <x v="81"/>
      <x v="66"/>
      <x v="2"/>
      <x v="33"/>
      <x v="75"/>
      <x v="101"/>
      <x v="64"/>
      <x v="5"/>
      <x v="1"/>
      <x v="40"/>
      <x v="33"/>
      <x v="2"/>
      <x v="28"/>
      <x v="188"/>
    </i>
    <i r="1">
      <x v="225"/>
      <x v="3"/>
      <x v="14"/>
      <x v="64"/>
      <x v="71"/>
      <x v="40"/>
      <x v="35"/>
      <x v="13"/>
      <x v="61"/>
      <x v="4"/>
      <x v="83"/>
      <x v="55"/>
      <x v="12"/>
      <x v="4"/>
      <x v="45"/>
      <x v="73"/>
      <x v="2"/>
      <x v="15"/>
      <x v="50"/>
    </i>
    <i r="1">
      <x v="265"/>
      <x v="1"/>
      <x v="14"/>
      <x v="73"/>
      <x v="80"/>
      <x v="86"/>
      <x v="70"/>
      <x v="28"/>
      <x v="69"/>
      <x v="104"/>
      <x v="120"/>
      <x v="93"/>
      <x v="39"/>
      <x v="6"/>
      <x/>
      <x v="99"/>
      <x v="20"/>
      <x v="86"/>
      <x v="50"/>
    </i>
    <i r="1">
      <x v="280"/>
      <x v="3"/>
      <x v="14"/>
      <x v="73"/>
      <x v="80"/>
      <x v="86"/>
      <x v="70"/>
      <x v="51"/>
      <x v="69"/>
      <x v="104"/>
      <x v="120"/>
      <x v="93"/>
      <x v="39"/>
      <x v="6"/>
      <x/>
      <x v="80"/>
      <x v="2"/>
      <x v="86"/>
      <x v="50"/>
    </i>
    <i r="1">
      <x v="302"/>
      <x v="2"/>
      <x v="14"/>
      <x v="73"/>
      <x v="80"/>
      <x v="86"/>
      <x v="70"/>
      <x v="28"/>
      <x v="69"/>
      <x v="104"/>
      <x v="120"/>
      <x v="93"/>
      <x v="39"/>
      <x v="6"/>
      <x/>
      <x v="80"/>
      <x v="30"/>
      <x v="86"/>
      <x v="50"/>
    </i>
    <i r="1">
      <x v="307"/>
      <x v="2"/>
      <x v="14"/>
      <x v="73"/>
      <x v="80"/>
      <x v="86"/>
      <x v="70"/>
      <x v="51"/>
      <x v="69"/>
      <x v="104"/>
      <x v="120"/>
      <x v="93"/>
      <x v="39"/>
      <x v="6"/>
      <x/>
      <x v="80"/>
      <x v="30"/>
      <x v="86"/>
      <x v="50"/>
    </i>
    <i r="1">
      <x v="308"/>
      <x v="2"/>
      <x v="14"/>
      <x v="73"/>
      <x v="80"/>
      <x v="86"/>
      <x v="70"/>
      <x v="28"/>
      <x v="69"/>
      <x v="104"/>
      <x v="120"/>
      <x v="93"/>
      <x v="39"/>
      <x v="6"/>
      <x/>
      <x v="80"/>
      <x v="30"/>
      <x v="86"/>
      <x v="50"/>
    </i>
    <i r="1">
      <x v="324"/>
      <x v="2"/>
      <x v="14"/>
      <x v="73"/>
      <x v="80"/>
      <x v="86"/>
      <x v="70"/>
      <x v="28"/>
      <x v="69"/>
      <x v="104"/>
      <x v="120"/>
      <x v="93"/>
      <x v="39"/>
      <x v="6"/>
      <x/>
      <x v="80"/>
      <x v="20"/>
      <x v="86"/>
      <x v="50"/>
    </i>
    <i r="1">
      <x v="326"/>
      <x v="2"/>
      <x v="14"/>
      <x v="73"/>
      <x v="80"/>
      <x v="86"/>
      <x v="70"/>
      <x v="28"/>
      <x v="69"/>
      <x v="104"/>
      <x v="120"/>
      <x v="93"/>
      <x v="39"/>
      <x v="6"/>
      <x/>
      <x v="80"/>
      <x v="2"/>
      <x v="86"/>
      <x v="50"/>
    </i>
    <i r="1">
      <x v="331"/>
      <x v="2"/>
      <x v="14"/>
      <x v="73"/>
      <x v="80"/>
      <x v="86"/>
      <x v="70"/>
      <x v="28"/>
      <x v="69"/>
      <x v="104"/>
      <x v="120"/>
      <x v="93"/>
      <x v="39"/>
      <x v="6"/>
      <x/>
      <x v="80"/>
      <x v="2"/>
      <x v="86"/>
      <x v="120"/>
    </i>
    <i r="1">
      <x v="332"/>
      <x v="2"/>
      <x v="14"/>
      <x v="73"/>
      <x v="80"/>
      <x v="86"/>
      <x v="70"/>
      <x v="28"/>
      <x v="69"/>
      <x v="104"/>
      <x v="120"/>
      <x v="93"/>
      <x v="39"/>
      <x v="6"/>
      <x/>
      <x v="80"/>
      <x v="2"/>
      <x v="86"/>
      <x v="50"/>
    </i>
    <i r="1">
      <x v="333"/>
      <x v="2"/>
      <x v="14"/>
      <x v="73"/>
      <x v="80"/>
      <x v="86"/>
      <x v="70"/>
      <x v="28"/>
      <x v="69"/>
      <x v="104"/>
      <x v="120"/>
      <x v="93"/>
      <x v="39"/>
      <x v="6"/>
      <x/>
      <x v="80"/>
      <x v="2"/>
      <x v="86"/>
      <x v="50"/>
    </i>
    <i r="1">
      <x v="334"/>
      <x v="2"/>
      <x v="14"/>
      <x v="73"/>
      <x v="80"/>
      <x v="86"/>
      <x v="70"/>
      <x v="28"/>
      <x v="69"/>
      <x v="104"/>
      <x v="120"/>
      <x v="93"/>
      <x v="39"/>
      <x v="6"/>
      <x/>
      <x v="80"/>
      <x v="2"/>
      <x v="86"/>
      <x v="50"/>
    </i>
    <i r="1">
      <x v="400"/>
      <x v="1"/>
      <x v="14"/>
      <x v="73"/>
      <x v="80"/>
      <x v="86"/>
      <x v="70"/>
      <x v="32"/>
      <x v="69"/>
      <x v="104"/>
      <x v="120"/>
      <x v="93"/>
      <x v="39"/>
      <x v="6"/>
      <x/>
      <x v="80"/>
      <x v="30"/>
      <x v="86"/>
      <x v="50"/>
    </i>
    <i r="1">
      <x v="401"/>
      <x v="1"/>
      <x v="14"/>
      <x v="73"/>
      <x v="80"/>
      <x v="86"/>
      <x v="70"/>
      <x v="32"/>
      <x v="69"/>
      <x v="104"/>
      <x v="120"/>
      <x v="93"/>
      <x v="39"/>
      <x v="6"/>
      <x/>
      <x v="80"/>
      <x v="17"/>
      <x v="86"/>
      <x v="50"/>
    </i>
    <i r="1">
      <x v="405"/>
      <x v="3"/>
      <x v="14"/>
      <x v="73"/>
      <x v="80"/>
      <x v="86"/>
      <x v="70"/>
      <x v="2"/>
      <x v="69"/>
      <x v="162"/>
      <x v="138"/>
      <x v="93"/>
      <x v="43"/>
      <x v="6"/>
      <x/>
      <x v="80"/>
      <x v="17"/>
      <x v="86"/>
      <x v="126"/>
    </i>
    <i r="1">
      <x v="443"/>
      <x v="1"/>
      <x v="14"/>
      <x v="72"/>
      <x v="39"/>
      <x v="10"/>
      <x v="9"/>
      <x v="13"/>
      <x v="61"/>
      <x v="34"/>
      <x v="68"/>
      <x v="72"/>
      <x v="5"/>
      <x v="1"/>
      <x v="45"/>
      <x v="7"/>
      <x v="2"/>
      <x v="1"/>
      <x v="103"/>
    </i>
    <i r="1">
      <x v="444"/>
      <x v="1"/>
      <x v="14"/>
      <x v="9"/>
      <x v="7"/>
      <x v="33"/>
      <x v="27"/>
      <x v="21"/>
      <x v="30"/>
      <x v="92"/>
      <x v="19"/>
      <x v="38"/>
      <x v="10"/>
      <x v="4"/>
      <x v="45"/>
      <x v="28"/>
      <x v="2"/>
      <x v="24"/>
      <x v="46"/>
    </i>
    <i r="1">
      <x v="477"/>
      <x v="1"/>
      <x v="14"/>
      <x v="73"/>
      <x v="80"/>
      <x v="86"/>
      <x v="70"/>
      <x v="28"/>
      <x v="69"/>
      <x v="104"/>
      <x v="120"/>
      <x v="93"/>
      <x v="39"/>
      <x v="6"/>
      <x/>
      <x v="101"/>
      <x v="2"/>
      <x v="86"/>
      <x v="50"/>
    </i>
    <i r="1">
      <x v="484"/>
      <x/>
      <x v="34"/>
      <x/>
      <x v="109"/>
      <x v="99"/>
      <x v="78"/>
      <x v="10"/>
      <x v="64"/>
      <x v="173"/>
      <x v="152"/>
      <x v="101"/>
      <x v="49"/>
      <x v="1"/>
      <x v="8"/>
      <x v="20"/>
      <x v="30"/>
      <x v="95"/>
      <x v="229"/>
    </i>
    <i t="grand">
      <x/>
    </i>
  </rowItems>
  <colItems count="1">
    <i/>
  </colItems>
  <formats count="3521">
    <format dxfId="3623">
      <pivotArea field="16" type="button" dataOnly="0" labelOnly="1" outline="0" axis="axisRow" fieldPosition="0"/>
    </format>
    <format dxfId="3622">
      <pivotArea field="31" type="button" dataOnly="0" labelOnly="1" outline="0" axis="axisRow" fieldPosition="1"/>
    </format>
    <format dxfId="3621">
      <pivotArea field="7" type="button" dataOnly="0" labelOnly="1" outline="0" axis="axisRow" fieldPosition="2"/>
    </format>
    <format dxfId="3620">
      <pivotArea field="8" type="button" dataOnly="0" labelOnly="1" outline="0" axis="axisRow" fieldPosition="3"/>
    </format>
    <format dxfId="3619">
      <pivotArea field="19" type="button" dataOnly="0" labelOnly="1" outline="0" axis="axisRow" fieldPosition="4"/>
    </format>
    <format dxfId="3618">
      <pivotArea field="20" type="button" dataOnly="0" labelOnly="1" outline="0" axis="axisRow" fieldPosition="5"/>
    </format>
    <format dxfId="3617">
      <pivotArea field="17" type="button" dataOnly="0" labelOnly="1" outline="0" axis="axisRow" fieldPosition="6"/>
    </format>
    <format dxfId="3616">
      <pivotArea field="18" type="button" dataOnly="0" labelOnly="1" outline="0" axis="axisRow" fieldPosition="7"/>
    </format>
    <format dxfId="3615">
      <pivotArea field="21" type="button" dataOnly="0" labelOnly="1" outline="0" axis="axisRow" fieldPosition="8"/>
    </format>
    <format dxfId="3614">
      <pivotArea field="22" type="button" dataOnly="0" labelOnly="1" outline="0" axis="axisRow" fieldPosition="9"/>
    </format>
    <format dxfId="3613">
      <pivotArea field="38" type="button" dataOnly="0" labelOnly="1" outline="0" axis="axisRow" fieldPosition="10"/>
    </format>
    <format dxfId="3612">
      <pivotArea field="30" type="button" dataOnly="0" labelOnly="1" outline="0" axis="axisRow" fieldPosition="11"/>
    </format>
    <format dxfId="3611">
      <pivotArea field="36" type="button" dataOnly="0" labelOnly="1" outline="0" axis="axisRow" fieldPosition="12"/>
    </format>
    <format dxfId="3610">
      <pivotArea field="37" type="button" dataOnly="0" labelOnly="1" outline="0" axis="axisRow" fieldPosition="13"/>
    </format>
    <format dxfId="3609">
      <pivotArea field="47" type="button" dataOnly="0" labelOnly="1" outline="0" axis="axisRow" fieldPosition="14"/>
    </format>
    <format dxfId="3608">
      <pivotArea field="40" type="button" dataOnly="0" labelOnly="1" outline="0" axis="axisRow" fieldPosition="15"/>
    </format>
    <format dxfId="3607">
      <pivotArea field="12" type="button" dataOnly="0" labelOnly="1" outline="0" axis="axisRow" fieldPosition="16"/>
    </format>
    <format dxfId="3606">
      <pivotArea field="11" type="button" dataOnly="0" labelOnly="1" outline="0" axis="axisRow" fieldPosition="17"/>
    </format>
    <format dxfId="3605">
      <pivotArea field="10" type="button" dataOnly="0" labelOnly="1" outline="0" axis="axisRow" fieldPosition="18"/>
    </format>
    <format dxfId="3604">
      <pivotArea field="49" type="button" dataOnly="0" labelOnly="1" outline="0" axis="axisRow" fieldPosition="19"/>
    </format>
    <format dxfId="3603">
      <pivotArea dataOnly="0" labelOnly="1" outline="0" axis="axisValues" fieldPosition="0"/>
    </format>
    <format dxfId="3602">
      <pivotArea field="16" type="button" dataOnly="0" labelOnly="1" outline="0" axis="axisRow" fieldPosition="0"/>
    </format>
    <format dxfId="3601">
      <pivotArea field="31" type="button" dataOnly="0" labelOnly="1" outline="0" axis="axisRow" fieldPosition="1"/>
    </format>
    <format dxfId="3600">
      <pivotArea field="7" type="button" dataOnly="0" labelOnly="1" outline="0" axis="axisRow" fieldPosition="2"/>
    </format>
    <format dxfId="3599">
      <pivotArea field="8" type="button" dataOnly="0" labelOnly="1" outline="0" axis="axisRow" fieldPosition="3"/>
    </format>
    <format dxfId="3598">
      <pivotArea field="19" type="button" dataOnly="0" labelOnly="1" outline="0" axis="axisRow" fieldPosition="4"/>
    </format>
    <format dxfId="3597">
      <pivotArea field="20" type="button" dataOnly="0" labelOnly="1" outline="0" axis="axisRow" fieldPosition="5"/>
    </format>
    <format dxfId="3596">
      <pivotArea field="17" type="button" dataOnly="0" labelOnly="1" outline="0" axis="axisRow" fieldPosition="6"/>
    </format>
    <format dxfId="3595">
      <pivotArea field="18" type="button" dataOnly="0" labelOnly="1" outline="0" axis="axisRow" fieldPosition="7"/>
    </format>
    <format dxfId="3594">
      <pivotArea field="21" type="button" dataOnly="0" labelOnly="1" outline="0" axis="axisRow" fieldPosition="8"/>
    </format>
    <format dxfId="3593">
      <pivotArea field="22" type="button" dataOnly="0" labelOnly="1" outline="0" axis="axisRow" fieldPosition="9"/>
    </format>
    <format dxfId="3592">
      <pivotArea field="38" type="button" dataOnly="0" labelOnly="1" outline="0" axis="axisRow" fieldPosition="10"/>
    </format>
    <format dxfId="3591">
      <pivotArea field="30" type="button" dataOnly="0" labelOnly="1" outline="0" axis="axisRow" fieldPosition="11"/>
    </format>
    <format dxfId="3590">
      <pivotArea field="36" type="button" dataOnly="0" labelOnly="1" outline="0" axis="axisRow" fieldPosition="12"/>
    </format>
    <format dxfId="3589">
      <pivotArea field="37" type="button" dataOnly="0" labelOnly="1" outline="0" axis="axisRow" fieldPosition="13"/>
    </format>
    <format dxfId="3588">
      <pivotArea field="47" type="button" dataOnly="0" labelOnly="1" outline="0" axis="axisRow" fieldPosition="14"/>
    </format>
    <format dxfId="3587">
      <pivotArea field="40" type="button" dataOnly="0" labelOnly="1" outline="0" axis="axisRow" fieldPosition="15"/>
    </format>
    <format dxfId="3586">
      <pivotArea field="12" type="button" dataOnly="0" labelOnly="1" outline="0" axis="axisRow" fieldPosition="16"/>
    </format>
    <format dxfId="3585">
      <pivotArea field="11" type="button" dataOnly="0" labelOnly="1" outline="0" axis="axisRow" fieldPosition="17"/>
    </format>
    <format dxfId="3584">
      <pivotArea field="10" type="button" dataOnly="0" labelOnly="1" outline="0" axis="axisRow" fieldPosition="18"/>
    </format>
    <format dxfId="3583">
      <pivotArea field="49" type="button" dataOnly="0" labelOnly="1" outline="0" axis="axisRow" fieldPosition="19"/>
    </format>
    <format dxfId="3582">
      <pivotArea dataOnly="0" labelOnly="1" outline="0" axis="axisValues" fieldPosition="0"/>
    </format>
    <format dxfId="3581">
      <pivotArea field="16" type="button" dataOnly="0" labelOnly="1" outline="0" axis="axisRow" fieldPosition="0"/>
    </format>
    <format dxfId="3580">
      <pivotArea field="31" type="button" dataOnly="0" labelOnly="1" outline="0" axis="axisRow" fieldPosition="1"/>
    </format>
    <format dxfId="3579">
      <pivotArea field="7" type="button" dataOnly="0" labelOnly="1" outline="0" axis="axisRow" fieldPosition="2"/>
    </format>
    <format dxfId="3578">
      <pivotArea field="8" type="button" dataOnly="0" labelOnly="1" outline="0" axis="axisRow" fieldPosition="3"/>
    </format>
    <format dxfId="3577">
      <pivotArea field="19" type="button" dataOnly="0" labelOnly="1" outline="0" axis="axisRow" fieldPosition="4"/>
    </format>
    <format dxfId="3576">
      <pivotArea field="20" type="button" dataOnly="0" labelOnly="1" outline="0" axis="axisRow" fieldPosition="5"/>
    </format>
    <format dxfId="3575">
      <pivotArea field="17" type="button" dataOnly="0" labelOnly="1" outline="0" axis="axisRow" fieldPosition="6"/>
    </format>
    <format dxfId="3574">
      <pivotArea field="18" type="button" dataOnly="0" labelOnly="1" outline="0" axis="axisRow" fieldPosition="7"/>
    </format>
    <format dxfId="3573">
      <pivotArea field="21" type="button" dataOnly="0" labelOnly="1" outline="0" axis="axisRow" fieldPosition="8"/>
    </format>
    <format dxfId="3572">
      <pivotArea field="22" type="button" dataOnly="0" labelOnly="1" outline="0" axis="axisRow" fieldPosition="9"/>
    </format>
    <format dxfId="3571">
      <pivotArea field="38" type="button" dataOnly="0" labelOnly="1" outline="0" axis="axisRow" fieldPosition="10"/>
    </format>
    <format dxfId="3570">
      <pivotArea field="30" type="button" dataOnly="0" labelOnly="1" outline="0" axis="axisRow" fieldPosition="11"/>
    </format>
    <format dxfId="3569">
      <pivotArea field="36" type="button" dataOnly="0" labelOnly="1" outline="0" axis="axisRow" fieldPosition="12"/>
    </format>
    <format dxfId="3568">
      <pivotArea field="37" type="button" dataOnly="0" labelOnly="1" outline="0" axis="axisRow" fieldPosition="13"/>
    </format>
    <format dxfId="3567">
      <pivotArea field="47" type="button" dataOnly="0" labelOnly="1" outline="0" axis="axisRow" fieldPosition="14"/>
    </format>
    <format dxfId="3566">
      <pivotArea field="40" type="button" dataOnly="0" labelOnly="1" outline="0" axis="axisRow" fieldPosition="15"/>
    </format>
    <format dxfId="3565">
      <pivotArea field="12" type="button" dataOnly="0" labelOnly="1" outline="0" axis="axisRow" fieldPosition="16"/>
    </format>
    <format dxfId="3564">
      <pivotArea field="11" type="button" dataOnly="0" labelOnly="1" outline="0" axis="axisRow" fieldPosition="17"/>
    </format>
    <format dxfId="3563">
      <pivotArea field="10" type="button" dataOnly="0" labelOnly="1" outline="0" axis="axisRow" fieldPosition="18"/>
    </format>
    <format dxfId="3562">
      <pivotArea field="49" type="button" dataOnly="0" labelOnly="1" outline="0" axis="axisRow" fieldPosition="19"/>
    </format>
    <format dxfId="3561">
      <pivotArea dataOnly="0" labelOnly="1" outline="0" axis="axisValues" fieldPosition="0"/>
    </format>
    <format dxfId="3560">
      <pivotArea type="all" dataOnly="0" outline="0" fieldPosition="0"/>
    </format>
    <format dxfId="3559">
      <pivotArea outline="0" collapsedLevelsAreSubtotals="1" fieldPosition="0"/>
    </format>
    <format dxfId="3558">
      <pivotArea field="16" type="button" dataOnly="0" labelOnly="1" outline="0" axis="axisRow" fieldPosition="0"/>
    </format>
    <format dxfId="3557">
      <pivotArea field="31" type="button" dataOnly="0" labelOnly="1" outline="0" axis="axisRow" fieldPosition="1"/>
    </format>
    <format dxfId="3556">
      <pivotArea field="7" type="button" dataOnly="0" labelOnly="1" outline="0" axis="axisRow" fieldPosition="2"/>
    </format>
    <format dxfId="3555">
      <pivotArea field="8" type="button" dataOnly="0" labelOnly="1" outline="0" axis="axisRow" fieldPosition="3"/>
    </format>
    <format dxfId="3554">
      <pivotArea field="19" type="button" dataOnly="0" labelOnly="1" outline="0" axis="axisRow" fieldPosition="4"/>
    </format>
    <format dxfId="3553">
      <pivotArea field="20" type="button" dataOnly="0" labelOnly="1" outline="0" axis="axisRow" fieldPosition="5"/>
    </format>
    <format dxfId="3552">
      <pivotArea field="17" type="button" dataOnly="0" labelOnly="1" outline="0" axis="axisRow" fieldPosition="6"/>
    </format>
    <format dxfId="3551">
      <pivotArea field="18" type="button" dataOnly="0" labelOnly="1" outline="0" axis="axisRow" fieldPosition="7"/>
    </format>
    <format dxfId="3550">
      <pivotArea field="21" type="button" dataOnly="0" labelOnly="1" outline="0" axis="axisRow" fieldPosition="8"/>
    </format>
    <format dxfId="3549">
      <pivotArea field="22" type="button" dataOnly="0" labelOnly="1" outline="0" axis="axisRow" fieldPosition="9"/>
    </format>
    <format dxfId="3548">
      <pivotArea field="38" type="button" dataOnly="0" labelOnly="1" outline="0" axis="axisRow" fieldPosition="10"/>
    </format>
    <format dxfId="3547">
      <pivotArea field="30" type="button" dataOnly="0" labelOnly="1" outline="0" axis="axisRow" fieldPosition="11"/>
    </format>
    <format dxfId="3546">
      <pivotArea field="36" type="button" dataOnly="0" labelOnly="1" outline="0" axis="axisRow" fieldPosition="12"/>
    </format>
    <format dxfId="3545">
      <pivotArea field="37" type="button" dataOnly="0" labelOnly="1" outline="0" axis="axisRow" fieldPosition="13"/>
    </format>
    <format dxfId="3544">
      <pivotArea field="47" type="button" dataOnly="0" labelOnly="1" outline="0" axis="axisRow" fieldPosition="14"/>
    </format>
    <format dxfId="3543">
      <pivotArea field="40" type="button" dataOnly="0" labelOnly="1" outline="0" axis="axisRow" fieldPosition="15"/>
    </format>
    <format dxfId="3542">
      <pivotArea field="12" type="button" dataOnly="0" labelOnly="1" outline="0" axis="axisRow" fieldPosition="16"/>
    </format>
    <format dxfId="3541">
      <pivotArea field="11" type="button" dataOnly="0" labelOnly="1" outline="0" axis="axisRow" fieldPosition="17"/>
    </format>
    <format dxfId="3540">
      <pivotArea field="10" type="button" dataOnly="0" labelOnly="1" outline="0" axis="axisRow" fieldPosition="18"/>
    </format>
    <format dxfId="3539">
      <pivotArea field="49" type="button" dataOnly="0" labelOnly="1" outline="0" axis="axisRow" fieldPosition="19"/>
    </format>
    <format dxfId="3538">
      <pivotArea dataOnly="0" labelOnly="1" outline="0" fieldPosition="0">
        <references count="1">
          <reference field="16" count="37">
            <x v="21"/>
            <x v="24"/>
            <x v="25"/>
            <x v="27"/>
            <x v="28"/>
            <x v="31"/>
            <x v="32"/>
            <x v="33"/>
            <x v="34"/>
            <x v="35"/>
            <x v="36"/>
            <x v="38"/>
            <x v="39"/>
            <x v="41"/>
            <x v="42"/>
            <x v="45"/>
            <x v="46"/>
            <x v="47"/>
            <x v="49"/>
            <x v="51"/>
            <x v="58"/>
            <x v="59"/>
            <x v="63"/>
            <x v="65"/>
            <x v="66"/>
            <x v="68"/>
            <x v="69"/>
            <x v="72"/>
            <x v="73"/>
            <x v="76"/>
            <x v="77"/>
            <x v="80"/>
            <x v="84"/>
            <x v="92"/>
            <x v="93"/>
            <x v="94"/>
            <x v="95"/>
          </reference>
        </references>
      </pivotArea>
    </format>
    <format dxfId="3537">
      <pivotArea dataOnly="0" labelOnly="1" outline="0" fieldPosition="0">
        <references count="1">
          <reference field="16" count="4">
            <x v="50"/>
            <x v="55"/>
            <x v="71"/>
            <x v="116"/>
          </reference>
        </references>
      </pivotArea>
    </format>
    <format dxfId="3536">
      <pivotArea dataOnly="0" labelOnly="1" grandRow="1" outline="0" fieldPosition="0"/>
    </format>
    <format dxfId="3535">
      <pivotArea dataOnly="0" labelOnly="1" outline="0" fieldPosition="0">
        <references count="2">
          <reference field="16" count="1" selected="0">
            <x v="21"/>
          </reference>
          <reference field="31" count="1">
            <x v="132"/>
          </reference>
        </references>
      </pivotArea>
    </format>
    <format dxfId="3534">
      <pivotArea dataOnly="0" labelOnly="1" outline="0" fieldPosition="0">
        <references count="2">
          <reference field="16" count="1" selected="0">
            <x v="24"/>
          </reference>
          <reference field="31" count="3">
            <x v="2"/>
            <x v="3"/>
            <x v="18"/>
          </reference>
        </references>
      </pivotArea>
    </format>
    <format dxfId="3533">
      <pivotArea dataOnly="0" labelOnly="1" outline="0" fieldPosition="0">
        <references count="2">
          <reference field="16" count="1" selected="0">
            <x v="25"/>
          </reference>
          <reference field="31" count="1">
            <x v="104"/>
          </reference>
        </references>
      </pivotArea>
    </format>
    <format dxfId="3532">
      <pivotArea dataOnly="0" labelOnly="1" outline="0" fieldPosition="0">
        <references count="2">
          <reference field="16" count="1" selected="0">
            <x v="27"/>
          </reference>
          <reference field="31" count="5">
            <x v="36"/>
            <x v="72"/>
            <x v="73"/>
            <x v="90"/>
            <x v="131"/>
          </reference>
        </references>
      </pivotArea>
    </format>
    <format dxfId="3531">
      <pivotArea dataOnly="0" labelOnly="1" outline="0" fieldPosition="0">
        <references count="2">
          <reference field="16" count="1" selected="0">
            <x v="28"/>
          </reference>
          <reference field="31" count="3">
            <x v="53"/>
            <x v="119"/>
            <x v="134"/>
          </reference>
        </references>
      </pivotArea>
    </format>
    <format dxfId="3530">
      <pivotArea dataOnly="0" labelOnly="1" outline="0" fieldPosition="0">
        <references count="2">
          <reference field="16" count="1" selected="0">
            <x v="31"/>
          </reference>
          <reference field="31" count="9">
            <x v="74"/>
            <x v="105"/>
            <x v="120"/>
            <x v="121"/>
            <x v="122"/>
            <x v="123"/>
            <x v="124"/>
            <x v="136"/>
            <x v="140"/>
          </reference>
        </references>
      </pivotArea>
    </format>
    <format dxfId="3529">
      <pivotArea dataOnly="0" labelOnly="1" outline="0" fieldPosition="0">
        <references count="2">
          <reference field="16" count="1" selected="0">
            <x v="32"/>
          </reference>
          <reference field="31" count="7">
            <x v="26"/>
            <x v="28"/>
            <x v="34"/>
            <x v="37"/>
            <x v="54"/>
            <x v="58"/>
            <x v="138"/>
          </reference>
        </references>
      </pivotArea>
    </format>
    <format dxfId="3528">
      <pivotArea dataOnly="0" labelOnly="1" outline="0" fieldPosition="0">
        <references count="2">
          <reference field="16" count="1" selected="0">
            <x v="33"/>
          </reference>
          <reference field="31" count="2">
            <x v="17"/>
            <x v="66"/>
          </reference>
        </references>
      </pivotArea>
    </format>
    <format dxfId="3527">
      <pivotArea dataOnly="0" labelOnly="1" outline="0" fieldPosition="0">
        <references count="2">
          <reference field="16" count="1" selected="0">
            <x v="34"/>
          </reference>
          <reference field="31" count="3">
            <x v="24"/>
            <x v="68"/>
            <x v="139"/>
          </reference>
        </references>
      </pivotArea>
    </format>
    <format dxfId="3526">
      <pivotArea dataOnly="0" labelOnly="1" outline="0" fieldPosition="0">
        <references count="2">
          <reference field="16" count="1" selected="0">
            <x v="35"/>
          </reference>
          <reference field="31" count="5">
            <x v="48"/>
            <x v="50"/>
            <x v="71"/>
            <x v="106"/>
            <x v="116"/>
          </reference>
        </references>
      </pivotArea>
    </format>
    <format dxfId="3525">
      <pivotArea dataOnly="0" labelOnly="1" outline="0" fieldPosition="0">
        <references count="2">
          <reference field="16" count="1" selected="0">
            <x v="36"/>
          </reference>
          <reference field="31" count="1">
            <x v="92"/>
          </reference>
        </references>
      </pivotArea>
    </format>
    <format dxfId="3524">
      <pivotArea dataOnly="0" labelOnly="1" outline="0" fieldPosition="0">
        <references count="2">
          <reference field="16" count="1" selected="0">
            <x v="38"/>
          </reference>
          <reference field="31" count="4">
            <x v="63"/>
            <x v="96"/>
            <x v="126"/>
            <x v="127"/>
          </reference>
        </references>
      </pivotArea>
    </format>
    <format dxfId="3523">
      <pivotArea dataOnly="0" labelOnly="1" outline="0" fieldPosition="0">
        <references count="2">
          <reference field="16" count="1" selected="0">
            <x v="39"/>
          </reference>
          <reference field="31" count="11">
            <x v="16"/>
            <x v="21"/>
            <x v="29"/>
            <x v="30"/>
            <x v="31"/>
            <x v="35"/>
            <x v="40"/>
            <x v="47"/>
            <x v="55"/>
            <x v="56"/>
            <x v="86"/>
          </reference>
        </references>
      </pivotArea>
    </format>
    <format dxfId="3522">
      <pivotArea dataOnly="0" labelOnly="1" outline="0" fieldPosition="0">
        <references count="2">
          <reference field="16" count="1" selected="0">
            <x v="41"/>
          </reference>
          <reference field="31" count="1">
            <x v="108"/>
          </reference>
        </references>
      </pivotArea>
    </format>
    <format dxfId="3521">
      <pivotArea dataOnly="0" labelOnly="1" outline="0" fieldPosition="0">
        <references count="2">
          <reference field="16" count="1" selected="0">
            <x v="42"/>
          </reference>
          <reference field="31" count="1">
            <x v="111"/>
          </reference>
        </references>
      </pivotArea>
    </format>
    <format dxfId="3520">
      <pivotArea dataOnly="0" labelOnly="1" outline="0" fieldPosition="0">
        <references count="2">
          <reference field="16" count="1" selected="0">
            <x v="45"/>
          </reference>
          <reference field="31" count="1">
            <x v="80"/>
          </reference>
        </references>
      </pivotArea>
    </format>
    <format dxfId="3519">
      <pivotArea dataOnly="0" labelOnly="1" outline="0" fieldPosition="0">
        <references count="2">
          <reference field="16" count="1" selected="0">
            <x v="46"/>
          </reference>
          <reference field="31" count="5">
            <x v="7"/>
            <x v="23"/>
            <x v="41"/>
            <x v="43"/>
            <x v="87"/>
          </reference>
        </references>
      </pivotArea>
    </format>
    <format dxfId="3518">
      <pivotArea dataOnly="0" labelOnly="1" outline="0" fieldPosition="0">
        <references count="2">
          <reference field="16" count="1" selected="0">
            <x v="47"/>
          </reference>
          <reference field="31" count="3">
            <x v="0"/>
            <x v="51"/>
            <x v="142"/>
          </reference>
        </references>
      </pivotArea>
    </format>
    <format dxfId="3517">
      <pivotArea dataOnly="0" labelOnly="1" outline="0" fieldPosition="0">
        <references count="2">
          <reference field="16" count="1" selected="0">
            <x v="51"/>
          </reference>
          <reference field="31" count="1">
            <x v="100"/>
          </reference>
        </references>
      </pivotArea>
    </format>
    <format dxfId="3516">
      <pivotArea dataOnly="0" labelOnly="1" outline="0" fieldPosition="0">
        <references count="2">
          <reference field="16" count="1" selected="0">
            <x v="58"/>
          </reference>
          <reference field="31" count="1">
            <x v="84"/>
          </reference>
        </references>
      </pivotArea>
    </format>
    <format dxfId="3515">
      <pivotArea dataOnly="0" labelOnly="1" outline="0" fieldPosition="0">
        <references count="2">
          <reference field="16" count="1" selected="0">
            <x v="59"/>
          </reference>
          <reference field="31" count="2">
            <x v="52"/>
            <x v="102"/>
          </reference>
        </references>
      </pivotArea>
    </format>
    <format dxfId="3514">
      <pivotArea dataOnly="0" labelOnly="1" outline="0" fieldPosition="0">
        <references count="2">
          <reference field="16" count="1" selected="0">
            <x v="63"/>
          </reference>
          <reference field="31" count="2">
            <x v="107"/>
            <x v="125"/>
          </reference>
        </references>
      </pivotArea>
    </format>
    <format dxfId="3513">
      <pivotArea dataOnly="0" labelOnly="1" outline="0" fieldPosition="0">
        <references count="2">
          <reference field="16" count="1" selected="0">
            <x v="65"/>
          </reference>
          <reference field="31" count="1">
            <x v="20"/>
          </reference>
        </references>
      </pivotArea>
    </format>
    <format dxfId="3512">
      <pivotArea dataOnly="0" labelOnly="1" outline="0" fieldPosition="0">
        <references count="2">
          <reference field="16" count="1" selected="0">
            <x v="66"/>
          </reference>
          <reference field="31" count="4">
            <x v="64"/>
            <x v="65"/>
            <x v="67"/>
            <x v="95"/>
          </reference>
        </references>
      </pivotArea>
    </format>
    <format dxfId="3511">
      <pivotArea dataOnly="0" labelOnly="1" outline="0" fieldPosition="0">
        <references count="2">
          <reference field="16" count="1" selected="0">
            <x v="68"/>
          </reference>
          <reference field="31" count="1">
            <x v="137"/>
          </reference>
        </references>
      </pivotArea>
    </format>
    <format dxfId="3510">
      <pivotArea dataOnly="0" labelOnly="1" outline="0" fieldPosition="0">
        <references count="2">
          <reference field="16" count="1" selected="0">
            <x v="69"/>
          </reference>
          <reference field="31" count="1">
            <x v="93"/>
          </reference>
        </references>
      </pivotArea>
    </format>
    <format dxfId="3509">
      <pivotArea dataOnly="0" labelOnly="1" outline="0" fieldPosition="0">
        <references count="2">
          <reference field="16" count="1" selected="0">
            <x v="72"/>
          </reference>
          <reference field="31" count="1">
            <x v="49"/>
          </reference>
        </references>
      </pivotArea>
    </format>
    <format dxfId="3508">
      <pivotArea dataOnly="0" labelOnly="1" outline="0" fieldPosition="0">
        <references count="2">
          <reference field="16" count="1" selected="0">
            <x v="73"/>
          </reference>
          <reference field="31" count="1">
            <x v="88"/>
          </reference>
        </references>
      </pivotArea>
    </format>
    <format dxfId="3507">
      <pivotArea dataOnly="0" labelOnly="1" outline="0" fieldPosition="0">
        <references count="2">
          <reference field="16" count="1" selected="0">
            <x v="76"/>
          </reference>
          <reference field="31" count="8">
            <x v="25"/>
            <x v="27"/>
            <x v="33"/>
            <x v="39"/>
            <x v="44"/>
            <x v="45"/>
            <x v="46"/>
            <x v="75"/>
          </reference>
        </references>
      </pivotArea>
    </format>
    <format dxfId="3506">
      <pivotArea dataOnly="0" labelOnly="1" outline="0" fieldPosition="0">
        <references count="2">
          <reference field="16" count="1" selected="0">
            <x v="77"/>
          </reference>
          <reference field="31" count="3">
            <x v="15"/>
            <x v="22"/>
            <x v="57"/>
          </reference>
        </references>
      </pivotArea>
    </format>
    <format dxfId="3505">
      <pivotArea dataOnly="0" labelOnly="1" outline="0" fieldPosition="0">
        <references count="2">
          <reference field="16" count="1" selected="0">
            <x v="80"/>
          </reference>
          <reference field="31" count="1">
            <x v="19"/>
          </reference>
        </references>
      </pivotArea>
    </format>
    <format dxfId="3504">
      <pivotArea dataOnly="0" labelOnly="1" outline="0" fieldPosition="0">
        <references count="2">
          <reference field="16" count="1" selected="0">
            <x v="84"/>
          </reference>
          <reference field="31" count="5">
            <x v="8"/>
            <x v="9"/>
            <x v="10"/>
            <x v="32"/>
            <x v="62"/>
          </reference>
        </references>
      </pivotArea>
    </format>
    <format dxfId="3503">
      <pivotArea dataOnly="0" labelOnly="1" outline="0" fieldPosition="0">
        <references count="2">
          <reference field="16" count="1" selected="0">
            <x v="92"/>
          </reference>
          <reference field="31" count="1">
            <x v="38"/>
          </reference>
        </references>
      </pivotArea>
    </format>
    <format dxfId="3502">
      <pivotArea dataOnly="0" labelOnly="1" outline="0" fieldPosition="0">
        <references count="2">
          <reference field="16" count="1" selected="0">
            <x v="93"/>
          </reference>
          <reference field="31" count="1">
            <x v="115"/>
          </reference>
        </references>
      </pivotArea>
    </format>
    <format dxfId="3501">
      <pivotArea dataOnly="0" labelOnly="1" outline="0" fieldPosition="0">
        <references count="2">
          <reference field="16" count="1" selected="0">
            <x v="94"/>
          </reference>
          <reference field="31" count="1">
            <x v="130"/>
          </reference>
        </references>
      </pivotArea>
    </format>
    <format dxfId="3500">
      <pivotArea dataOnly="0" labelOnly="1" outline="0" fieldPosition="0">
        <references count="2">
          <reference field="16" count="1" selected="0">
            <x v="95"/>
          </reference>
          <reference field="31" count="1">
            <x v="61"/>
          </reference>
        </references>
      </pivotArea>
    </format>
    <format dxfId="3499">
      <pivotArea dataOnly="0" labelOnly="1" outline="0" fieldPosition="0">
        <references count="2">
          <reference field="16" count="1" selected="0">
            <x v="116"/>
          </reference>
          <reference field="31" count="30">
            <x v="1"/>
            <x v="4"/>
            <x v="5"/>
            <x v="6"/>
            <x v="11"/>
            <x v="12"/>
            <x v="13"/>
            <x v="14"/>
            <x v="42"/>
            <x v="59"/>
            <x v="60"/>
            <x v="69"/>
            <x v="70"/>
            <x v="76"/>
            <x v="77"/>
            <x v="78"/>
            <x v="79"/>
            <x v="81"/>
            <x v="82"/>
            <x v="83"/>
            <x v="85"/>
            <x v="89"/>
            <x v="91"/>
            <x v="94"/>
            <x v="97"/>
            <x v="98"/>
            <x v="99"/>
            <x v="101"/>
            <x v="103"/>
            <x v="109"/>
          </reference>
        </references>
      </pivotArea>
    </format>
    <format dxfId="3498">
      <pivotArea dataOnly="0" labelOnly="1" outline="0" fieldPosition="0">
        <references count="2">
          <reference field="16" count="1" selected="0">
            <x v="116"/>
          </reference>
          <reference field="31" count="9">
            <x v="110"/>
            <x v="112"/>
            <x v="113"/>
            <x v="114"/>
            <x v="117"/>
            <x v="118"/>
            <x v="128"/>
            <x v="129"/>
            <x v="133"/>
          </reference>
        </references>
      </pivotArea>
    </format>
    <format dxfId="3497">
      <pivotArea dataOnly="0" labelOnly="1" outline="0" fieldPosition="0">
        <references count="2">
          <reference field="16" count="1" selected="0">
            <x v="55"/>
          </reference>
          <reference field="31" count="1">
            <x v="141"/>
          </reference>
        </references>
      </pivotArea>
    </format>
    <format dxfId="3496">
      <pivotArea dataOnly="0" labelOnly="1" outline="0" fieldPosition="0">
        <references count="2">
          <reference field="16" count="1" selected="0">
            <x v="50"/>
          </reference>
          <reference field="31" count="1">
            <x v="143"/>
          </reference>
        </references>
      </pivotArea>
    </format>
    <format dxfId="3495">
      <pivotArea dataOnly="0" labelOnly="1" outline="0" fieldPosition="0">
        <references count="2">
          <reference field="16" count="1" selected="0">
            <x v="71"/>
          </reference>
          <reference field="31" count="1">
            <x v="135"/>
          </reference>
        </references>
      </pivotArea>
    </format>
    <format dxfId="3494">
      <pivotArea dataOnly="0" labelOnly="1" outline="0" fieldPosition="0">
        <references count="3">
          <reference field="7" count="1">
            <x v="3"/>
          </reference>
          <reference field="16" count="1" selected="0">
            <x v="21"/>
          </reference>
          <reference field="31" count="1" selected="0">
            <x v="132"/>
          </reference>
        </references>
      </pivotArea>
    </format>
    <format dxfId="3493">
      <pivotArea dataOnly="0" labelOnly="1" outline="0" fieldPosition="0">
        <references count="3">
          <reference field="7" count="1">
            <x v="3"/>
          </reference>
          <reference field="16" count="1" selected="0">
            <x v="24"/>
          </reference>
          <reference field="31" count="1" selected="0">
            <x v="18"/>
          </reference>
        </references>
      </pivotArea>
    </format>
    <format dxfId="3492">
      <pivotArea dataOnly="0" labelOnly="1" outline="0" fieldPosition="0">
        <references count="3">
          <reference field="7" count="1">
            <x v="0"/>
          </reference>
          <reference field="16" count="1" selected="0">
            <x v="27"/>
          </reference>
          <reference field="31" count="1" selected="0">
            <x v="36"/>
          </reference>
        </references>
      </pivotArea>
    </format>
    <format dxfId="3491">
      <pivotArea dataOnly="0" labelOnly="1" outline="0" fieldPosition="0">
        <references count="3">
          <reference field="7" count="1">
            <x v="3"/>
          </reference>
          <reference field="16" count="1" selected="0">
            <x v="27"/>
          </reference>
          <reference field="31" count="1" selected="0">
            <x v="72"/>
          </reference>
        </references>
      </pivotArea>
    </format>
    <format dxfId="3490">
      <pivotArea dataOnly="0" labelOnly="1" outline="0" fieldPosition="0">
        <references count="3">
          <reference field="7" count="1">
            <x v="1"/>
          </reference>
          <reference field="16" count="1" selected="0">
            <x v="27"/>
          </reference>
          <reference field="31" count="1" selected="0">
            <x v="131"/>
          </reference>
        </references>
      </pivotArea>
    </format>
    <format dxfId="3489">
      <pivotArea dataOnly="0" labelOnly="1" outline="0" fieldPosition="0">
        <references count="3">
          <reference field="7" count="1">
            <x v="3"/>
          </reference>
          <reference field="16" count="1" selected="0">
            <x v="28"/>
          </reference>
          <reference field="31" count="1" selected="0">
            <x v="53"/>
          </reference>
        </references>
      </pivotArea>
    </format>
    <format dxfId="3488">
      <pivotArea dataOnly="0" labelOnly="1" outline="0" fieldPosition="0">
        <references count="3">
          <reference field="7" count="1">
            <x v="1"/>
          </reference>
          <reference field="16" count="1" selected="0">
            <x v="28"/>
          </reference>
          <reference field="31" count="1" selected="0">
            <x v="119"/>
          </reference>
        </references>
      </pivotArea>
    </format>
    <format dxfId="3487">
      <pivotArea dataOnly="0" labelOnly="1" outline="0" fieldPosition="0">
        <references count="3">
          <reference field="7" count="1">
            <x v="3"/>
          </reference>
          <reference field="16" count="1" selected="0">
            <x v="28"/>
          </reference>
          <reference field="31" count="1" selected="0">
            <x v="134"/>
          </reference>
        </references>
      </pivotArea>
    </format>
    <format dxfId="3486">
      <pivotArea dataOnly="0" labelOnly="1" outline="0" fieldPosition="0">
        <references count="3">
          <reference field="7" count="1">
            <x v="1"/>
          </reference>
          <reference field="16" count="1" selected="0">
            <x v="31"/>
          </reference>
          <reference field="31" count="1" selected="0">
            <x v="105"/>
          </reference>
        </references>
      </pivotArea>
    </format>
    <format dxfId="3485">
      <pivotArea dataOnly="0" labelOnly="1" outline="0" fieldPosition="0">
        <references count="3">
          <reference field="7" count="1">
            <x v="3"/>
          </reference>
          <reference field="16" count="1" selected="0">
            <x v="31"/>
          </reference>
          <reference field="31" count="1" selected="0">
            <x v="136"/>
          </reference>
        </references>
      </pivotArea>
    </format>
    <format dxfId="3484">
      <pivotArea dataOnly="0" labelOnly="1" outline="0" fieldPosition="0">
        <references count="3">
          <reference field="7" count="1">
            <x v="0"/>
          </reference>
          <reference field="16" count="1" selected="0">
            <x v="32"/>
          </reference>
          <reference field="31" count="1" selected="0">
            <x v="37"/>
          </reference>
        </references>
      </pivotArea>
    </format>
    <format dxfId="3483">
      <pivotArea dataOnly="0" labelOnly="1" outline="0" fieldPosition="0">
        <references count="3">
          <reference field="7" count="1">
            <x v="1"/>
          </reference>
          <reference field="16" count="1" selected="0">
            <x v="32"/>
          </reference>
          <reference field="31" count="1" selected="0">
            <x v="58"/>
          </reference>
        </references>
      </pivotArea>
    </format>
    <format dxfId="3482">
      <pivotArea dataOnly="0" labelOnly="1" outline="0" fieldPosition="0">
        <references count="3">
          <reference field="7" count="1">
            <x v="0"/>
          </reference>
          <reference field="16" count="1" selected="0">
            <x v="33"/>
          </reference>
          <reference field="31" count="1" selected="0">
            <x v="66"/>
          </reference>
        </references>
      </pivotArea>
    </format>
    <format dxfId="3481">
      <pivotArea dataOnly="0" labelOnly="1" outline="0" fieldPosition="0">
        <references count="3">
          <reference field="7" count="1">
            <x v="3"/>
          </reference>
          <reference field="16" count="1" selected="0">
            <x v="34"/>
          </reference>
          <reference field="31" count="1" selected="0">
            <x v="68"/>
          </reference>
        </references>
      </pivotArea>
    </format>
    <format dxfId="3480">
      <pivotArea dataOnly="0" labelOnly="1" outline="0" fieldPosition="0">
        <references count="3">
          <reference field="7" count="1">
            <x v="3"/>
          </reference>
          <reference field="16" count="1" selected="0">
            <x v="35"/>
          </reference>
          <reference field="31" count="1" selected="0">
            <x v="48"/>
          </reference>
        </references>
      </pivotArea>
    </format>
    <format dxfId="3479">
      <pivotArea dataOnly="0" labelOnly="1" outline="0" fieldPosition="0">
        <references count="3">
          <reference field="7" count="1">
            <x v="1"/>
          </reference>
          <reference field="16" count="1" selected="0">
            <x v="35"/>
          </reference>
          <reference field="31" count="1" selected="0">
            <x v="106"/>
          </reference>
        </references>
      </pivotArea>
    </format>
    <format dxfId="3478">
      <pivotArea dataOnly="0" labelOnly="1" outline="0" fieldPosition="0">
        <references count="3">
          <reference field="7" count="1">
            <x v="3"/>
          </reference>
          <reference field="16" count="1" selected="0">
            <x v="36"/>
          </reference>
          <reference field="31" count="1" selected="0">
            <x v="92"/>
          </reference>
        </references>
      </pivotArea>
    </format>
    <format dxfId="3477">
      <pivotArea dataOnly="0" labelOnly="1" outline="0" fieldPosition="0">
        <references count="3">
          <reference field="7" count="1">
            <x v="1"/>
          </reference>
          <reference field="16" count="1" selected="0">
            <x v="38"/>
          </reference>
          <reference field="31" count="1" selected="0">
            <x v="126"/>
          </reference>
        </references>
      </pivotArea>
    </format>
    <format dxfId="3476">
      <pivotArea dataOnly="0" labelOnly="1" outline="0" fieldPosition="0">
        <references count="3">
          <reference field="7" count="1">
            <x v="3"/>
          </reference>
          <reference field="16" count="1" selected="0">
            <x v="39"/>
          </reference>
          <reference field="31" count="1" selected="0">
            <x v="29"/>
          </reference>
        </references>
      </pivotArea>
    </format>
    <format dxfId="3475">
      <pivotArea dataOnly="0" labelOnly="1" outline="0" fieldPosition="0">
        <references count="3">
          <reference field="7" count="1">
            <x v="0"/>
          </reference>
          <reference field="16" count="1" selected="0">
            <x v="39"/>
          </reference>
          <reference field="31" count="1" selected="0">
            <x v="35"/>
          </reference>
        </references>
      </pivotArea>
    </format>
    <format dxfId="3474">
      <pivotArea dataOnly="0" labelOnly="1" outline="0" fieldPosition="0">
        <references count="3">
          <reference field="7" count="1">
            <x v="3"/>
          </reference>
          <reference field="16" count="1" selected="0">
            <x v="39"/>
          </reference>
          <reference field="31" count="1" selected="0">
            <x v="40"/>
          </reference>
        </references>
      </pivotArea>
    </format>
    <format dxfId="3473">
      <pivotArea dataOnly="0" labelOnly="1" outline="0" fieldPosition="0">
        <references count="3">
          <reference field="7" count="1">
            <x v="0"/>
          </reference>
          <reference field="16" count="1" selected="0">
            <x v="39"/>
          </reference>
          <reference field="31" count="1" selected="0">
            <x v="47"/>
          </reference>
        </references>
      </pivotArea>
    </format>
    <format dxfId="3472">
      <pivotArea dataOnly="0" labelOnly="1" outline="0" fieldPosition="0">
        <references count="3">
          <reference field="7" count="1">
            <x v="1"/>
          </reference>
          <reference field="16" count="1" selected="0">
            <x v="39"/>
          </reference>
          <reference field="31" count="1" selected="0">
            <x v="86"/>
          </reference>
        </references>
      </pivotArea>
    </format>
    <format dxfId="3471">
      <pivotArea dataOnly="0" labelOnly="1" outline="0" fieldPosition="0">
        <references count="3">
          <reference field="7" count="1">
            <x v="3"/>
          </reference>
          <reference field="16" count="1" selected="0">
            <x v="45"/>
          </reference>
          <reference field="31" count="1" selected="0">
            <x v="80"/>
          </reference>
        </references>
      </pivotArea>
    </format>
    <format dxfId="3470">
      <pivotArea dataOnly="0" labelOnly="1" outline="0" fieldPosition="0">
        <references count="3">
          <reference field="7" count="1">
            <x v="0"/>
          </reference>
          <reference field="16" count="1" selected="0">
            <x v="46"/>
          </reference>
          <reference field="31" count="1" selected="0">
            <x v="23"/>
          </reference>
        </references>
      </pivotArea>
    </format>
    <format dxfId="3469">
      <pivotArea dataOnly="0" labelOnly="1" outline="0" fieldPosition="0">
        <references count="3">
          <reference field="7" count="1">
            <x v="3"/>
          </reference>
          <reference field="16" count="1" selected="0">
            <x v="47"/>
          </reference>
          <reference field="31" count="1" selected="0">
            <x v="0"/>
          </reference>
        </references>
      </pivotArea>
    </format>
    <format dxfId="3468">
      <pivotArea dataOnly="0" labelOnly="1" outline="0" fieldPosition="0">
        <references count="3">
          <reference field="7" count="1">
            <x v="0"/>
          </reference>
          <reference field="16" count="1" selected="0">
            <x v="47"/>
          </reference>
          <reference field="31" count="1" selected="0">
            <x v="51"/>
          </reference>
        </references>
      </pivotArea>
    </format>
    <format dxfId="3467">
      <pivotArea dataOnly="0" labelOnly="1" outline="0" fieldPosition="0">
        <references count="3">
          <reference field="7" count="1">
            <x v="3"/>
          </reference>
          <reference field="16" count="1" selected="0">
            <x v="47"/>
          </reference>
          <reference field="31" count="1" selected="0">
            <x v="142"/>
          </reference>
        </references>
      </pivotArea>
    </format>
    <format dxfId="3466">
      <pivotArea dataOnly="0" labelOnly="1" outline="0" fieldPosition="0">
        <references count="3">
          <reference field="7" count="1">
            <x v="3"/>
          </reference>
          <reference field="16" count="1" selected="0">
            <x v="58"/>
          </reference>
          <reference field="31" count="1" selected="0">
            <x v="84"/>
          </reference>
        </references>
      </pivotArea>
    </format>
    <format dxfId="3465">
      <pivotArea dataOnly="0" labelOnly="1" outline="0" fieldPosition="0">
        <references count="3">
          <reference field="7" count="1">
            <x v="1"/>
          </reference>
          <reference field="16" count="1" selected="0">
            <x v="63"/>
          </reference>
          <reference field="31" count="1" selected="0">
            <x v="107"/>
          </reference>
        </references>
      </pivotArea>
    </format>
    <format dxfId="3464">
      <pivotArea dataOnly="0" labelOnly="1" outline="0" fieldPosition="0">
        <references count="3">
          <reference field="7" count="1">
            <x v="0"/>
          </reference>
          <reference field="16" count="1" selected="0">
            <x v="65"/>
          </reference>
          <reference field="31" count="1" selected="0">
            <x v="20"/>
          </reference>
        </references>
      </pivotArea>
    </format>
    <format dxfId="3463">
      <pivotArea dataOnly="0" labelOnly="1" outline="0" fieldPosition="0">
        <references count="3">
          <reference field="7" count="1">
            <x v="3"/>
          </reference>
          <reference field="16" count="1" selected="0">
            <x v="66"/>
          </reference>
          <reference field="31" count="1" selected="0">
            <x v="64"/>
          </reference>
        </references>
      </pivotArea>
    </format>
    <format dxfId="3462">
      <pivotArea dataOnly="0" labelOnly="1" outline="0" fieldPosition="0">
        <references count="3">
          <reference field="7" count="1">
            <x v="3"/>
          </reference>
          <reference field="16" count="1" selected="0">
            <x v="68"/>
          </reference>
          <reference field="31" count="1" selected="0">
            <x v="137"/>
          </reference>
        </references>
      </pivotArea>
    </format>
    <format dxfId="3461">
      <pivotArea dataOnly="0" labelOnly="1" outline="0" fieldPosition="0">
        <references count="3">
          <reference field="7" count="1">
            <x v="1"/>
          </reference>
          <reference field="16" count="1" selected="0">
            <x v="69"/>
          </reference>
          <reference field="31" count="1" selected="0">
            <x v="93"/>
          </reference>
        </references>
      </pivotArea>
    </format>
    <format dxfId="3460">
      <pivotArea dataOnly="0" labelOnly="1" outline="0" fieldPosition="0">
        <references count="3">
          <reference field="7" count="1">
            <x v="3"/>
          </reference>
          <reference field="16" count="1" selected="0">
            <x v="73"/>
          </reference>
          <reference field="31" count="1" selected="0">
            <x v="88"/>
          </reference>
        </references>
      </pivotArea>
    </format>
    <format dxfId="3459">
      <pivotArea dataOnly="0" labelOnly="1" outline="0" fieldPosition="0">
        <references count="3">
          <reference field="7" count="1">
            <x v="0"/>
          </reference>
          <reference field="16" count="1" selected="0">
            <x v="76"/>
          </reference>
          <reference field="31" count="1" selected="0">
            <x v="39"/>
          </reference>
        </references>
      </pivotArea>
    </format>
    <format dxfId="3458">
      <pivotArea dataOnly="0" labelOnly="1" outline="0" fieldPosition="0">
        <references count="3">
          <reference field="7" count="1">
            <x v="0"/>
          </reference>
          <reference field="16" count="1" selected="0">
            <x v="76"/>
          </reference>
          <reference field="31" count="1" selected="0">
            <x v="75"/>
          </reference>
        </references>
      </pivotArea>
    </format>
    <format dxfId="3457">
      <pivotArea dataOnly="0" labelOnly="1" outline="0" fieldPosition="0">
        <references count="3">
          <reference field="7" count="1">
            <x v="1"/>
          </reference>
          <reference field="16" count="1" selected="0">
            <x v="80"/>
          </reference>
          <reference field="31" count="1" selected="0">
            <x v="19"/>
          </reference>
        </references>
      </pivotArea>
    </format>
    <format dxfId="3456">
      <pivotArea dataOnly="0" labelOnly="1" outline="0" fieldPosition="0">
        <references count="3">
          <reference field="7" count="1">
            <x v="0"/>
          </reference>
          <reference field="16" count="1" selected="0">
            <x v="84"/>
          </reference>
          <reference field="31" count="1" selected="0">
            <x v="8"/>
          </reference>
        </references>
      </pivotArea>
    </format>
    <format dxfId="3455">
      <pivotArea dataOnly="0" labelOnly="1" outline="0" fieldPosition="0">
        <references count="3">
          <reference field="7" count="1">
            <x v="0"/>
          </reference>
          <reference field="16" count="1" selected="0">
            <x v="92"/>
          </reference>
          <reference field="31" count="1" selected="0">
            <x v="38"/>
          </reference>
        </references>
      </pivotArea>
    </format>
    <format dxfId="3454">
      <pivotArea dataOnly="0" labelOnly="1" outline="0" fieldPosition="0">
        <references count="3">
          <reference field="7" count="1">
            <x v="3"/>
          </reference>
          <reference field="16" count="1" selected="0">
            <x v="93"/>
          </reference>
          <reference field="31" count="1" selected="0">
            <x v="115"/>
          </reference>
        </references>
      </pivotArea>
    </format>
    <format dxfId="3453">
      <pivotArea dataOnly="0" labelOnly="1" outline="0" fieldPosition="0">
        <references count="3">
          <reference field="7" count="1">
            <x v="1"/>
          </reference>
          <reference field="16" count="1" selected="0">
            <x v="94"/>
          </reference>
          <reference field="31" count="1" selected="0">
            <x v="130"/>
          </reference>
        </references>
      </pivotArea>
    </format>
    <format dxfId="3452">
      <pivotArea dataOnly="0" labelOnly="1" outline="0" fieldPosition="0">
        <references count="3">
          <reference field="7" count="1">
            <x v="3"/>
          </reference>
          <reference field="16" count="1" selected="0">
            <x v="95"/>
          </reference>
          <reference field="31" count="1" selected="0">
            <x v="61"/>
          </reference>
        </references>
      </pivotArea>
    </format>
    <format dxfId="3451">
      <pivotArea dataOnly="0" labelOnly="1" outline="0" fieldPosition="0">
        <references count="3">
          <reference field="7" count="1">
            <x v="3"/>
          </reference>
          <reference field="16" count="1" selected="0">
            <x v="116"/>
          </reference>
          <reference field="31" count="1" selected="0">
            <x v="1"/>
          </reference>
        </references>
      </pivotArea>
    </format>
    <format dxfId="3450">
      <pivotArea dataOnly="0" labelOnly="1" outline="0" fieldPosition="0">
        <references count="3">
          <reference field="7" count="1">
            <x v="2"/>
          </reference>
          <reference field="16" count="1" selected="0">
            <x v="116"/>
          </reference>
          <reference field="31" count="1" selected="0">
            <x v="4"/>
          </reference>
        </references>
      </pivotArea>
    </format>
    <format dxfId="3449">
      <pivotArea dataOnly="0" labelOnly="1" outline="0" fieldPosition="0">
        <references count="3">
          <reference field="7" count="1">
            <x v="3"/>
          </reference>
          <reference field="16" count="1" selected="0">
            <x v="116"/>
          </reference>
          <reference field="31" count="1" selected="0">
            <x v="5"/>
          </reference>
        </references>
      </pivotArea>
    </format>
    <format dxfId="3448">
      <pivotArea dataOnly="0" labelOnly="1" outline="0" fieldPosition="0">
        <references count="3">
          <reference field="7" count="1">
            <x v="2"/>
          </reference>
          <reference field="16" count="1" selected="0">
            <x v="116"/>
          </reference>
          <reference field="31" count="1" selected="0">
            <x v="6"/>
          </reference>
        </references>
      </pivotArea>
    </format>
    <format dxfId="3447">
      <pivotArea dataOnly="0" labelOnly="1" outline="0" fieldPosition="0">
        <references count="3">
          <reference field="7" count="1">
            <x v="0"/>
          </reference>
          <reference field="16" count="1" selected="0">
            <x v="116"/>
          </reference>
          <reference field="31" count="1" selected="0">
            <x v="11"/>
          </reference>
        </references>
      </pivotArea>
    </format>
    <format dxfId="3446">
      <pivotArea dataOnly="0" labelOnly="1" outline="0" fieldPosition="0">
        <references count="3">
          <reference field="7" count="1">
            <x v="0"/>
          </reference>
          <reference field="16" count="1" selected="0">
            <x v="116"/>
          </reference>
          <reference field="31" count="1" selected="0">
            <x v="59"/>
          </reference>
        </references>
      </pivotArea>
    </format>
    <format dxfId="3445">
      <pivotArea dataOnly="0" labelOnly="1" outline="0" fieldPosition="0">
        <references count="3">
          <reference field="7" count="1">
            <x v="3"/>
          </reference>
          <reference field="16" count="1" selected="0">
            <x v="116"/>
          </reference>
          <reference field="31" count="1" selected="0">
            <x v="69"/>
          </reference>
        </references>
      </pivotArea>
    </format>
    <format dxfId="3444">
      <pivotArea dataOnly="0" labelOnly="1" outline="0" fieldPosition="0">
        <references count="3">
          <reference field="7" count="1">
            <x v="3"/>
          </reference>
          <reference field="16" count="1" selected="0">
            <x v="116"/>
          </reference>
          <reference field="31" count="1" selected="0">
            <x v="76"/>
          </reference>
        </references>
      </pivotArea>
    </format>
    <format dxfId="3443">
      <pivotArea dataOnly="0" labelOnly="1" outline="0" fieldPosition="0">
        <references count="3">
          <reference field="7" count="1">
            <x v="1"/>
          </reference>
          <reference field="16" count="1" selected="0">
            <x v="116"/>
          </reference>
          <reference field="31" count="1" selected="0">
            <x v="85"/>
          </reference>
        </references>
      </pivotArea>
    </format>
    <format dxfId="3442">
      <pivotArea dataOnly="0" labelOnly="1" outline="0" fieldPosition="0">
        <references count="3">
          <reference field="7" count="1">
            <x v="3"/>
          </reference>
          <reference field="16" count="1" selected="0">
            <x v="116"/>
          </reference>
          <reference field="31" count="1" selected="0">
            <x v="89"/>
          </reference>
        </references>
      </pivotArea>
    </format>
    <format dxfId="3441">
      <pivotArea dataOnly="0" labelOnly="1" outline="0" fieldPosition="0">
        <references count="3">
          <reference field="7" count="1">
            <x v="1"/>
          </reference>
          <reference field="16" count="1" selected="0">
            <x v="116"/>
          </reference>
          <reference field="31" count="1" selected="0">
            <x v="91"/>
          </reference>
        </references>
      </pivotArea>
    </format>
    <format dxfId="3440">
      <pivotArea dataOnly="0" labelOnly="1" outline="0" fieldPosition="0">
        <references count="3">
          <reference field="7" count="1">
            <x v="3"/>
          </reference>
          <reference field="16" count="1" selected="0">
            <x v="116"/>
          </reference>
          <reference field="31" count="1" selected="0">
            <x v="97"/>
          </reference>
        </references>
      </pivotArea>
    </format>
    <format dxfId="3439">
      <pivotArea dataOnly="0" labelOnly="1" outline="0" fieldPosition="0">
        <references count="3">
          <reference field="7" count="1">
            <x v="3"/>
          </reference>
          <reference field="16" count="1" selected="0">
            <x v="116"/>
          </reference>
          <reference field="31" count="1" selected="0">
            <x v="103"/>
          </reference>
        </references>
      </pivotArea>
    </format>
    <format dxfId="3438">
      <pivotArea dataOnly="0" labelOnly="1" outline="0" fieldPosition="0">
        <references count="3">
          <reference field="7" count="1">
            <x v="3"/>
          </reference>
          <reference field="16" count="1" selected="0">
            <x v="116"/>
          </reference>
          <reference field="31" count="1" selected="0">
            <x v="117"/>
          </reference>
        </references>
      </pivotArea>
    </format>
    <format dxfId="3437">
      <pivotArea dataOnly="0" labelOnly="1" outline="0" fieldPosition="0">
        <references count="3">
          <reference field="7" count="1">
            <x v="1"/>
          </reference>
          <reference field="16" count="1" selected="0">
            <x v="116"/>
          </reference>
          <reference field="31" count="1" selected="0">
            <x v="118"/>
          </reference>
        </references>
      </pivotArea>
    </format>
    <format dxfId="3436">
      <pivotArea dataOnly="0" labelOnly="1" outline="0" fieldPosition="0">
        <references count="3">
          <reference field="7" count="1">
            <x v="3"/>
          </reference>
          <reference field="16" count="1" selected="0">
            <x v="116"/>
          </reference>
          <reference field="31" count="1" selected="0">
            <x v="128"/>
          </reference>
        </references>
      </pivotArea>
    </format>
    <format dxfId="3435">
      <pivotArea dataOnly="0" labelOnly="1" outline="0" fieldPosition="0">
        <references count="3">
          <reference field="7" count="1">
            <x v="1"/>
          </reference>
          <reference field="16" count="1" selected="0">
            <x v="116"/>
          </reference>
          <reference field="31" count="1" selected="0">
            <x v="129"/>
          </reference>
        </references>
      </pivotArea>
    </format>
    <format dxfId="3434">
      <pivotArea dataOnly="0" labelOnly="1" outline="0" fieldPosition="0">
        <references count="3">
          <reference field="7" count="1">
            <x v="3"/>
          </reference>
          <reference field="16" count="1" selected="0">
            <x v="55"/>
          </reference>
          <reference field="31" count="1" selected="0">
            <x v="141"/>
          </reference>
        </references>
      </pivotArea>
    </format>
    <format dxfId="3433">
      <pivotArea dataOnly="0" labelOnly="1" outline="0" fieldPosition="0">
        <references count="4">
          <reference field="7" count="1" selected="0">
            <x v="0"/>
          </reference>
          <reference field="8" count="1">
            <x v="17"/>
          </reference>
          <reference field="16" count="1" selected="0">
            <x v="27"/>
          </reference>
          <reference field="31" count="1" selected="0">
            <x v="36"/>
          </reference>
        </references>
      </pivotArea>
    </format>
    <format dxfId="3432">
      <pivotArea dataOnly="0" labelOnly="1" outline="0" fieldPosition="0">
        <references count="4">
          <reference field="7" count="1" selected="0">
            <x v="3"/>
          </reference>
          <reference field="8" count="1">
            <x v="14"/>
          </reference>
          <reference field="16" count="1" selected="0">
            <x v="28"/>
          </reference>
          <reference field="31" count="1" selected="0">
            <x v="53"/>
          </reference>
        </references>
      </pivotArea>
    </format>
    <format dxfId="3431">
      <pivotArea dataOnly="0" labelOnly="1" outline="0" fieldPosition="0">
        <references count="4">
          <reference field="7" count="1" selected="0">
            <x v="1"/>
          </reference>
          <reference field="8" count="1">
            <x v="14"/>
          </reference>
          <reference field="16" count="1" selected="0">
            <x v="31"/>
          </reference>
          <reference field="31" count="1" selected="0">
            <x v="105"/>
          </reference>
        </references>
      </pivotArea>
    </format>
    <format dxfId="3430">
      <pivotArea dataOnly="0" labelOnly="1" outline="0" fieldPosition="0">
        <references count="4">
          <reference field="7" count="1" selected="0">
            <x v="0"/>
          </reference>
          <reference field="8" count="1">
            <x v="6"/>
          </reference>
          <reference field="16" count="1" selected="0">
            <x v="32"/>
          </reference>
          <reference field="31" count="1" selected="0">
            <x v="54"/>
          </reference>
        </references>
      </pivotArea>
    </format>
    <format dxfId="3429">
      <pivotArea dataOnly="0" labelOnly="1" outline="0" fieldPosition="0">
        <references count="4">
          <reference field="7" count="1" selected="0">
            <x v="1"/>
          </reference>
          <reference field="8" count="1">
            <x v="14"/>
          </reference>
          <reference field="16" count="1" selected="0">
            <x v="32"/>
          </reference>
          <reference field="31" count="1" selected="0">
            <x v="58"/>
          </reference>
        </references>
      </pivotArea>
    </format>
    <format dxfId="3428">
      <pivotArea dataOnly="0" labelOnly="1" outline="0" fieldPosition="0">
        <references count="4">
          <reference field="7" count="1" selected="0">
            <x v="0"/>
          </reference>
          <reference field="8" count="1">
            <x v="15"/>
          </reference>
          <reference field="16" count="1" selected="0">
            <x v="33"/>
          </reference>
          <reference field="31" count="1" selected="0">
            <x v="66"/>
          </reference>
        </references>
      </pivotArea>
    </format>
    <format dxfId="3427">
      <pivotArea dataOnly="0" labelOnly="1" outline="0" fieldPosition="0">
        <references count="4">
          <reference field="7" count="1" selected="0">
            <x v="0"/>
          </reference>
          <reference field="8" count="1">
            <x v="10"/>
          </reference>
          <reference field="16" count="1" selected="0">
            <x v="34"/>
          </reference>
          <reference field="31" count="1" selected="0">
            <x v="24"/>
          </reference>
        </references>
      </pivotArea>
    </format>
    <format dxfId="3426">
      <pivotArea dataOnly="0" labelOnly="1" outline="0" fieldPosition="0">
        <references count="4">
          <reference field="7" count="1" selected="0">
            <x v="3"/>
          </reference>
          <reference field="8" count="1">
            <x v="14"/>
          </reference>
          <reference field="16" count="1" selected="0">
            <x v="34"/>
          </reference>
          <reference field="31" count="1" selected="0">
            <x v="68"/>
          </reference>
        </references>
      </pivotArea>
    </format>
    <format dxfId="3425">
      <pivotArea dataOnly="0" labelOnly="1" outline="0" fieldPosition="0">
        <references count="4">
          <reference field="7" count="1" selected="0">
            <x v="0"/>
          </reference>
          <reference field="8" count="1">
            <x v="10"/>
          </reference>
          <reference field="16" count="1" selected="0">
            <x v="34"/>
          </reference>
          <reference field="31" count="1" selected="0">
            <x v="139"/>
          </reference>
        </references>
      </pivotArea>
    </format>
    <format dxfId="3424">
      <pivotArea dataOnly="0" labelOnly="1" outline="0" fieldPosition="0">
        <references count="4">
          <reference field="7" count="1" selected="0">
            <x v="3"/>
          </reference>
          <reference field="8" count="1">
            <x v="14"/>
          </reference>
          <reference field="16" count="1" selected="0">
            <x v="35"/>
          </reference>
          <reference field="31" count="1" selected="0">
            <x v="48"/>
          </reference>
        </references>
      </pivotArea>
    </format>
    <format dxfId="3423">
      <pivotArea dataOnly="0" labelOnly="1" outline="0" fieldPosition="0">
        <references count="4">
          <reference field="7" count="1" selected="0">
            <x v="1"/>
          </reference>
          <reference field="8" count="1">
            <x v="14"/>
          </reference>
          <reference field="16" count="1" selected="0">
            <x v="35"/>
          </reference>
          <reference field="31" count="1" selected="0">
            <x v="106"/>
          </reference>
        </references>
      </pivotArea>
    </format>
    <format dxfId="3422">
      <pivotArea dataOnly="0" labelOnly="1" outline="0" fieldPosition="0">
        <references count="4">
          <reference field="7" count="1" selected="0">
            <x v="3"/>
          </reference>
          <reference field="8" count="1">
            <x v="14"/>
          </reference>
          <reference field="16" count="1" selected="0">
            <x v="36"/>
          </reference>
          <reference field="31" count="1" selected="0">
            <x v="92"/>
          </reference>
        </references>
      </pivotArea>
    </format>
    <format dxfId="3421">
      <pivotArea dataOnly="0" labelOnly="1" outline="0" fieldPosition="0">
        <references count="4">
          <reference field="7" count="1" selected="0">
            <x v="0"/>
          </reference>
          <reference field="8" count="1">
            <x v="3"/>
          </reference>
          <reference field="16" count="1" selected="0">
            <x v="39"/>
          </reference>
          <reference field="31" count="1" selected="0">
            <x v="16"/>
          </reference>
        </references>
      </pivotArea>
    </format>
    <format dxfId="3420">
      <pivotArea dataOnly="0" labelOnly="1" outline="0" fieldPosition="0">
        <references count="4">
          <reference field="7" count="1" selected="0">
            <x v="0"/>
          </reference>
          <reference field="8" count="1">
            <x v="19"/>
          </reference>
          <reference field="16" count="1" selected="0">
            <x v="39"/>
          </reference>
          <reference field="31" count="1" selected="0">
            <x v="21"/>
          </reference>
        </references>
      </pivotArea>
    </format>
    <format dxfId="3419">
      <pivotArea dataOnly="0" labelOnly="1" outline="0" fieldPosition="0">
        <references count="4">
          <reference field="7" count="1" selected="0">
            <x v="3"/>
          </reference>
          <reference field="8" count="1">
            <x v="14"/>
          </reference>
          <reference field="16" count="1" selected="0">
            <x v="39"/>
          </reference>
          <reference field="31" count="1" selected="0">
            <x v="29"/>
          </reference>
        </references>
      </pivotArea>
    </format>
    <format dxfId="3418">
      <pivotArea dataOnly="0" labelOnly="1" outline="0" fieldPosition="0">
        <references count="4">
          <reference field="7" count="1" selected="0">
            <x v="0"/>
          </reference>
          <reference field="8" count="1">
            <x v="8"/>
          </reference>
          <reference field="16" count="1" selected="0">
            <x v="39"/>
          </reference>
          <reference field="31" count="1" selected="0">
            <x v="35"/>
          </reference>
        </references>
      </pivotArea>
    </format>
    <format dxfId="3417">
      <pivotArea dataOnly="0" labelOnly="1" outline="0" fieldPosition="0">
        <references count="4">
          <reference field="7" count="1" selected="0">
            <x v="3"/>
          </reference>
          <reference field="8" count="1">
            <x v="14"/>
          </reference>
          <reference field="16" count="1" selected="0">
            <x v="39"/>
          </reference>
          <reference field="31" count="1" selected="0">
            <x v="40"/>
          </reference>
        </references>
      </pivotArea>
    </format>
    <format dxfId="3416">
      <pivotArea dataOnly="0" labelOnly="1" outline="0" fieldPosition="0">
        <references count="4">
          <reference field="7" count="1" selected="0">
            <x v="0"/>
          </reference>
          <reference field="8" count="1">
            <x v="19"/>
          </reference>
          <reference field="16" count="1" selected="0">
            <x v="39"/>
          </reference>
          <reference field="31" count="1" selected="0">
            <x v="47"/>
          </reference>
        </references>
      </pivotArea>
    </format>
    <format dxfId="3415">
      <pivotArea dataOnly="0" labelOnly="1" outline="0" fieldPosition="0">
        <references count="4">
          <reference field="7" count="1" selected="0">
            <x v="0"/>
          </reference>
          <reference field="8" count="1">
            <x v="3"/>
          </reference>
          <reference field="16" count="1" selected="0">
            <x v="39"/>
          </reference>
          <reference field="31" count="1" selected="0">
            <x v="55"/>
          </reference>
        </references>
      </pivotArea>
    </format>
    <format dxfId="3414">
      <pivotArea dataOnly="0" labelOnly="1" outline="0" fieldPosition="0">
        <references count="4">
          <reference field="7" count="1" selected="0">
            <x v="1"/>
          </reference>
          <reference field="8" count="1">
            <x v="14"/>
          </reference>
          <reference field="16" count="1" selected="0">
            <x v="39"/>
          </reference>
          <reference field="31" count="1" selected="0">
            <x v="86"/>
          </reference>
        </references>
      </pivotArea>
    </format>
    <format dxfId="3413">
      <pivotArea dataOnly="0" labelOnly="1" outline="0" fieldPosition="0">
        <references count="4">
          <reference field="7" count="1" selected="0">
            <x v="0"/>
          </reference>
          <reference field="8" count="1">
            <x v="21"/>
          </reference>
          <reference field="16" count="1" selected="0">
            <x v="46"/>
          </reference>
          <reference field="31" count="1" selected="0">
            <x v="23"/>
          </reference>
        </references>
      </pivotArea>
    </format>
    <format dxfId="3412">
      <pivotArea dataOnly="0" labelOnly="1" outline="0" fieldPosition="0">
        <references count="4">
          <reference field="7" count="1" selected="0">
            <x v="0"/>
          </reference>
          <reference field="8" count="1">
            <x v="20"/>
          </reference>
          <reference field="16" count="1" selected="0">
            <x v="46"/>
          </reference>
          <reference field="31" count="1" selected="0">
            <x v="43"/>
          </reference>
        </references>
      </pivotArea>
    </format>
    <format dxfId="3411">
      <pivotArea dataOnly="0" labelOnly="1" outline="0" fieldPosition="0">
        <references count="4">
          <reference field="7" count="1" selected="0">
            <x v="0"/>
          </reference>
          <reference field="8" count="1">
            <x v="21"/>
          </reference>
          <reference field="16" count="1" selected="0">
            <x v="46"/>
          </reference>
          <reference field="31" count="1" selected="0">
            <x v="87"/>
          </reference>
        </references>
      </pivotArea>
    </format>
    <format dxfId="3410">
      <pivotArea dataOnly="0" labelOnly="1" outline="0" fieldPosition="0">
        <references count="4">
          <reference field="7" count="1" selected="0">
            <x v="3"/>
          </reference>
          <reference field="8" count="1">
            <x v="14"/>
          </reference>
          <reference field="16" count="1" selected="0">
            <x v="47"/>
          </reference>
          <reference field="31" count="1" selected="0">
            <x v="0"/>
          </reference>
        </references>
      </pivotArea>
    </format>
    <format dxfId="3409">
      <pivotArea dataOnly="0" labelOnly="1" outline="0" fieldPosition="0">
        <references count="4">
          <reference field="7" count="1" selected="0">
            <x v="0"/>
          </reference>
          <reference field="8" count="1">
            <x v="10"/>
          </reference>
          <reference field="16" count="1" selected="0">
            <x v="47"/>
          </reference>
          <reference field="31" count="1" selected="0">
            <x v="51"/>
          </reference>
        </references>
      </pivotArea>
    </format>
    <format dxfId="3408">
      <pivotArea dataOnly="0" labelOnly="1" outline="0" fieldPosition="0">
        <references count="4">
          <reference field="7" count="1" selected="0">
            <x v="3"/>
          </reference>
          <reference field="8" count="1">
            <x v="14"/>
          </reference>
          <reference field="16" count="1" selected="0">
            <x v="47"/>
          </reference>
          <reference field="31" count="1" selected="0">
            <x v="142"/>
          </reference>
        </references>
      </pivotArea>
    </format>
    <format dxfId="3407">
      <pivotArea dataOnly="0" labelOnly="1" outline="0" fieldPosition="0">
        <references count="4">
          <reference field="7" count="1" selected="0">
            <x v="3"/>
          </reference>
          <reference field="8" count="1">
            <x v="14"/>
          </reference>
          <reference field="16" count="1" selected="0">
            <x v="58"/>
          </reference>
          <reference field="31" count="1" selected="0">
            <x v="84"/>
          </reference>
        </references>
      </pivotArea>
    </format>
    <format dxfId="3406">
      <pivotArea dataOnly="0" labelOnly="1" outline="0" fieldPosition="0">
        <references count="4">
          <reference field="7" count="1" selected="0">
            <x v="0"/>
          </reference>
          <reference field="8" count="1">
            <x v="9"/>
          </reference>
          <reference field="16" count="1" selected="0">
            <x v="65"/>
          </reference>
          <reference field="31" count="1" selected="0">
            <x v="20"/>
          </reference>
        </references>
      </pivotArea>
    </format>
    <format dxfId="3405">
      <pivotArea dataOnly="0" labelOnly="1" outline="0" fieldPosition="0">
        <references count="4">
          <reference field="7" count="1" selected="0">
            <x v="3"/>
          </reference>
          <reference field="8" count="1">
            <x v="14"/>
          </reference>
          <reference field="16" count="1" selected="0">
            <x v="66"/>
          </reference>
          <reference field="31" count="1" selected="0">
            <x v="64"/>
          </reference>
        </references>
      </pivotArea>
    </format>
    <format dxfId="3404">
      <pivotArea dataOnly="0" labelOnly="1" outline="0" fieldPosition="0">
        <references count="4">
          <reference field="7" count="1" selected="0">
            <x v="0"/>
          </reference>
          <reference field="8" count="1">
            <x v="7"/>
          </reference>
          <reference field="16" count="1" selected="0">
            <x v="76"/>
          </reference>
          <reference field="31" count="1" selected="0">
            <x v="39"/>
          </reference>
        </references>
      </pivotArea>
    </format>
    <format dxfId="3403">
      <pivotArea dataOnly="0" labelOnly="1" outline="0" fieldPosition="0">
        <references count="4">
          <reference field="7" count="1" selected="0">
            <x v="0"/>
          </reference>
          <reference field="8" count="1">
            <x v="7"/>
          </reference>
          <reference field="16" count="1" selected="0">
            <x v="76"/>
          </reference>
          <reference field="31" count="1" selected="0">
            <x v="75"/>
          </reference>
        </references>
      </pivotArea>
    </format>
    <format dxfId="3402">
      <pivotArea dataOnly="0" labelOnly="1" outline="0" fieldPosition="0">
        <references count="4">
          <reference field="7" count="1" selected="0">
            <x v="0"/>
          </reference>
          <reference field="8" count="1">
            <x v="18"/>
          </reference>
          <reference field="16" count="1" selected="0">
            <x v="77"/>
          </reference>
          <reference field="31" count="1" selected="0">
            <x v="15"/>
          </reference>
        </references>
      </pivotArea>
    </format>
    <format dxfId="3401">
      <pivotArea dataOnly="0" labelOnly="1" outline="0" fieldPosition="0">
        <references count="4">
          <reference field="7" count="1" selected="0">
            <x v="1"/>
          </reference>
          <reference field="8" count="1">
            <x v="14"/>
          </reference>
          <reference field="16" count="1" selected="0">
            <x v="80"/>
          </reference>
          <reference field="31" count="1" selected="0">
            <x v="19"/>
          </reference>
        </references>
      </pivotArea>
    </format>
    <format dxfId="3400">
      <pivotArea dataOnly="0" labelOnly="1" outline="0" fieldPosition="0">
        <references count="4">
          <reference field="7" count="1" selected="0">
            <x v="0"/>
          </reference>
          <reference field="8" count="1">
            <x v="2"/>
          </reference>
          <reference field="16" count="1" selected="0">
            <x v="84"/>
          </reference>
          <reference field="31" count="1" selected="0">
            <x v="8"/>
          </reference>
        </references>
      </pivotArea>
    </format>
    <format dxfId="3399">
      <pivotArea dataOnly="0" labelOnly="1" outline="0" fieldPosition="0">
        <references count="4">
          <reference field="7" count="1" selected="0">
            <x v="0"/>
          </reference>
          <reference field="8" count="1">
            <x v="0"/>
          </reference>
          <reference field="16" count="1" selected="0">
            <x v="84"/>
          </reference>
          <reference field="31" count="1" selected="0">
            <x v="10"/>
          </reference>
        </references>
      </pivotArea>
    </format>
    <format dxfId="3398">
      <pivotArea dataOnly="0" labelOnly="1" outline="0" fieldPosition="0">
        <references count="4">
          <reference field="7" count="1" selected="0">
            <x v="0"/>
          </reference>
          <reference field="8" count="1">
            <x v="1"/>
          </reference>
          <reference field="16" count="1" selected="0">
            <x v="84"/>
          </reference>
          <reference field="31" count="1" selected="0">
            <x v="62"/>
          </reference>
        </references>
      </pivotArea>
    </format>
    <format dxfId="3397">
      <pivotArea dataOnly="0" labelOnly="1" outline="0" fieldPosition="0">
        <references count="4">
          <reference field="7" count="1" selected="0">
            <x v="0"/>
          </reference>
          <reference field="8" count="1">
            <x v="12"/>
          </reference>
          <reference field="16" count="1" selected="0">
            <x v="92"/>
          </reference>
          <reference field="31" count="1" selected="0">
            <x v="38"/>
          </reference>
        </references>
      </pivotArea>
    </format>
    <format dxfId="3396">
      <pivotArea dataOnly="0" labelOnly="1" outline="0" fieldPosition="0">
        <references count="4">
          <reference field="7" count="1" selected="0">
            <x v="3"/>
          </reference>
          <reference field="8" count="1">
            <x v="14"/>
          </reference>
          <reference field="16" count="1" selected="0">
            <x v="93"/>
          </reference>
          <reference field="31" count="1" selected="0">
            <x v="115"/>
          </reference>
        </references>
      </pivotArea>
    </format>
    <format dxfId="3395">
      <pivotArea dataOnly="0" labelOnly="1" outline="0" fieldPosition="0">
        <references count="4">
          <reference field="7" count="1" selected="0">
            <x v="3"/>
          </reference>
          <reference field="8" count="1">
            <x v="14"/>
          </reference>
          <reference field="16" count="1" selected="0">
            <x v="116"/>
          </reference>
          <reference field="31" count="1" selected="0">
            <x v="1"/>
          </reference>
        </references>
      </pivotArea>
    </format>
    <format dxfId="3394">
      <pivotArea dataOnly="0" labelOnly="1" outline="0" fieldPosition="0">
        <references count="4">
          <reference field="7" count="1" selected="0">
            <x v="3"/>
          </reference>
          <reference field="8" count="1">
            <x v="22"/>
          </reference>
          <reference field="16" count="1" selected="0">
            <x v="116"/>
          </reference>
          <reference field="31" count="1" selected="0">
            <x v="5"/>
          </reference>
        </references>
      </pivotArea>
    </format>
    <format dxfId="3393">
      <pivotArea dataOnly="0" labelOnly="1" outline="0" fieldPosition="0">
        <references count="4">
          <reference field="7" count="1" selected="0">
            <x v="2"/>
          </reference>
          <reference field="8" count="1">
            <x v="14"/>
          </reference>
          <reference field="16" count="1" selected="0">
            <x v="116"/>
          </reference>
          <reference field="31" count="1" selected="0">
            <x v="6"/>
          </reference>
        </references>
      </pivotArea>
    </format>
    <format dxfId="3392">
      <pivotArea dataOnly="0" labelOnly="1" outline="0" fieldPosition="0">
        <references count="4">
          <reference field="7" count="1" selected="0">
            <x v="0"/>
          </reference>
          <reference field="8" count="1">
            <x v="10"/>
          </reference>
          <reference field="16" count="1" selected="0">
            <x v="116"/>
          </reference>
          <reference field="31" count="1" selected="0">
            <x v="11"/>
          </reference>
        </references>
      </pivotArea>
    </format>
    <format dxfId="3391">
      <pivotArea dataOnly="0" labelOnly="1" outline="0" fieldPosition="0">
        <references count="4">
          <reference field="7" count="1" selected="0">
            <x v="0"/>
          </reference>
          <reference field="8" count="1">
            <x v="11"/>
          </reference>
          <reference field="16" count="1" selected="0">
            <x v="116"/>
          </reference>
          <reference field="31" count="1" selected="0">
            <x v="12"/>
          </reference>
        </references>
      </pivotArea>
    </format>
    <format dxfId="3390">
      <pivotArea dataOnly="0" labelOnly="1" outline="0" fieldPosition="0">
        <references count="4">
          <reference field="7" count="1" selected="0">
            <x v="0"/>
          </reference>
          <reference field="8" count="1">
            <x v="0"/>
          </reference>
          <reference field="16" count="1" selected="0">
            <x v="116"/>
          </reference>
          <reference field="31" count="1" selected="0">
            <x v="13"/>
          </reference>
        </references>
      </pivotArea>
    </format>
    <format dxfId="3389">
      <pivotArea dataOnly="0" labelOnly="1" outline="0" fieldPosition="0">
        <references count="4">
          <reference field="7" count="1" selected="0">
            <x v="0"/>
          </reference>
          <reference field="8" count="1">
            <x v="5"/>
          </reference>
          <reference field="16" count="1" selected="0">
            <x v="116"/>
          </reference>
          <reference field="31" count="1" selected="0">
            <x v="14"/>
          </reference>
        </references>
      </pivotArea>
    </format>
    <format dxfId="3388">
      <pivotArea dataOnly="0" labelOnly="1" outline="0" fieldPosition="0">
        <references count="4">
          <reference field="7" count="1" selected="0">
            <x v="0"/>
          </reference>
          <reference field="8" count="1">
            <x v="13"/>
          </reference>
          <reference field="16" count="1" selected="0">
            <x v="116"/>
          </reference>
          <reference field="31" count="1" selected="0">
            <x v="59"/>
          </reference>
        </references>
      </pivotArea>
    </format>
    <format dxfId="3387">
      <pivotArea dataOnly="0" labelOnly="1" outline="0" fieldPosition="0">
        <references count="4">
          <reference field="7" count="1" selected="0">
            <x v="0"/>
          </reference>
          <reference field="8" count="1">
            <x v="16"/>
          </reference>
          <reference field="16" count="1" selected="0">
            <x v="116"/>
          </reference>
          <reference field="31" count="1" selected="0">
            <x v="60"/>
          </reference>
        </references>
      </pivotArea>
    </format>
    <format dxfId="3386">
      <pivotArea dataOnly="0" labelOnly="1" outline="0" fieldPosition="0">
        <references count="4">
          <reference field="7" count="1" selected="0">
            <x v="3"/>
          </reference>
          <reference field="8" count="1">
            <x v="14"/>
          </reference>
          <reference field="16" count="1" selected="0">
            <x v="116"/>
          </reference>
          <reference field="31" count="1" selected="0">
            <x v="69"/>
          </reference>
        </references>
      </pivotArea>
    </format>
    <format dxfId="3385">
      <pivotArea dataOnly="0" labelOnly="1" outline="0" fieldPosition="0">
        <references count="4">
          <reference field="7" count="1" selected="0">
            <x v="3"/>
          </reference>
          <reference field="8" count="1">
            <x v="14"/>
          </reference>
          <reference field="16" count="1" selected="0">
            <x v="116"/>
          </reference>
          <reference field="31" count="1" selected="0">
            <x v="76"/>
          </reference>
        </references>
      </pivotArea>
    </format>
    <format dxfId="3384">
      <pivotArea dataOnly="0" labelOnly="1" outline="0" fieldPosition="0">
        <references count="4">
          <reference field="7" count="1" selected="0">
            <x v="1"/>
          </reference>
          <reference field="8" count="1">
            <x v="14"/>
          </reference>
          <reference field="16" count="1" selected="0">
            <x v="116"/>
          </reference>
          <reference field="31" count="1" selected="0">
            <x v="91"/>
          </reference>
        </references>
      </pivotArea>
    </format>
    <format dxfId="3383">
      <pivotArea dataOnly="0" labelOnly="1" outline="0" fieldPosition="0">
        <references count="5">
          <reference field="7" count="1" selected="0">
            <x v="3"/>
          </reference>
          <reference field="8" count="1" selected="0">
            <x v="14"/>
          </reference>
          <reference field="16" count="1" selected="0">
            <x v="21"/>
          </reference>
          <reference field="19" count="1">
            <x v="22"/>
          </reference>
          <reference field="31" count="1" selected="0">
            <x v="132"/>
          </reference>
        </references>
      </pivotArea>
    </format>
    <format dxfId="3382">
      <pivotArea dataOnly="0" labelOnly="1" outline="0" fieldPosition="0">
        <references count="5">
          <reference field="7" count="1" selected="0">
            <x v="1"/>
          </reference>
          <reference field="8" count="1" selected="0">
            <x v="14"/>
          </reference>
          <reference field="16" count="1" selected="0">
            <x v="24"/>
          </reference>
          <reference field="19" count="1">
            <x v="28"/>
          </reference>
          <reference field="31" count="1" selected="0">
            <x v="2"/>
          </reference>
        </references>
      </pivotArea>
    </format>
    <format dxfId="3381">
      <pivotArea dataOnly="0" labelOnly="1" outline="0" fieldPosition="0">
        <references count="5">
          <reference field="7" count="1" selected="0">
            <x v="1"/>
          </reference>
          <reference field="8" count="1" selected="0">
            <x v="14"/>
          </reference>
          <reference field="16" count="1" selected="0">
            <x v="24"/>
          </reference>
          <reference field="19" count="1">
            <x v="33"/>
          </reference>
          <reference field="31" count="1" selected="0">
            <x v="3"/>
          </reference>
        </references>
      </pivotArea>
    </format>
    <format dxfId="3380">
      <pivotArea dataOnly="0" labelOnly="1" outline="0" fieldPosition="0">
        <references count="5">
          <reference field="7" count="1" selected="0">
            <x v="3"/>
          </reference>
          <reference field="8" count="1" selected="0">
            <x v="14"/>
          </reference>
          <reference field="16" count="1" selected="0">
            <x v="24"/>
          </reference>
          <reference field="19" count="1">
            <x v="73"/>
          </reference>
          <reference field="31" count="1" selected="0">
            <x v="18"/>
          </reference>
        </references>
      </pivotArea>
    </format>
    <format dxfId="3379">
      <pivotArea dataOnly="0" labelOnly="1" outline="0" fieldPosition="0">
        <references count="5">
          <reference field="7" count="1" selected="0">
            <x v="1"/>
          </reference>
          <reference field="8" count="1" selected="0">
            <x v="14"/>
          </reference>
          <reference field="16" count="1" selected="0">
            <x v="25"/>
          </reference>
          <reference field="19" count="1">
            <x v="54"/>
          </reference>
          <reference field="31" count="1" selected="0">
            <x v="104"/>
          </reference>
        </references>
      </pivotArea>
    </format>
    <format dxfId="3378">
      <pivotArea dataOnly="0" labelOnly="1" outline="0" fieldPosition="0">
        <references count="5">
          <reference field="7" count="1" selected="0">
            <x v="0"/>
          </reference>
          <reference field="8" count="1" selected="0">
            <x v="17"/>
          </reference>
          <reference field="16" count="1" selected="0">
            <x v="27"/>
          </reference>
          <reference field="19" count="1">
            <x v="6"/>
          </reference>
          <reference field="31" count="1" selected="0">
            <x v="36"/>
          </reference>
        </references>
      </pivotArea>
    </format>
    <format dxfId="3377">
      <pivotArea dataOnly="0" labelOnly="1" outline="0" fieldPosition="0">
        <references count="5">
          <reference field="7" count="1" selected="0">
            <x v="3"/>
          </reference>
          <reference field="8" count="1" selected="0">
            <x v="14"/>
          </reference>
          <reference field="16" count="1" selected="0">
            <x v="27"/>
          </reference>
          <reference field="19" count="1">
            <x v="36"/>
          </reference>
          <reference field="31" count="1" selected="0">
            <x v="72"/>
          </reference>
        </references>
      </pivotArea>
    </format>
    <format dxfId="3376">
      <pivotArea dataOnly="0" labelOnly="1" outline="0" fieldPosition="0">
        <references count="5">
          <reference field="7" count="1" selected="0">
            <x v="3"/>
          </reference>
          <reference field="8" count="1" selected="0">
            <x v="14"/>
          </reference>
          <reference field="16" count="1" selected="0">
            <x v="27"/>
          </reference>
          <reference field="19" count="1">
            <x v="5"/>
          </reference>
          <reference field="31" count="1" selected="0">
            <x v="73"/>
          </reference>
        </references>
      </pivotArea>
    </format>
    <format dxfId="3375">
      <pivotArea dataOnly="0" labelOnly="1" outline="0" fieldPosition="0">
        <references count="5">
          <reference field="7" count="1" selected="0">
            <x v="1"/>
          </reference>
          <reference field="8" count="1" selected="0">
            <x v="14"/>
          </reference>
          <reference field="16" count="1" selected="0">
            <x v="27"/>
          </reference>
          <reference field="19" count="1">
            <x v="51"/>
          </reference>
          <reference field="31" count="1" selected="0">
            <x v="131"/>
          </reference>
        </references>
      </pivotArea>
    </format>
    <format dxfId="3374">
      <pivotArea dataOnly="0" labelOnly="1" outline="0" fieldPosition="0">
        <references count="5">
          <reference field="7" count="1" selected="0">
            <x v="3"/>
          </reference>
          <reference field="8" count="1" selected="0">
            <x v="14"/>
          </reference>
          <reference field="16" count="1" selected="0">
            <x v="28"/>
          </reference>
          <reference field="19" count="1">
            <x v="73"/>
          </reference>
          <reference field="31" count="1" selected="0">
            <x v="53"/>
          </reference>
        </references>
      </pivotArea>
    </format>
    <format dxfId="3373">
      <pivotArea dataOnly="0" labelOnly="1" outline="0" fieldPosition="0">
        <references count="5">
          <reference field="7" count="1" selected="0">
            <x v="3"/>
          </reference>
          <reference field="8" count="1" selected="0">
            <x v="14"/>
          </reference>
          <reference field="16" count="1" selected="0">
            <x v="31"/>
          </reference>
          <reference field="19" count="1">
            <x v="44"/>
          </reference>
          <reference field="31" count="1" selected="0">
            <x v="74"/>
          </reference>
        </references>
      </pivotArea>
    </format>
    <format dxfId="3372">
      <pivotArea dataOnly="0" labelOnly="1" outline="0" fieldPosition="0">
        <references count="5">
          <reference field="7" count="1" selected="0">
            <x v="1"/>
          </reference>
          <reference field="8" count="1" selected="0">
            <x v="14"/>
          </reference>
          <reference field="16" count="1" selected="0">
            <x v="31"/>
          </reference>
          <reference field="19" count="1">
            <x v="25"/>
          </reference>
          <reference field="31" count="1" selected="0">
            <x v="105"/>
          </reference>
        </references>
      </pivotArea>
    </format>
    <format dxfId="3371">
      <pivotArea dataOnly="0" labelOnly="1" outline="0" fieldPosition="0">
        <references count="5">
          <reference field="7" count="1" selected="0">
            <x v="1"/>
          </reference>
          <reference field="8" count="1" selected="0">
            <x v="14"/>
          </reference>
          <reference field="16" count="1" selected="0">
            <x v="31"/>
          </reference>
          <reference field="19" count="1">
            <x v="67"/>
          </reference>
          <reference field="31" count="1" selected="0">
            <x v="120"/>
          </reference>
        </references>
      </pivotArea>
    </format>
    <format dxfId="3370">
      <pivotArea dataOnly="0" labelOnly="1" outline="0" fieldPosition="0">
        <references count="5">
          <reference field="7" count="1" selected="0">
            <x v="1"/>
          </reference>
          <reference field="8" count="1" selected="0">
            <x v="14"/>
          </reference>
          <reference field="16" count="1" selected="0">
            <x v="31"/>
          </reference>
          <reference field="19" count="1">
            <x v="48"/>
          </reference>
          <reference field="31" count="1" selected="0">
            <x v="121"/>
          </reference>
        </references>
      </pivotArea>
    </format>
    <format dxfId="3369">
      <pivotArea dataOnly="0" labelOnly="1" outline="0" fieldPosition="0">
        <references count="5">
          <reference field="7" count="1" selected="0">
            <x v="1"/>
          </reference>
          <reference field="8" count="1" selected="0">
            <x v="14"/>
          </reference>
          <reference field="16" count="1" selected="0">
            <x v="31"/>
          </reference>
          <reference field="19" count="1">
            <x v="50"/>
          </reference>
          <reference field="31" count="1" selected="0">
            <x v="122"/>
          </reference>
        </references>
      </pivotArea>
    </format>
    <format dxfId="3368">
      <pivotArea dataOnly="0" labelOnly="1" outline="0" fieldPosition="0">
        <references count="5">
          <reference field="7" count="1" selected="0">
            <x v="1"/>
          </reference>
          <reference field="8" count="1" selected="0">
            <x v="14"/>
          </reference>
          <reference field="16" count="1" selected="0">
            <x v="31"/>
          </reference>
          <reference field="19" count="1">
            <x v="52"/>
          </reference>
          <reference field="31" count="1" selected="0">
            <x v="123"/>
          </reference>
        </references>
      </pivotArea>
    </format>
    <format dxfId="3367">
      <pivotArea dataOnly="0" labelOnly="1" outline="0" fieldPosition="0">
        <references count="5">
          <reference field="7" count="1" selected="0">
            <x v="1"/>
          </reference>
          <reference field="8" count="1" selected="0">
            <x v="14"/>
          </reference>
          <reference field="16" count="1" selected="0">
            <x v="31"/>
          </reference>
          <reference field="19" count="1">
            <x v="53"/>
          </reference>
          <reference field="31" count="1" selected="0">
            <x v="124"/>
          </reference>
        </references>
      </pivotArea>
    </format>
    <format dxfId="3366">
      <pivotArea dataOnly="0" labelOnly="1" outline="0" fieldPosition="0">
        <references count="5">
          <reference field="7" count="1" selected="0">
            <x v="3"/>
          </reference>
          <reference field="8" count="1" selected="0">
            <x v="14"/>
          </reference>
          <reference field="16" count="1" selected="0">
            <x v="31"/>
          </reference>
          <reference field="19" count="1">
            <x v="73"/>
          </reference>
          <reference field="31" count="1" selected="0">
            <x v="136"/>
          </reference>
        </references>
      </pivotArea>
    </format>
    <format dxfId="3365">
      <pivotArea dataOnly="0" labelOnly="1" outline="0" fieldPosition="0">
        <references count="5">
          <reference field="7" count="1" selected="0">
            <x v="3"/>
          </reference>
          <reference field="8" count="1" selected="0">
            <x v="14"/>
          </reference>
          <reference field="16" count="1" selected="0">
            <x v="31"/>
          </reference>
          <reference field="19" count="1">
            <x v="74"/>
          </reference>
          <reference field="31" count="1" selected="0">
            <x v="140"/>
          </reference>
        </references>
      </pivotArea>
    </format>
    <format dxfId="3364">
      <pivotArea dataOnly="0" labelOnly="1" outline="0" fieldPosition="0">
        <references count="5">
          <reference field="7" count="1" selected="0">
            <x v="3"/>
          </reference>
          <reference field="8" count="1" selected="0">
            <x v="14"/>
          </reference>
          <reference field="16" count="1" selected="0">
            <x v="32"/>
          </reference>
          <reference field="19" count="1">
            <x v="46"/>
          </reference>
          <reference field="31" count="1" selected="0">
            <x v="26"/>
          </reference>
        </references>
      </pivotArea>
    </format>
    <format dxfId="3363">
      <pivotArea dataOnly="0" labelOnly="1" outline="0" fieldPosition="0">
        <references count="5">
          <reference field="7" count="1" selected="0">
            <x v="1"/>
          </reference>
          <reference field="8" count="1" selected="0">
            <x v="14"/>
          </reference>
          <reference field="16" count="1" selected="0">
            <x v="32"/>
          </reference>
          <reference field="19" count="1">
            <x v="26"/>
          </reference>
          <reference field="31" count="1" selected="0">
            <x v="58"/>
          </reference>
        </references>
      </pivotArea>
    </format>
    <format dxfId="3362">
      <pivotArea dataOnly="0" labelOnly="1" outline="0" fieldPosition="0">
        <references count="5">
          <reference field="7" count="1" selected="0">
            <x v="3"/>
          </reference>
          <reference field="8" count="1" selected="0">
            <x v="14"/>
          </reference>
          <reference field="16" count="1" selected="0">
            <x v="32"/>
          </reference>
          <reference field="19" count="1">
            <x v="73"/>
          </reference>
          <reference field="31" count="1" selected="0">
            <x v="138"/>
          </reference>
        </references>
      </pivotArea>
    </format>
    <format dxfId="3361">
      <pivotArea dataOnly="0" labelOnly="1" outline="0" fieldPosition="0">
        <references count="5">
          <reference field="7" count="1" selected="0">
            <x v="3"/>
          </reference>
          <reference field="8" count="1" selected="0">
            <x v="14"/>
          </reference>
          <reference field="16" count="1" selected="0">
            <x v="33"/>
          </reference>
          <reference field="19" count="1">
            <x v="12"/>
          </reference>
          <reference field="31" count="1" selected="0">
            <x v="17"/>
          </reference>
        </references>
      </pivotArea>
    </format>
    <format dxfId="3360">
      <pivotArea dataOnly="0" labelOnly="1" outline="0" fieldPosition="0">
        <references count="5">
          <reference field="7" count="1" selected="0">
            <x v="0"/>
          </reference>
          <reference field="8" count="1" selected="0">
            <x v="10"/>
          </reference>
          <reference field="16" count="1" selected="0">
            <x v="34"/>
          </reference>
          <reference field="19" count="1">
            <x v="56"/>
          </reference>
          <reference field="31" count="1" selected="0">
            <x v="24"/>
          </reference>
        </references>
      </pivotArea>
    </format>
    <format dxfId="3359">
      <pivotArea dataOnly="0" labelOnly="1" outline="0" fieldPosition="0">
        <references count="5">
          <reference field="7" count="1" selected="0">
            <x v="3"/>
          </reference>
          <reference field="8" count="1" selected="0">
            <x v="14"/>
          </reference>
          <reference field="16" count="1" selected="0">
            <x v="34"/>
          </reference>
          <reference field="19" count="1">
            <x v="73"/>
          </reference>
          <reference field="31" count="1" selected="0">
            <x v="68"/>
          </reference>
        </references>
      </pivotArea>
    </format>
    <format dxfId="3358">
      <pivotArea dataOnly="0" labelOnly="1" outline="0" fieldPosition="0">
        <references count="5">
          <reference field="7" count="1" selected="0">
            <x v="3"/>
          </reference>
          <reference field="8" count="1" selected="0">
            <x v="14"/>
          </reference>
          <reference field="16" count="1" selected="0">
            <x v="35"/>
          </reference>
          <reference field="19" count="1">
            <x v="16"/>
          </reference>
          <reference field="31" count="1" selected="0">
            <x v="48"/>
          </reference>
        </references>
      </pivotArea>
    </format>
    <format dxfId="3357">
      <pivotArea dataOnly="0" labelOnly="1" outline="0" fieldPosition="0">
        <references count="5">
          <reference field="7" count="1" selected="0">
            <x v="3"/>
          </reference>
          <reference field="8" count="1" selected="0">
            <x v="14"/>
          </reference>
          <reference field="16" count="1" selected="0">
            <x v="35"/>
          </reference>
          <reference field="19" count="1">
            <x v="35"/>
          </reference>
          <reference field="31" count="1" selected="0">
            <x v="50"/>
          </reference>
        </references>
      </pivotArea>
    </format>
    <format dxfId="3356">
      <pivotArea dataOnly="0" labelOnly="1" outline="0" fieldPosition="0">
        <references count="5">
          <reference field="7" count="1" selected="0">
            <x v="3"/>
          </reference>
          <reference field="8" count="1" selected="0">
            <x v="14"/>
          </reference>
          <reference field="16" count="1" selected="0">
            <x v="35"/>
          </reference>
          <reference field="19" count="1">
            <x v="45"/>
          </reference>
          <reference field="31" count="1" selected="0">
            <x v="71"/>
          </reference>
        </references>
      </pivotArea>
    </format>
    <format dxfId="3355">
      <pivotArea dataOnly="0" labelOnly="1" outline="0" fieldPosition="0">
        <references count="5">
          <reference field="7" count="1" selected="0">
            <x v="1"/>
          </reference>
          <reference field="8" count="1" selected="0">
            <x v="14"/>
          </reference>
          <reference field="16" count="1" selected="0">
            <x v="35"/>
          </reference>
          <reference field="19" count="1">
            <x v="23"/>
          </reference>
          <reference field="31" count="1" selected="0">
            <x v="106"/>
          </reference>
        </references>
      </pivotArea>
    </format>
    <format dxfId="3354">
      <pivotArea dataOnly="0" labelOnly="1" outline="0" fieldPosition="0">
        <references count="5">
          <reference field="7" count="1" selected="0">
            <x v="1"/>
          </reference>
          <reference field="8" count="1" selected="0">
            <x v="14"/>
          </reference>
          <reference field="16" count="1" selected="0">
            <x v="35"/>
          </reference>
          <reference field="19" count="1">
            <x v="19"/>
          </reference>
          <reference field="31" count="1" selected="0">
            <x v="116"/>
          </reference>
        </references>
      </pivotArea>
    </format>
    <format dxfId="3353">
      <pivotArea dataOnly="0" labelOnly="1" outline="0" fieldPosition="0">
        <references count="5">
          <reference field="7" count="1" selected="0">
            <x v="3"/>
          </reference>
          <reference field="8" count="1" selected="0">
            <x v="14"/>
          </reference>
          <reference field="16" count="1" selected="0">
            <x v="36"/>
          </reference>
          <reference field="19" count="1">
            <x v="73"/>
          </reference>
          <reference field="31" count="1" selected="0">
            <x v="92"/>
          </reference>
        </references>
      </pivotArea>
    </format>
    <format dxfId="3352">
      <pivotArea dataOnly="0" labelOnly="1" outline="0" fieldPosition="0">
        <references count="5">
          <reference field="7" count="1" selected="0">
            <x v="3"/>
          </reference>
          <reference field="8" count="1" selected="0">
            <x v="14"/>
          </reference>
          <reference field="16" count="1" selected="0">
            <x v="38"/>
          </reference>
          <reference field="19" count="1">
            <x v="17"/>
          </reference>
          <reference field="31" count="1" selected="0">
            <x v="63"/>
          </reference>
        </references>
      </pivotArea>
    </format>
    <format dxfId="3351">
      <pivotArea dataOnly="0" labelOnly="1" outline="0" fieldPosition="0">
        <references count="5">
          <reference field="7" count="1" selected="0">
            <x v="3"/>
          </reference>
          <reference field="8" count="1" selected="0">
            <x v="14"/>
          </reference>
          <reference field="16" count="1" selected="0">
            <x v="38"/>
          </reference>
          <reference field="19" count="1">
            <x v="32"/>
          </reference>
          <reference field="31" count="1" selected="0">
            <x v="96"/>
          </reference>
        </references>
      </pivotArea>
    </format>
    <format dxfId="3350">
      <pivotArea dataOnly="0" labelOnly="1" outline="0" fieldPosition="0">
        <references count="5">
          <reference field="7" count="1" selected="0">
            <x v="1"/>
          </reference>
          <reference field="8" count="1" selected="0">
            <x v="14"/>
          </reference>
          <reference field="16" count="1" selected="0">
            <x v="38"/>
          </reference>
          <reference field="19" count="1">
            <x v="42"/>
          </reference>
          <reference field="31" count="1" selected="0">
            <x v="126"/>
          </reference>
        </references>
      </pivotArea>
    </format>
    <format dxfId="3349">
      <pivotArea dataOnly="0" labelOnly="1" outline="0" fieldPosition="0">
        <references count="5">
          <reference field="7" count="1" selected="0">
            <x v="1"/>
          </reference>
          <reference field="8" count="1" selected="0">
            <x v="14"/>
          </reference>
          <reference field="16" count="1" selected="0">
            <x v="38"/>
          </reference>
          <reference field="19" count="1">
            <x v="58"/>
          </reference>
          <reference field="31" count="1" selected="0">
            <x v="127"/>
          </reference>
        </references>
      </pivotArea>
    </format>
    <format dxfId="3348">
      <pivotArea dataOnly="0" labelOnly="1" outline="0" fieldPosition="0">
        <references count="5">
          <reference field="7" count="1" selected="0">
            <x v="0"/>
          </reference>
          <reference field="8" count="1" selected="0">
            <x v="3"/>
          </reference>
          <reference field="16" count="1" selected="0">
            <x v="39"/>
          </reference>
          <reference field="19" count="1">
            <x v="14"/>
          </reference>
          <reference field="31" count="1" selected="0">
            <x v="16"/>
          </reference>
        </references>
      </pivotArea>
    </format>
    <format dxfId="3347">
      <pivotArea dataOnly="0" labelOnly="1" outline="0" fieldPosition="0">
        <references count="5">
          <reference field="7" count="1" selected="0">
            <x v="0"/>
          </reference>
          <reference field="8" count="1" selected="0">
            <x v="19"/>
          </reference>
          <reference field="16" count="1" selected="0">
            <x v="39"/>
          </reference>
          <reference field="19" count="1">
            <x v="41"/>
          </reference>
          <reference field="31" count="1" selected="0">
            <x v="21"/>
          </reference>
        </references>
      </pivotArea>
    </format>
    <format dxfId="3346">
      <pivotArea dataOnly="0" labelOnly="1" outline="0" fieldPosition="0">
        <references count="5">
          <reference field="7" count="1" selected="0">
            <x v="3"/>
          </reference>
          <reference field="8" count="1" selected="0">
            <x v="14"/>
          </reference>
          <reference field="16" count="1" selected="0">
            <x v="39"/>
          </reference>
          <reference field="19" count="1">
            <x v="40"/>
          </reference>
          <reference field="31" count="1" selected="0">
            <x v="29"/>
          </reference>
        </references>
      </pivotArea>
    </format>
    <format dxfId="3345">
      <pivotArea dataOnly="0" labelOnly="1" outline="0" fieldPosition="0">
        <references count="5">
          <reference field="7" count="1" selected="0">
            <x v="3"/>
          </reference>
          <reference field="8" count="1" selected="0">
            <x v="14"/>
          </reference>
          <reference field="16" count="1" selected="0">
            <x v="39"/>
          </reference>
          <reference field="19" count="1">
            <x v="55"/>
          </reference>
          <reference field="31" count="1" selected="0">
            <x v="30"/>
          </reference>
        </references>
      </pivotArea>
    </format>
    <format dxfId="3344">
      <pivotArea dataOnly="0" labelOnly="1" outline="0" fieldPosition="0">
        <references count="5">
          <reference field="7" count="1" selected="0">
            <x v="3"/>
          </reference>
          <reference field="8" count="1" selected="0">
            <x v="14"/>
          </reference>
          <reference field="16" count="1" selected="0">
            <x v="39"/>
          </reference>
          <reference field="19" count="1">
            <x v="60"/>
          </reference>
          <reference field="31" count="1" selected="0">
            <x v="31"/>
          </reference>
        </references>
      </pivotArea>
    </format>
    <format dxfId="3343">
      <pivotArea dataOnly="0" labelOnly="1" outline="0" fieldPosition="0">
        <references count="5">
          <reference field="7" count="1" selected="0">
            <x v="0"/>
          </reference>
          <reference field="8" count="1" selected="0">
            <x v="8"/>
          </reference>
          <reference field="16" count="1" selected="0">
            <x v="39"/>
          </reference>
          <reference field="19" count="1">
            <x v="21"/>
          </reference>
          <reference field="31" count="1" selected="0">
            <x v="35"/>
          </reference>
        </references>
      </pivotArea>
    </format>
    <format dxfId="3342">
      <pivotArea dataOnly="0" labelOnly="1" outline="0" fieldPosition="0">
        <references count="5">
          <reference field="7" count="1" selected="0">
            <x v="3"/>
          </reference>
          <reference field="8" count="1" selected="0">
            <x v="14"/>
          </reference>
          <reference field="16" count="1" selected="0">
            <x v="39"/>
          </reference>
          <reference field="19" count="1">
            <x v="41"/>
          </reference>
          <reference field="31" count="1" selected="0">
            <x v="40"/>
          </reference>
        </references>
      </pivotArea>
    </format>
    <format dxfId="3341">
      <pivotArea dataOnly="0" labelOnly="1" outline="0" fieldPosition="0">
        <references count="5">
          <reference field="7" count="1" selected="0">
            <x v="0"/>
          </reference>
          <reference field="8" count="1" selected="0">
            <x v="3"/>
          </reference>
          <reference field="16" count="1" selected="0">
            <x v="39"/>
          </reference>
          <reference field="19" count="1">
            <x v="14"/>
          </reference>
          <reference field="31" count="1" selected="0">
            <x v="55"/>
          </reference>
        </references>
      </pivotArea>
    </format>
    <format dxfId="3340">
      <pivotArea dataOnly="0" labelOnly="1" outline="0" fieldPosition="0">
        <references count="5">
          <reference field="7" count="1" selected="0">
            <x v="0"/>
          </reference>
          <reference field="8" count="1" selected="0">
            <x v="3"/>
          </reference>
          <reference field="16" count="1" selected="0">
            <x v="39"/>
          </reference>
          <reference field="19" count="1">
            <x v="20"/>
          </reference>
          <reference field="31" count="1" selected="0">
            <x v="56"/>
          </reference>
        </references>
      </pivotArea>
    </format>
    <format dxfId="3339">
      <pivotArea dataOnly="0" labelOnly="1" outline="0" fieldPosition="0">
        <references count="5">
          <reference field="7" count="1" selected="0">
            <x v="1"/>
          </reference>
          <reference field="8" count="1" selected="0">
            <x v="14"/>
          </reference>
          <reference field="16" count="1" selected="0">
            <x v="39"/>
          </reference>
          <reference field="19" count="1">
            <x v="9"/>
          </reference>
          <reference field="31" count="1" selected="0">
            <x v="86"/>
          </reference>
        </references>
      </pivotArea>
    </format>
    <format dxfId="3338">
      <pivotArea dataOnly="0" labelOnly="1" outline="0" fieldPosition="0">
        <references count="5">
          <reference field="7" count="1" selected="0">
            <x v="1"/>
          </reference>
          <reference field="8" count="1" selected="0">
            <x v="14"/>
          </reference>
          <reference field="16" count="1" selected="0">
            <x v="41"/>
          </reference>
          <reference field="19" count="1">
            <x v="68"/>
          </reference>
          <reference field="31" count="1" selected="0">
            <x v="108"/>
          </reference>
        </references>
      </pivotArea>
    </format>
    <format dxfId="3337">
      <pivotArea dataOnly="0" labelOnly="1" outline="0" fieldPosition="0">
        <references count="5">
          <reference field="7" count="1" selected="0">
            <x v="1"/>
          </reference>
          <reference field="8" count="1" selected="0">
            <x v="14"/>
          </reference>
          <reference field="16" count="1" selected="0">
            <x v="42"/>
          </reference>
          <reference field="19" count="1">
            <x v="70"/>
          </reference>
          <reference field="31" count="1" selected="0">
            <x v="111"/>
          </reference>
        </references>
      </pivotArea>
    </format>
    <format dxfId="3336">
      <pivotArea dataOnly="0" labelOnly="1" outline="0" fieldPosition="0">
        <references count="5">
          <reference field="7" count="1" selected="0">
            <x v="3"/>
          </reference>
          <reference field="8" count="1" selected="0">
            <x v="14"/>
          </reference>
          <reference field="16" count="1" selected="0">
            <x v="45"/>
          </reference>
          <reference field="19" count="1">
            <x v="65"/>
          </reference>
          <reference field="31" count="1" selected="0">
            <x v="80"/>
          </reference>
        </references>
      </pivotArea>
    </format>
    <format dxfId="3335">
      <pivotArea dataOnly="0" labelOnly="1" outline="0" fieldPosition="0">
        <references count="5">
          <reference field="7" count="1" selected="0">
            <x v="3"/>
          </reference>
          <reference field="8" count="1" selected="0">
            <x v="14"/>
          </reference>
          <reference field="16" count="1" selected="0">
            <x v="46"/>
          </reference>
          <reference field="19" count="1">
            <x v="9"/>
          </reference>
          <reference field="31" count="1" selected="0">
            <x v="7"/>
          </reference>
        </references>
      </pivotArea>
    </format>
    <format dxfId="3334">
      <pivotArea dataOnly="0" labelOnly="1" outline="0" fieldPosition="0">
        <references count="5">
          <reference field="7" count="1" selected="0">
            <x v="0"/>
          </reference>
          <reference field="8" count="1" selected="0">
            <x v="21"/>
          </reference>
          <reference field="16" count="1" selected="0">
            <x v="46"/>
          </reference>
          <reference field="19" count="1">
            <x v="31"/>
          </reference>
          <reference field="31" count="1" selected="0">
            <x v="41"/>
          </reference>
        </references>
      </pivotArea>
    </format>
    <format dxfId="3333">
      <pivotArea dataOnly="0" labelOnly="1" outline="0" fieldPosition="0">
        <references count="5">
          <reference field="7" count="1" selected="0">
            <x v="0"/>
          </reference>
          <reference field="8" count="1" selected="0">
            <x v="20"/>
          </reference>
          <reference field="16" count="1" selected="0">
            <x v="46"/>
          </reference>
          <reference field="19" count="1">
            <x v="30"/>
          </reference>
          <reference field="31" count="1" selected="0">
            <x v="43"/>
          </reference>
        </references>
      </pivotArea>
    </format>
    <format dxfId="3332">
      <pivotArea dataOnly="0" labelOnly="1" outline="0" fieldPosition="0">
        <references count="5">
          <reference field="7" count="1" selected="0">
            <x v="0"/>
          </reference>
          <reference field="8" count="1" selected="0">
            <x v="21"/>
          </reference>
          <reference field="16" count="1" selected="0">
            <x v="46"/>
          </reference>
          <reference field="19" count="1">
            <x v="9"/>
          </reference>
          <reference field="31" count="1" selected="0">
            <x v="87"/>
          </reference>
        </references>
      </pivotArea>
    </format>
    <format dxfId="3331">
      <pivotArea dataOnly="0" labelOnly="1" outline="0" fieldPosition="0">
        <references count="5">
          <reference field="7" count="1" selected="0">
            <x v="3"/>
          </reference>
          <reference field="8" count="1" selected="0">
            <x v="14"/>
          </reference>
          <reference field="16" count="1" selected="0">
            <x v="47"/>
          </reference>
          <reference field="19" count="1">
            <x v="71"/>
          </reference>
          <reference field="31" count="1" selected="0">
            <x v="0"/>
          </reference>
        </references>
      </pivotArea>
    </format>
    <format dxfId="3330">
      <pivotArea dataOnly="0" labelOnly="1" outline="0" fieldPosition="0">
        <references count="5">
          <reference field="7" count="1" selected="0">
            <x v="0"/>
          </reference>
          <reference field="8" count="1" selected="0">
            <x v="10"/>
          </reference>
          <reference field="16" count="1" selected="0">
            <x v="47"/>
          </reference>
          <reference field="19" count="1">
            <x v="27"/>
          </reference>
          <reference field="31" count="1" selected="0">
            <x v="51"/>
          </reference>
        </references>
      </pivotArea>
    </format>
    <format dxfId="3329">
      <pivotArea dataOnly="0" labelOnly="1" outline="0" fieldPosition="0">
        <references count="5">
          <reference field="7" count="1" selected="0">
            <x v="3"/>
          </reference>
          <reference field="8" count="1" selected="0">
            <x v="14"/>
          </reference>
          <reference field="16" count="1" selected="0">
            <x v="51"/>
          </reference>
          <reference field="19" count="1">
            <x v="73"/>
          </reference>
          <reference field="31" count="1" selected="0">
            <x v="100"/>
          </reference>
        </references>
      </pivotArea>
    </format>
    <format dxfId="3328">
      <pivotArea dataOnly="0" labelOnly="1" outline="0" fieldPosition="0">
        <references count="5">
          <reference field="7" count="1" selected="0">
            <x v="3"/>
          </reference>
          <reference field="8" count="1" selected="0">
            <x v="14"/>
          </reference>
          <reference field="16" count="1" selected="0">
            <x v="58"/>
          </reference>
          <reference field="19" count="1">
            <x v="9"/>
          </reference>
          <reference field="31" count="1" selected="0">
            <x v="84"/>
          </reference>
        </references>
      </pivotArea>
    </format>
    <format dxfId="3327">
      <pivotArea dataOnly="0" labelOnly="1" outline="0" fieldPosition="0">
        <references count="5">
          <reference field="7" count="1" selected="0">
            <x v="3"/>
          </reference>
          <reference field="8" count="1" selected="0">
            <x v="14"/>
          </reference>
          <reference field="16" count="1" selected="0">
            <x v="59"/>
          </reference>
          <reference field="19" count="1">
            <x v="73"/>
          </reference>
          <reference field="31" count="1" selected="0">
            <x v="52"/>
          </reference>
        </references>
      </pivotArea>
    </format>
    <format dxfId="3326">
      <pivotArea dataOnly="0" labelOnly="1" outline="0" fieldPosition="0">
        <references count="5">
          <reference field="7" count="1" selected="0">
            <x v="3"/>
          </reference>
          <reference field="8" count="1" selected="0">
            <x v="14"/>
          </reference>
          <reference field="16" count="1" selected="0">
            <x v="59"/>
          </reference>
          <reference field="19" count="1">
            <x v="11"/>
          </reference>
          <reference field="31" count="1" selected="0">
            <x v="102"/>
          </reference>
        </references>
      </pivotArea>
    </format>
    <format dxfId="3325">
      <pivotArea dataOnly="0" labelOnly="1" outline="0" fieldPosition="0">
        <references count="5">
          <reference field="7" count="1" selected="0">
            <x v="1"/>
          </reference>
          <reference field="8" count="1" selected="0">
            <x v="14"/>
          </reference>
          <reference field="16" count="1" selected="0">
            <x v="63"/>
          </reference>
          <reference field="19" count="1">
            <x v="62"/>
          </reference>
          <reference field="31" count="1" selected="0">
            <x v="107"/>
          </reference>
        </references>
      </pivotArea>
    </format>
    <format dxfId="3324">
      <pivotArea dataOnly="0" labelOnly="1" outline="0" fieldPosition="0">
        <references count="5">
          <reference field="7" count="1" selected="0">
            <x v="1"/>
          </reference>
          <reference field="8" count="1" selected="0">
            <x v="14"/>
          </reference>
          <reference field="16" count="1" selected="0">
            <x v="63"/>
          </reference>
          <reference field="19" count="1">
            <x v="63"/>
          </reference>
          <reference field="31" count="1" selected="0">
            <x v="125"/>
          </reference>
        </references>
      </pivotArea>
    </format>
    <format dxfId="3323">
      <pivotArea dataOnly="0" labelOnly="1" outline="0" fieldPosition="0">
        <references count="5">
          <reference field="7" count="1" selected="0">
            <x v="0"/>
          </reference>
          <reference field="8" count="1" selected="0">
            <x v="9"/>
          </reference>
          <reference field="16" count="1" selected="0">
            <x v="65"/>
          </reference>
          <reference field="19" count="1">
            <x v="9"/>
          </reference>
          <reference field="31" count="1" selected="0">
            <x v="20"/>
          </reference>
        </references>
      </pivotArea>
    </format>
    <format dxfId="3322">
      <pivotArea dataOnly="0" labelOnly="1" outline="0" fieldPosition="0">
        <references count="5">
          <reference field="7" count="1" selected="0">
            <x v="3"/>
          </reference>
          <reference field="8" count="1" selected="0">
            <x v="14"/>
          </reference>
          <reference field="16" count="1" selected="0">
            <x v="66"/>
          </reference>
          <reference field="19" count="1">
            <x v="73"/>
          </reference>
          <reference field="31" count="1" selected="0">
            <x v="64"/>
          </reference>
        </references>
      </pivotArea>
    </format>
    <format dxfId="3321">
      <pivotArea dataOnly="0" labelOnly="1" outline="0" fieldPosition="0">
        <references count="5">
          <reference field="7" count="1" selected="0">
            <x v="3"/>
          </reference>
          <reference field="8" count="1" selected="0">
            <x v="14"/>
          </reference>
          <reference field="16" count="1" selected="0">
            <x v="66"/>
          </reference>
          <reference field="19" count="1">
            <x v="38"/>
          </reference>
          <reference field="31" count="1" selected="0">
            <x v="67"/>
          </reference>
        </references>
      </pivotArea>
    </format>
    <format dxfId="3320">
      <pivotArea dataOnly="0" labelOnly="1" outline="0" fieldPosition="0">
        <references count="5">
          <reference field="7" count="1" selected="0">
            <x v="1"/>
          </reference>
          <reference field="8" count="1" selected="0">
            <x v="14"/>
          </reference>
          <reference field="16" count="1" selected="0">
            <x v="69"/>
          </reference>
          <reference field="19" count="1">
            <x v="49"/>
          </reference>
          <reference field="31" count="1" selected="0">
            <x v="93"/>
          </reference>
        </references>
      </pivotArea>
    </format>
    <format dxfId="3319">
      <pivotArea dataOnly="0" labelOnly="1" outline="0" fieldPosition="0">
        <references count="5">
          <reference field="7" count="1" selected="0">
            <x v="1"/>
          </reference>
          <reference field="8" count="1" selected="0">
            <x v="14"/>
          </reference>
          <reference field="16" count="1" selected="0">
            <x v="72"/>
          </reference>
          <reference field="19" count="1">
            <x v="15"/>
          </reference>
          <reference field="31" count="1" selected="0">
            <x v="49"/>
          </reference>
        </references>
      </pivotArea>
    </format>
    <format dxfId="3318">
      <pivotArea dataOnly="0" labelOnly="1" outline="0" fieldPosition="0">
        <references count="5">
          <reference field="7" count="1" selected="0">
            <x v="3"/>
          </reference>
          <reference field="8" count="1" selected="0">
            <x v="14"/>
          </reference>
          <reference field="16" count="1" selected="0">
            <x v="73"/>
          </reference>
          <reference field="19" count="1">
            <x v="73"/>
          </reference>
          <reference field="31" count="1" selected="0">
            <x v="88"/>
          </reference>
        </references>
      </pivotArea>
    </format>
    <format dxfId="3317">
      <pivotArea dataOnly="0" labelOnly="1" outline="0" fieldPosition="0">
        <references count="5">
          <reference field="7" count="1" selected="0">
            <x v="3"/>
          </reference>
          <reference field="8" count="1" selected="0">
            <x v="14"/>
          </reference>
          <reference field="16" count="1" selected="0">
            <x v="76"/>
          </reference>
          <reference field="19" count="1">
            <x v="61"/>
          </reference>
          <reference field="31" count="1" selected="0">
            <x v="25"/>
          </reference>
        </references>
      </pivotArea>
    </format>
    <format dxfId="3316">
      <pivotArea dataOnly="0" labelOnly="1" outline="0" fieldPosition="0">
        <references count="5">
          <reference field="7" count="1" selected="0">
            <x v="0"/>
          </reference>
          <reference field="8" count="1" selected="0">
            <x v="7"/>
          </reference>
          <reference field="16" count="1" selected="0">
            <x v="76"/>
          </reference>
          <reference field="19" count="1">
            <x v="9"/>
          </reference>
          <reference field="31" count="1" selected="0">
            <x v="75"/>
          </reference>
        </references>
      </pivotArea>
    </format>
    <format dxfId="3315">
      <pivotArea dataOnly="0" labelOnly="1" outline="0" fieldPosition="0">
        <references count="5">
          <reference field="7" count="1" selected="0">
            <x v="0"/>
          </reference>
          <reference field="8" count="1" selected="0">
            <x v="18"/>
          </reference>
          <reference field="16" count="1" selected="0">
            <x v="77"/>
          </reference>
          <reference field="19" count="1">
            <x v="3"/>
          </reference>
          <reference field="31" count="1" selected="0">
            <x v="15"/>
          </reference>
        </references>
      </pivotArea>
    </format>
    <format dxfId="3314">
      <pivotArea dataOnly="0" labelOnly="1" outline="0" fieldPosition="0">
        <references count="5">
          <reference field="7" count="1" selected="0">
            <x v="0"/>
          </reference>
          <reference field="8" count="1" selected="0">
            <x v="18"/>
          </reference>
          <reference field="16" count="1" selected="0">
            <x v="77"/>
          </reference>
          <reference field="19" count="1">
            <x v="47"/>
          </reference>
          <reference field="31" count="1" selected="0">
            <x v="22"/>
          </reference>
        </references>
      </pivotArea>
    </format>
    <format dxfId="3313">
      <pivotArea dataOnly="0" labelOnly="1" outline="0" fieldPosition="0">
        <references count="5">
          <reference field="7" count="1" selected="0">
            <x v="1"/>
          </reference>
          <reference field="8" count="1" selected="0">
            <x v="14"/>
          </reference>
          <reference field="16" count="1" selected="0">
            <x v="80"/>
          </reference>
          <reference field="19" count="1">
            <x v="9"/>
          </reference>
          <reference field="31" count="1" selected="0">
            <x v="19"/>
          </reference>
        </references>
      </pivotArea>
    </format>
    <format dxfId="3312">
      <pivotArea dataOnly="0" labelOnly="1" outline="0" fieldPosition="0">
        <references count="5">
          <reference field="7" count="1" selected="0">
            <x v="0"/>
          </reference>
          <reference field="8" count="1" selected="0">
            <x v="1"/>
          </reference>
          <reference field="16" count="1" selected="0">
            <x v="84"/>
          </reference>
          <reference field="19" count="1">
            <x v="9"/>
          </reference>
          <reference field="31" count="1" selected="0">
            <x v="62"/>
          </reference>
        </references>
      </pivotArea>
    </format>
    <format dxfId="3311">
      <pivotArea dataOnly="0" labelOnly="1" outline="0" fieldPosition="0">
        <references count="5">
          <reference field="7" count="1" selected="0">
            <x v="0"/>
          </reference>
          <reference field="8" count="1" selected="0">
            <x v="12"/>
          </reference>
          <reference field="16" count="1" selected="0">
            <x v="92"/>
          </reference>
          <reference field="19" count="1">
            <x v="43"/>
          </reference>
          <reference field="31" count="1" selected="0">
            <x v="38"/>
          </reference>
        </references>
      </pivotArea>
    </format>
    <format dxfId="3310">
      <pivotArea dataOnly="0" labelOnly="1" outline="0" fieldPosition="0">
        <references count="5">
          <reference field="7" count="1" selected="0">
            <x v="3"/>
          </reference>
          <reference field="8" count="1" selected="0">
            <x v="14"/>
          </reference>
          <reference field="16" count="1" selected="0">
            <x v="93"/>
          </reference>
          <reference field="19" count="1">
            <x v="9"/>
          </reference>
          <reference field="31" count="1" selected="0">
            <x v="115"/>
          </reference>
        </references>
      </pivotArea>
    </format>
    <format dxfId="3309">
      <pivotArea dataOnly="0" labelOnly="1" outline="0" fieldPosition="0">
        <references count="5">
          <reference field="7" count="1" selected="0">
            <x v="3"/>
          </reference>
          <reference field="8" count="1" selected="0">
            <x v="14"/>
          </reference>
          <reference field="16" count="1" selected="0">
            <x v="95"/>
          </reference>
          <reference field="19" count="1">
            <x v="73"/>
          </reference>
          <reference field="31" count="1" selected="0">
            <x v="61"/>
          </reference>
        </references>
      </pivotArea>
    </format>
    <format dxfId="3308">
      <pivotArea dataOnly="0" labelOnly="1" outline="0" fieldPosition="0">
        <references count="5">
          <reference field="7" count="1" selected="0">
            <x v="3"/>
          </reference>
          <reference field="8" count="1" selected="0">
            <x v="14"/>
          </reference>
          <reference field="16" count="1" selected="0">
            <x v="116"/>
          </reference>
          <reference field="19" count="1">
            <x v="13"/>
          </reference>
          <reference field="31" count="1" selected="0">
            <x v="1"/>
          </reference>
        </references>
      </pivotArea>
    </format>
    <format dxfId="3307">
      <pivotArea dataOnly="0" labelOnly="1" outline="0" fieldPosition="0">
        <references count="5">
          <reference field="7" count="1" selected="0">
            <x v="2"/>
          </reference>
          <reference field="8" count="1" selected="0">
            <x v="14"/>
          </reference>
          <reference field="16" count="1" selected="0">
            <x v="116"/>
          </reference>
          <reference field="19" count="1">
            <x v="73"/>
          </reference>
          <reference field="31" count="1" selected="0">
            <x v="4"/>
          </reference>
        </references>
      </pivotArea>
    </format>
    <format dxfId="3306">
      <pivotArea dataOnly="0" labelOnly="1" outline="0" fieldPosition="0">
        <references count="5">
          <reference field="7" count="1" selected="0">
            <x v="0"/>
          </reference>
          <reference field="8" count="1" selected="0">
            <x v="11"/>
          </reference>
          <reference field="16" count="1" selected="0">
            <x v="116"/>
          </reference>
          <reference field="19" count="1">
            <x v="66"/>
          </reference>
          <reference field="31" count="1" selected="0">
            <x v="12"/>
          </reference>
        </references>
      </pivotArea>
    </format>
    <format dxfId="3305">
      <pivotArea dataOnly="0" labelOnly="1" outline="0" fieldPosition="0">
        <references count="5">
          <reference field="7" count="1" selected="0">
            <x v="0"/>
          </reference>
          <reference field="8" count="1" selected="0">
            <x v="0"/>
          </reference>
          <reference field="16" count="1" selected="0">
            <x v="116"/>
          </reference>
          <reference field="19" count="1">
            <x v="9"/>
          </reference>
          <reference field="31" count="1" selected="0">
            <x v="13"/>
          </reference>
        </references>
      </pivotArea>
    </format>
    <format dxfId="3304">
      <pivotArea dataOnly="0" labelOnly="1" outline="0" fieldPosition="0">
        <references count="5">
          <reference field="7" count="1" selected="0">
            <x v="0"/>
          </reference>
          <reference field="8" count="1" selected="0">
            <x v="5"/>
          </reference>
          <reference field="16" count="1" selected="0">
            <x v="116"/>
          </reference>
          <reference field="19" count="1">
            <x v="61"/>
          </reference>
          <reference field="31" count="1" selected="0">
            <x v="14"/>
          </reference>
        </references>
      </pivotArea>
    </format>
    <format dxfId="3303">
      <pivotArea dataOnly="0" labelOnly="1" outline="0" fieldPosition="0">
        <references count="5">
          <reference field="7" count="1" selected="0">
            <x v="1"/>
          </reference>
          <reference field="8" count="1" selected="0">
            <x v="14"/>
          </reference>
          <reference field="16" count="1" selected="0">
            <x v="116"/>
          </reference>
          <reference field="19" count="1">
            <x v="9"/>
          </reference>
          <reference field="31" count="1" selected="0">
            <x v="42"/>
          </reference>
        </references>
      </pivotArea>
    </format>
    <format dxfId="3302">
      <pivotArea dataOnly="0" labelOnly="1" outline="0" fieldPosition="0">
        <references count="5">
          <reference field="7" count="1" selected="0">
            <x v="0"/>
          </reference>
          <reference field="8" count="1" selected="0">
            <x v="13"/>
          </reference>
          <reference field="16" count="1" selected="0">
            <x v="116"/>
          </reference>
          <reference field="19" count="1">
            <x v="73"/>
          </reference>
          <reference field="31" count="1" selected="0">
            <x v="59"/>
          </reference>
        </references>
      </pivotArea>
    </format>
    <format dxfId="3301">
      <pivotArea dataOnly="0" labelOnly="1" outline="0" fieldPosition="0">
        <references count="5">
          <reference field="7" count="1" selected="0">
            <x v="3"/>
          </reference>
          <reference field="8" count="1" selected="0">
            <x v="14"/>
          </reference>
          <reference field="16" count="1" selected="0">
            <x v="116"/>
          </reference>
          <reference field="19" count="1">
            <x v="9"/>
          </reference>
          <reference field="31" count="1" selected="0">
            <x v="70"/>
          </reference>
        </references>
      </pivotArea>
    </format>
    <format dxfId="3300">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76"/>
          </reference>
        </references>
      </pivotArea>
    </format>
    <format dxfId="3299">
      <pivotArea dataOnly="0" labelOnly="1" outline="0" fieldPosition="0">
        <references count="5">
          <reference field="7" count="1" selected="0">
            <x v="3"/>
          </reference>
          <reference field="8" count="1" selected="0">
            <x v="14"/>
          </reference>
          <reference field="16" count="1" selected="0">
            <x v="116"/>
          </reference>
          <reference field="19" count="1">
            <x v="18"/>
          </reference>
          <reference field="31" count="1" selected="0">
            <x v="77"/>
          </reference>
        </references>
      </pivotArea>
    </format>
    <format dxfId="3298">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78"/>
          </reference>
        </references>
      </pivotArea>
    </format>
    <format dxfId="3297">
      <pivotArea dataOnly="0" labelOnly="1" outline="0" fieldPosition="0">
        <references count="5">
          <reference field="7" count="1" selected="0">
            <x v="3"/>
          </reference>
          <reference field="8" count="1" selected="0">
            <x v="14"/>
          </reference>
          <reference field="16" count="1" selected="0">
            <x v="116"/>
          </reference>
          <reference field="19" count="1">
            <x v="34"/>
          </reference>
          <reference field="31" count="1" selected="0">
            <x v="79"/>
          </reference>
        </references>
      </pivotArea>
    </format>
    <format dxfId="3296">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81"/>
          </reference>
        </references>
      </pivotArea>
    </format>
    <format dxfId="3295">
      <pivotArea dataOnly="0" labelOnly="1" outline="0" fieldPosition="0">
        <references count="5">
          <reference field="7" count="1" selected="0">
            <x v="1"/>
          </reference>
          <reference field="8" count="1" selected="0">
            <x v="14"/>
          </reference>
          <reference field="16" count="1" selected="0">
            <x v="116"/>
          </reference>
          <reference field="19" count="1">
            <x v="69"/>
          </reference>
          <reference field="31" count="1" selected="0">
            <x v="85"/>
          </reference>
        </references>
      </pivotArea>
    </format>
    <format dxfId="3294">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89"/>
          </reference>
        </references>
      </pivotArea>
    </format>
    <format dxfId="3293">
      <pivotArea dataOnly="0" labelOnly="1" outline="0" fieldPosition="0">
        <references count="5">
          <reference field="7" count="1" selected="0">
            <x v="1"/>
          </reference>
          <reference field="8" count="1" selected="0">
            <x v="14"/>
          </reference>
          <reference field="16" count="1" selected="0">
            <x v="116"/>
          </reference>
          <reference field="19" count="1">
            <x v="72"/>
          </reference>
          <reference field="31" count="1" selected="0">
            <x v="91"/>
          </reference>
        </references>
      </pivotArea>
    </format>
    <format dxfId="3292">
      <pivotArea dataOnly="0" labelOnly="1" outline="0" fieldPosition="0">
        <references count="5">
          <reference field="7" count="1" selected="0">
            <x v="3"/>
          </reference>
          <reference field="8" count="1" selected="0">
            <x v="14"/>
          </reference>
          <reference field="16" count="1" selected="0">
            <x v="116"/>
          </reference>
          <reference field="19" count="1">
            <x v="0"/>
          </reference>
          <reference field="31" count="1" selected="0">
            <x v="97"/>
          </reference>
        </references>
      </pivotArea>
    </format>
    <format dxfId="3291">
      <pivotArea dataOnly="0" labelOnly="1" outline="0" fieldPosition="0">
        <references count="5">
          <reference field="7" count="1" selected="0">
            <x v="3"/>
          </reference>
          <reference field="8" count="1" selected="0">
            <x v="14"/>
          </reference>
          <reference field="16" count="1" selected="0">
            <x v="116"/>
          </reference>
          <reference field="19" count="1">
            <x v="1"/>
          </reference>
          <reference field="31" count="1" selected="0">
            <x v="98"/>
          </reference>
        </references>
      </pivotArea>
    </format>
    <format dxfId="3290">
      <pivotArea dataOnly="0" labelOnly="1" outline="0" fieldPosition="0">
        <references count="5">
          <reference field="7" count="1" selected="0">
            <x v="3"/>
          </reference>
          <reference field="8" count="1" selected="0">
            <x v="14"/>
          </reference>
          <reference field="16" count="1" selected="0">
            <x v="116"/>
          </reference>
          <reference field="19" count="1">
            <x v="2"/>
          </reference>
          <reference field="31" count="1" selected="0">
            <x v="99"/>
          </reference>
        </references>
      </pivotArea>
    </format>
    <format dxfId="3289">
      <pivotArea dataOnly="0" labelOnly="1" outline="0" fieldPosition="0">
        <references count="5">
          <reference field="7" count="1" selected="0">
            <x v="1"/>
          </reference>
          <reference field="8" count="1" selected="0">
            <x v="14"/>
          </reference>
          <reference field="16" count="1" selected="0">
            <x v="116"/>
          </reference>
          <reference field="19" count="1">
            <x v="24"/>
          </reference>
          <reference field="31" count="1" selected="0">
            <x v="101"/>
          </reference>
        </references>
      </pivotArea>
    </format>
    <format dxfId="3288">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103"/>
          </reference>
        </references>
      </pivotArea>
    </format>
    <format dxfId="3287">
      <pivotArea dataOnly="0" labelOnly="1" outline="0" fieldPosition="0">
        <references count="5">
          <reference field="7" count="1" selected="0">
            <x v="1"/>
          </reference>
          <reference field="8" count="1" selected="0">
            <x v="14"/>
          </reference>
          <reference field="16" count="1" selected="0">
            <x v="116"/>
          </reference>
          <reference field="19" count="1">
            <x v="39"/>
          </reference>
          <reference field="31" count="1" selected="0">
            <x v="113"/>
          </reference>
        </references>
      </pivotArea>
    </format>
    <format dxfId="3286">
      <pivotArea dataOnly="0" labelOnly="1" outline="0" fieldPosition="0">
        <references count="5">
          <reference field="7" count="1" selected="0">
            <x v="3"/>
          </reference>
          <reference field="8" count="1" selected="0">
            <x v="14"/>
          </reference>
          <reference field="16" count="1" selected="0">
            <x v="55"/>
          </reference>
          <reference field="19" count="1">
            <x v="39"/>
          </reference>
          <reference field="31" count="1" selected="0">
            <x v="141"/>
          </reference>
        </references>
      </pivotArea>
    </format>
    <format dxfId="3285">
      <pivotArea dataOnly="0" labelOnly="1" outline="0" fieldPosition="0">
        <references count="5">
          <reference field="7" count="1" selected="0">
            <x v="3"/>
          </reference>
          <reference field="8" count="1" selected="0">
            <x v="14"/>
          </reference>
          <reference field="16" count="1" selected="0">
            <x v="50"/>
          </reference>
          <reference field="19" count="1">
            <x v="75"/>
          </reference>
          <reference field="31" count="1" selected="0">
            <x v="143"/>
          </reference>
        </references>
      </pivotArea>
    </format>
    <format dxfId="3284">
      <pivotArea dataOnly="0" labelOnly="1" outline="0" fieldPosition="0">
        <references count="5">
          <reference field="7" count="1" selected="0">
            <x v="3"/>
          </reference>
          <reference field="8" count="1" selected="0">
            <x v="14"/>
          </reference>
          <reference field="16" count="1" selected="0">
            <x v="71"/>
          </reference>
          <reference field="19" count="1">
            <x v="39"/>
          </reference>
          <reference field="31" count="1" selected="0">
            <x v="135"/>
          </reference>
        </references>
      </pivotArea>
    </format>
    <format dxfId="3283">
      <pivotArea dataOnly="0" labelOnly="1" outline="0" fieldPosition="0">
        <references count="6">
          <reference field="7" count="1" selected="0">
            <x v="1"/>
          </reference>
          <reference field="8" count="1" selected="0">
            <x v="14"/>
          </reference>
          <reference field="16" count="1" selected="0">
            <x v="24"/>
          </reference>
          <reference field="19" count="1" selected="0">
            <x v="28"/>
          </reference>
          <reference field="20" count="1">
            <x v="36"/>
          </reference>
          <reference field="31" count="1" selected="0">
            <x v="2"/>
          </reference>
        </references>
      </pivotArea>
    </format>
    <format dxfId="3282">
      <pivotArea dataOnly="0" labelOnly="1" outline="0" fieldPosition="0">
        <references count="6">
          <reference field="7" count="1" selected="0">
            <x v="1"/>
          </reference>
          <reference field="8" count="1" selected="0">
            <x v="14"/>
          </reference>
          <reference field="16" count="1" selected="0">
            <x v="24"/>
          </reference>
          <reference field="19" count="1" selected="0">
            <x v="33"/>
          </reference>
          <reference field="20" count="1">
            <x v="10"/>
          </reference>
          <reference field="31" count="1" selected="0">
            <x v="3"/>
          </reference>
        </references>
      </pivotArea>
    </format>
    <format dxfId="3281">
      <pivotArea dataOnly="0" labelOnly="1" outline="0" fieldPosition="0">
        <references count="6">
          <reference field="7" count="1" selected="0">
            <x v="3"/>
          </reference>
          <reference field="8" count="1" selected="0">
            <x v="14"/>
          </reference>
          <reference field="16" count="1" selected="0">
            <x v="24"/>
          </reference>
          <reference field="19" count="1" selected="0">
            <x v="73"/>
          </reference>
          <reference field="20" count="1">
            <x v="80"/>
          </reference>
          <reference field="31" count="1" selected="0">
            <x v="18"/>
          </reference>
        </references>
      </pivotArea>
    </format>
    <format dxfId="3280">
      <pivotArea dataOnly="0" labelOnly="1" outline="0" fieldPosition="0">
        <references count="6">
          <reference field="7" count="1" selected="0">
            <x v="1"/>
          </reference>
          <reference field="8" count="1" selected="0">
            <x v="14"/>
          </reference>
          <reference field="16" count="1" selected="0">
            <x v="25"/>
          </reference>
          <reference field="19" count="1" selected="0">
            <x v="54"/>
          </reference>
          <reference field="20" count="1">
            <x v="80"/>
          </reference>
          <reference field="31" count="1" selected="0">
            <x v="104"/>
          </reference>
        </references>
      </pivotArea>
    </format>
    <format dxfId="3279">
      <pivotArea dataOnly="0" labelOnly="1" outline="0" fieldPosition="0">
        <references count="6">
          <reference field="7" count="1" selected="0">
            <x v="0"/>
          </reference>
          <reference field="8" count="1" selected="0">
            <x v="17"/>
          </reference>
          <reference field="16" count="1" selected="0">
            <x v="27"/>
          </reference>
          <reference field="19" count="1" selected="0">
            <x v="6"/>
          </reference>
          <reference field="20" count="1">
            <x v="4"/>
          </reference>
          <reference field="31" count="1" selected="0">
            <x v="36"/>
          </reference>
        </references>
      </pivotArea>
    </format>
    <format dxfId="3278">
      <pivotArea dataOnly="0" labelOnly="1" outline="0" fieldPosition="0">
        <references count="6">
          <reference field="7" count="1" selected="0">
            <x v="3"/>
          </reference>
          <reference field="8" count="1" selected="0">
            <x v="14"/>
          </reference>
          <reference field="16" count="1" selected="0">
            <x v="27"/>
          </reference>
          <reference field="19" count="1" selected="0">
            <x v="36"/>
          </reference>
          <reference field="20" count="1">
            <x v="41"/>
          </reference>
          <reference field="31" count="1" selected="0">
            <x v="72"/>
          </reference>
        </references>
      </pivotArea>
    </format>
    <format dxfId="3277">
      <pivotArea dataOnly="0" labelOnly="1" outline="0" fieldPosition="0">
        <references count="6">
          <reference field="7" count="1" selected="0">
            <x v="3"/>
          </reference>
          <reference field="8" count="1" selected="0">
            <x v="14"/>
          </reference>
          <reference field="16" count="1" selected="0">
            <x v="27"/>
          </reference>
          <reference field="19" count="1" selected="0">
            <x v="5"/>
          </reference>
          <reference field="20" count="1">
            <x v="42"/>
          </reference>
          <reference field="31" count="1" selected="0">
            <x v="73"/>
          </reference>
        </references>
      </pivotArea>
    </format>
    <format dxfId="3276">
      <pivotArea dataOnly="0" labelOnly="1" outline="0" fieldPosition="0">
        <references count="6">
          <reference field="7" count="1" selected="0">
            <x v="1"/>
          </reference>
          <reference field="8" count="1" selected="0">
            <x v="14"/>
          </reference>
          <reference field="16" count="1" selected="0">
            <x v="27"/>
          </reference>
          <reference field="19" count="1" selected="0">
            <x v="51"/>
          </reference>
          <reference field="20" count="1">
            <x v="63"/>
          </reference>
          <reference field="31" count="1" selected="0">
            <x v="131"/>
          </reference>
        </references>
      </pivotArea>
    </format>
    <format dxfId="3275">
      <pivotArea dataOnly="0" labelOnly="1" outline="0" fieldPosition="0">
        <references count="6">
          <reference field="7" count="1" selected="0">
            <x v="3"/>
          </reference>
          <reference field="8" count="1" selected="0">
            <x v="14"/>
          </reference>
          <reference field="16" count="1" selected="0">
            <x v="28"/>
          </reference>
          <reference field="19" count="1" selected="0">
            <x v="73"/>
          </reference>
          <reference field="20" count="1">
            <x v="80"/>
          </reference>
          <reference field="31" count="1" selected="0">
            <x v="53"/>
          </reference>
        </references>
      </pivotArea>
    </format>
    <format dxfId="3274">
      <pivotArea dataOnly="0" labelOnly="1" outline="0" fieldPosition="0">
        <references count="6">
          <reference field="7" count="1" selected="0">
            <x v="3"/>
          </reference>
          <reference field="8" count="1" selected="0">
            <x v="14"/>
          </reference>
          <reference field="16" count="1" selected="0">
            <x v="31"/>
          </reference>
          <reference field="19" count="1" selected="0">
            <x v="44"/>
          </reference>
          <reference field="20" count="1">
            <x v="54"/>
          </reference>
          <reference field="31" count="1" selected="0">
            <x v="74"/>
          </reference>
        </references>
      </pivotArea>
    </format>
    <format dxfId="3273">
      <pivotArea dataOnly="0" labelOnly="1" outline="0" fieldPosition="0">
        <references count="6">
          <reference field="7" count="1" selected="0">
            <x v="1"/>
          </reference>
          <reference field="8" count="1" selected="0">
            <x v="14"/>
          </reference>
          <reference field="16" count="1" selected="0">
            <x v="31"/>
          </reference>
          <reference field="19" count="1" selected="0">
            <x v="25"/>
          </reference>
          <reference field="20" count="1">
            <x v="61"/>
          </reference>
          <reference field="31" count="1" selected="0">
            <x v="105"/>
          </reference>
        </references>
      </pivotArea>
    </format>
    <format dxfId="3272">
      <pivotArea dataOnly="0" labelOnly="1" outline="0" fieldPosition="0">
        <references count="6">
          <reference field="7" count="1" selected="0">
            <x v="1"/>
          </reference>
          <reference field="8" count="1" selected="0">
            <x v="14"/>
          </reference>
          <reference field="16" count="1" selected="0">
            <x v="31"/>
          </reference>
          <reference field="19" count="1" selected="0">
            <x v="67"/>
          </reference>
          <reference field="20" count="1">
            <x v="55"/>
          </reference>
          <reference field="31" count="1" selected="0">
            <x v="120"/>
          </reference>
        </references>
      </pivotArea>
    </format>
    <format dxfId="3271">
      <pivotArea dataOnly="0" labelOnly="1" outline="0" fieldPosition="0">
        <references count="6">
          <reference field="7" count="1" selected="0">
            <x v="1"/>
          </reference>
          <reference field="8" count="1" selected="0">
            <x v="14"/>
          </reference>
          <reference field="16" count="1" selected="0">
            <x v="31"/>
          </reference>
          <reference field="19" count="1" selected="0">
            <x v="48"/>
          </reference>
          <reference field="20" count="1">
            <x v="56"/>
          </reference>
          <reference field="31" count="1" selected="0">
            <x v="121"/>
          </reference>
        </references>
      </pivotArea>
    </format>
    <format dxfId="3270">
      <pivotArea dataOnly="0" labelOnly="1" outline="0" fieldPosition="0">
        <references count="6">
          <reference field="7" count="1" selected="0">
            <x v="1"/>
          </reference>
          <reference field="8" count="1" selected="0">
            <x v="14"/>
          </reference>
          <reference field="16" count="1" selected="0">
            <x v="31"/>
          </reference>
          <reference field="19" count="1" selected="0">
            <x v="50"/>
          </reference>
          <reference field="20" count="1">
            <x v="59"/>
          </reference>
          <reference field="31" count="1" selected="0">
            <x v="122"/>
          </reference>
        </references>
      </pivotArea>
    </format>
    <format dxfId="3269">
      <pivotArea dataOnly="0" labelOnly="1" outline="0" fieldPosition="0">
        <references count="6">
          <reference field="7" count="1" selected="0">
            <x v="1"/>
          </reference>
          <reference field="8" count="1" selected="0">
            <x v="14"/>
          </reference>
          <reference field="16" count="1" selected="0">
            <x v="31"/>
          </reference>
          <reference field="19" count="1" selected="0">
            <x v="52"/>
          </reference>
          <reference field="20" count="1">
            <x v="62"/>
          </reference>
          <reference field="31" count="1" selected="0">
            <x v="123"/>
          </reference>
        </references>
      </pivotArea>
    </format>
    <format dxfId="3268">
      <pivotArea dataOnly="0" labelOnly="1" outline="0" fieldPosition="0">
        <references count="6">
          <reference field="7" count="1" selected="0">
            <x v="1"/>
          </reference>
          <reference field="8" count="1" selected="0">
            <x v="14"/>
          </reference>
          <reference field="16" count="1" selected="0">
            <x v="31"/>
          </reference>
          <reference field="19" count="1" selected="0">
            <x v="53"/>
          </reference>
          <reference field="20" count="1">
            <x v="24"/>
          </reference>
          <reference field="31" count="1" selected="0">
            <x v="124"/>
          </reference>
        </references>
      </pivotArea>
    </format>
    <format dxfId="3267">
      <pivotArea dataOnly="0" labelOnly="1" outline="0" fieldPosition="0">
        <references count="6">
          <reference field="7" count="1" selected="0">
            <x v="3"/>
          </reference>
          <reference field="8" count="1" selected="0">
            <x v="14"/>
          </reference>
          <reference field="16" count="1" selected="0">
            <x v="31"/>
          </reference>
          <reference field="19" count="1" selected="0">
            <x v="73"/>
          </reference>
          <reference field="20" count="1">
            <x v="80"/>
          </reference>
          <reference field="31" count="1" selected="0">
            <x v="136"/>
          </reference>
        </references>
      </pivotArea>
    </format>
    <format dxfId="3266">
      <pivotArea dataOnly="0" labelOnly="1" outline="0" fieldPosition="0">
        <references count="6">
          <reference field="7" count="1" selected="0">
            <x v="3"/>
          </reference>
          <reference field="8" count="1" selected="0">
            <x v="14"/>
          </reference>
          <reference field="16" count="1" selected="0">
            <x v="31"/>
          </reference>
          <reference field="19" count="1" selected="0">
            <x v="74"/>
          </reference>
          <reference field="20" count="1">
            <x v="81"/>
          </reference>
          <reference field="31" count="1" selected="0">
            <x v="140"/>
          </reference>
        </references>
      </pivotArea>
    </format>
    <format dxfId="3265">
      <pivotArea dataOnly="0" labelOnly="1" outline="0" fieldPosition="0">
        <references count="6">
          <reference field="7" count="1" selected="0">
            <x v="3"/>
          </reference>
          <reference field="8" count="1" selected="0">
            <x v="14"/>
          </reference>
          <reference field="16" count="1" selected="0">
            <x v="32"/>
          </reference>
          <reference field="19" count="1" selected="0">
            <x v="46"/>
          </reference>
          <reference field="20" count="1">
            <x v="60"/>
          </reference>
          <reference field="31" count="1" selected="0">
            <x v="26"/>
          </reference>
        </references>
      </pivotArea>
    </format>
    <format dxfId="3264">
      <pivotArea dataOnly="0" labelOnly="1" outline="0" fieldPosition="0">
        <references count="6">
          <reference field="7" count="1" selected="0">
            <x v="1"/>
          </reference>
          <reference field="8" count="1" selected="0">
            <x v="14"/>
          </reference>
          <reference field="16" count="1" selected="0">
            <x v="32"/>
          </reference>
          <reference field="19" count="1" selected="0">
            <x v="26"/>
          </reference>
          <reference field="20" count="1">
            <x v="23"/>
          </reference>
          <reference field="31" count="1" selected="0">
            <x v="58"/>
          </reference>
        </references>
      </pivotArea>
    </format>
    <format dxfId="3263">
      <pivotArea dataOnly="0" labelOnly="1" outline="0" fieldPosition="0">
        <references count="6">
          <reference field="7" count="1" selected="0">
            <x v="3"/>
          </reference>
          <reference field="8" count="1" selected="0">
            <x v="14"/>
          </reference>
          <reference field="16" count="1" selected="0">
            <x v="32"/>
          </reference>
          <reference field="19" count="1" selected="0">
            <x v="73"/>
          </reference>
          <reference field="20" count="1">
            <x v="80"/>
          </reference>
          <reference field="31" count="1" selected="0">
            <x v="138"/>
          </reference>
        </references>
      </pivotArea>
    </format>
    <format dxfId="3262">
      <pivotArea dataOnly="0" labelOnly="1" outline="0" fieldPosition="0">
        <references count="6">
          <reference field="7" count="1" selected="0">
            <x v="3"/>
          </reference>
          <reference field="8" count="1" selected="0">
            <x v="14"/>
          </reference>
          <reference field="16" count="1" selected="0">
            <x v="33"/>
          </reference>
          <reference field="19" count="1" selected="0">
            <x v="12"/>
          </reference>
          <reference field="20" count="1">
            <x v="13"/>
          </reference>
          <reference field="31" count="1" selected="0">
            <x v="17"/>
          </reference>
        </references>
      </pivotArea>
    </format>
    <format dxfId="3261">
      <pivotArea dataOnly="0" labelOnly="1" outline="0" fieldPosition="0">
        <references count="6">
          <reference field="7" count="1" selected="0">
            <x v="0"/>
          </reference>
          <reference field="8" count="1" selected="0">
            <x v="10"/>
          </reference>
          <reference field="16" count="1" selected="0">
            <x v="34"/>
          </reference>
          <reference field="19" count="1" selected="0">
            <x v="56"/>
          </reference>
          <reference field="20" count="1">
            <x v="80"/>
          </reference>
          <reference field="31" count="1" selected="0">
            <x v="24"/>
          </reference>
        </references>
      </pivotArea>
    </format>
    <format dxfId="3260">
      <pivotArea dataOnly="0" labelOnly="1" outline="0" fieldPosition="0">
        <references count="6">
          <reference field="7" count="1" selected="0">
            <x v="3"/>
          </reference>
          <reference field="8" count="1" selected="0">
            <x v="14"/>
          </reference>
          <reference field="16" count="1" selected="0">
            <x v="34"/>
          </reference>
          <reference field="19" count="1" selected="0">
            <x v="73"/>
          </reference>
          <reference field="20" count="1">
            <x v="80"/>
          </reference>
          <reference field="31" count="1" selected="0">
            <x v="68"/>
          </reference>
        </references>
      </pivotArea>
    </format>
    <format dxfId="3259">
      <pivotArea dataOnly="0" labelOnly="1" outline="0" fieldPosition="0">
        <references count="6">
          <reference field="7" count="1" selected="0">
            <x v="3"/>
          </reference>
          <reference field="8" count="1" selected="0">
            <x v="14"/>
          </reference>
          <reference field="16" count="1" selected="0">
            <x v="35"/>
          </reference>
          <reference field="19" count="1" selected="0">
            <x v="16"/>
          </reference>
          <reference field="20" count="1">
            <x v="11"/>
          </reference>
          <reference field="31" count="1" selected="0">
            <x v="48"/>
          </reference>
        </references>
      </pivotArea>
    </format>
    <format dxfId="3258">
      <pivotArea dataOnly="0" labelOnly="1" outline="0" fieldPosition="0">
        <references count="6">
          <reference field="7" count="1" selected="0">
            <x v="3"/>
          </reference>
          <reference field="8" count="1" selected="0">
            <x v="14"/>
          </reference>
          <reference field="16" count="1" selected="0">
            <x v="35"/>
          </reference>
          <reference field="19" count="1" selected="0">
            <x v="35"/>
          </reference>
          <reference field="20" count="1">
            <x v="40"/>
          </reference>
          <reference field="31" count="1" selected="0">
            <x v="50"/>
          </reference>
        </references>
      </pivotArea>
    </format>
    <format dxfId="3257">
      <pivotArea dataOnly="0" labelOnly="1" outline="0" fieldPosition="0">
        <references count="6">
          <reference field="7" count="1" selected="0">
            <x v="3"/>
          </reference>
          <reference field="8" count="1" selected="0">
            <x v="14"/>
          </reference>
          <reference field="16" count="1" selected="0">
            <x v="35"/>
          </reference>
          <reference field="19" count="1" selected="0">
            <x v="45"/>
          </reference>
          <reference field="20" count="1">
            <x v="58"/>
          </reference>
          <reference field="31" count="1" selected="0">
            <x v="71"/>
          </reference>
        </references>
      </pivotArea>
    </format>
    <format dxfId="3256">
      <pivotArea dataOnly="0" labelOnly="1" outline="0" fieldPosition="0">
        <references count="6">
          <reference field="7" count="1" selected="0">
            <x v="1"/>
          </reference>
          <reference field="8" count="1" selected="0">
            <x v="14"/>
          </reference>
          <reference field="16" count="1" selected="0">
            <x v="35"/>
          </reference>
          <reference field="19" count="1" selected="0">
            <x v="23"/>
          </reference>
          <reference field="20" count="1">
            <x v="21"/>
          </reference>
          <reference field="31" count="1" selected="0">
            <x v="106"/>
          </reference>
        </references>
      </pivotArea>
    </format>
    <format dxfId="3255">
      <pivotArea dataOnly="0" labelOnly="1" outline="0" fieldPosition="0">
        <references count="6">
          <reference field="7" count="1" selected="0">
            <x v="1"/>
          </reference>
          <reference field="8" count="1" selected="0">
            <x v="14"/>
          </reference>
          <reference field="16" count="1" selected="0">
            <x v="35"/>
          </reference>
          <reference field="19" count="1" selected="0">
            <x v="19"/>
          </reference>
          <reference field="20" count="1">
            <x v="43"/>
          </reference>
          <reference field="31" count="1" selected="0">
            <x v="116"/>
          </reference>
        </references>
      </pivotArea>
    </format>
    <format dxfId="3254">
      <pivotArea dataOnly="0" labelOnly="1" outline="0" fieldPosition="0">
        <references count="6">
          <reference field="7" count="1" selected="0">
            <x v="3"/>
          </reference>
          <reference field="8" count="1" selected="0">
            <x v="14"/>
          </reference>
          <reference field="16" count="1" selected="0">
            <x v="36"/>
          </reference>
          <reference field="19" count="1" selected="0">
            <x v="73"/>
          </reference>
          <reference field="20" count="1">
            <x v="80"/>
          </reference>
          <reference field="31" count="1" selected="0">
            <x v="92"/>
          </reference>
        </references>
      </pivotArea>
    </format>
    <format dxfId="3253">
      <pivotArea dataOnly="0" labelOnly="1" outline="0" fieldPosition="0">
        <references count="6">
          <reference field="7" count="1" selected="0">
            <x v="3"/>
          </reference>
          <reference field="8" count="1" selected="0">
            <x v="14"/>
          </reference>
          <reference field="16" count="1" selected="0">
            <x v="38"/>
          </reference>
          <reference field="19" count="1" selected="0">
            <x v="17"/>
          </reference>
          <reference field="20" count="1">
            <x v="12"/>
          </reference>
          <reference field="31" count="1" selected="0">
            <x v="63"/>
          </reference>
        </references>
      </pivotArea>
    </format>
    <format dxfId="3252">
      <pivotArea dataOnly="0" labelOnly="1" outline="0" fieldPosition="0">
        <references count="6">
          <reference field="7" count="1" selected="0">
            <x v="3"/>
          </reference>
          <reference field="8" count="1" selected="0">
            <x v="14"/>
          </reference>
          <reference field="16" count="1" selected="0">
            <x v="38"/>
          </reference>
          <reference field="19" count="1" selected="0">
            <x v="32"/>
          </reference>
          <reference field="20" count="1">
            <x v="37"/>
          </reference>
          <reference field="31" count="1" selected="0">
            <x v="96"/>
          </reference>
        </references>
      </pivotArea>
    </format>
    <format dxfId="3251">
      <pivotArea dataOnly="0" labelOnly="1" outline="0" fieldPosition="0">
        <references count="6">
          <reference field="7" count="1" selected="0">
            <x v="1"/>
          </reference>
          <reference field="8" count="1" selected="0">
            <x v="14"/>
          </reference>
          <reference field="16" count="1" selected="0">
            <x v="38"/>
          </reference>
          <reference field="19" count="1" selected="0">
            <x v="42"/>
          </reference>
          <reference field="20" count="1">
            <x v="65"/>
          </reference>
          <reference field="31" count="1" selected="0">
            <x v="126"/>
          </reference>
        </references>
      </pivotArea>
    </format>
    <format dxfId="3250">
      <pivotArea dataOnly="0" labelOnly="1" outline="0" fieldPosition="0">
        <references count="6">
          <reference field="7" count="1" selected="0">
            <x v="1"/>
          </reference>
          <reference field="8" count="1" selected="0">
            <x v="14"/>
          </reference>
          <reference field="16" count="1" selected="0">
            <x v="38"/>
          </reference>
          <reference field="19" count="1" selected="0">
            <x v="58"/>
          </reference>
          <reference field="20" count="1">
            <x v="22"/>
          </reference>
          <reference field="31" count="1" selected="0">
            <x v="127"/>
          </reference>
        </references>
      </pivotArea>
    </format>
    <format dxfId="3249">
      <pivotArea dataOnly="0" labelOnly="1" outline="0" fieldPosition="0">
        <references count="6">
          <reference field="7" count="1" selected="0">
            <x v="0"/>
          </reference>
          <reference field="8" count="1" selected="0">
            <x v="3"/>
          </reference>
          <reference field="16" count="1" selected="0">
            <x v="39"/>
          </reference>
          <reference field="19" count="1" selected="0">
            <x v="14"/>
          </reference>
          <reference field="20" count="1">
            <x v="20"/>
          </reference>
          <reference field="31" count="1" selected="0">
            <x v="16"/>
          </reference>
        </references>
      </pivotArea>
    </format>
    <format dxfId="3248">
      <pivotArea dataOnly="0" labelOnly="1" outline="0" fieldPosition="0">
        <references count="6">
          <reference field="7" count="1" selected="0">
            <x v="0"/>
          </reference>
          <reference field="8" count="1" selected="0">
            <x v="19"/>
          </reference>
          <reference field="16" count="1" selected="0">
            <x v="39"/>
          </reference>
          <reference field="19" count="1" selected="0">
            <x v="41"/>
          </reference>
          <reference field="20" count="1">
            <x v="49"/>
          </reference>
          <reference field="31" count="1" selected="0">
            <x v="21"/>
          </reference>
        </references>
      </pivotArea>
    </format>
    <format dxfId="3247">
      <pivotArea dataOnly="0" labelOnly="1" outline="0" fieldPosition="0">
        <references count="6">
          <reference field="7" count="1" selected="0">
            <x v="3"/>
          </reference>
          <reference field="8" count="1" selected="0">
            <x v="14"/>
          </reference>
          <reference field="16" count="1" selected="0">
            <x v="39"/>
          </reference>
          <reference field="19" count="1" selected="0">
            <x v="40"/>
          </reference>
          <reference field="20" count="1">
            <x v="64"/>
          </reference>
          <reference field="31" count="1" selected="0">
            <x v="29"/>
          </reference>
        </references>
      </pivotArea>
    </format>
    <format dxfId="3246">
      <pivotArea dataOnly="0" labelOnly="1" outline="0" fieldPosition="0">
        <references count="6">
          <reference field="7" count="1" selected="0">
            <x v="3"/>
          </reference>
          <reference field="8" count="1" selected="0">
            <x v="14"/>
          </reference>
          <reference field="16" count="1" selected="0">
            <x v="39"/>
          </reference>
          <reference field="19" count="1" selected="0">
            <x v="55"/>
          </reference>
          <reference field="20" count="1">
            <x v="67"/>
          </reference>
          <reference field="31" count="1" selected="0">
            <x v="30"/>
          </reference>
        </references>
      </pivotArea>
    </format>
    <format dxfId="3245">
      <pivotArea dataOnly="0" labelOnly="1" outline="0" fieldPosition="0">
        <references count="6">
          <reference field="7" count="1" selected="0">
            <x v="3"/>
          </reference>
          <reference field="8" count="1" selected="0">
            <x v="14"/>
          </reference>
          <reference field="16" count="1" selected="0">
            <x v="39"/>
          </reference>
          <reference field="19" count="1" selected="0">
            <x v="60"/>
          </reference>
          <reference field="20" count="1">
            <x v="51"/>
          </reference>
          <reference field="31" count="1" selected="0">
            <x v="31"/>
          </reference>
        </references>
      </pivotArea>
    </format>
    <format dxfId="3244">
      <pivotArea dataOnly="0" labelOnly="1" outline="0" fieldPosition="0">
        <references count="6">
          <reference field="7" count="1" selected="0">
            <x v="0"/>
          </reference>
          <reference field="8" count="1" selected="0">
            <x v="8"/>
          </reference>
          <reference field="16" count="1" selected="0">
            <x v="39"/>
          </reference>
          <reference field="19" count="1" selected="0">
            <x v="21"/>
          </reference>
          <reference field="20" count="1">
            <x v="15"/>
          </reference>
          <reference field="31" count="1" selected="0">
            <x v="35"/>
          </reference>
        </references>
      </pivotArea>
    </format>
    <format dxfId="3243">
      <pivotArea dataOnly="0" labelOnly="1" outline="0" fieldPosition="0">
        <references count="6">
          <reference field="7" count="1" selected="0">
            <x v="3"/>
          </reference>
          <reference field="8" count="1" selected="0">
            <x v="14"/>
          </reference>
          <reference field="16" count="1" selected="0">
            <x v="39"/>
          </reference>
          <reference field="19" count="1" selected="0">
            <x v="41"/>
          </reference>
          <reference field="20" count="1">
            <x v="49"/>
          </reference>
          <reference field="31" count="1" selected="0">
            <x v="40"/>
          </reference>
        </references>
      </pivotArea>
    </format>
    <format dxfId="3242">
      <pivotArea dataOnly="0" labelOnly="1" outline="0" fieldPosition="0">
        <references count="6">
          <reference field="7" count="1" selected="0">
            <x v="0"/>
          </reference>
          <reference field="8" count="1" selected="0">
            <x v="3"/>
          </reference>
          <reference field="16" count="1" selected="0">
            <x v="39"/>
          </reference>
          <reference field="19" count="1" selected="0">
            <x v="14"/>
          </reference>
          <reference field="20" count="1">
            <x v="73"/>
          </reference>
          <reference field="31" count="1" selected="0">
            <x v="55"/>
          </reference>
        </references>
      </pivotArea>
    </format>
    <format dxfId="3241">
      <pivotArea dataOnly="0" labelOnly="1" outline="0" fieldPosition="0">
        <references count="6">
          <reference field="7" count="1" selected="0">
            <x v="0"/>
          </reference>
          <reference field="8" count="1" selected="0">
            <x v="3"/>
          </reference>
          <reference field="16" count="1" selected="0">
            <x v="39"/>
          </reference>
          <reference field="19" count="1" selected="0">
            <x v="20"/>
          </reference>
          <reference field="20" count="1">
            <x v="20"/>
          </reference>
          <reference field="31" count="1" selected="0">
            <x v="56"/>
          </reference>
        </references>
      </pivotArea>
    </format>
    <format dxfId="3240">
      <pivotArea dataOnly="0" labelOnly="1" outline="0" fieldPosition="0">
        <references count="6">
          <reference field="7" count="1" selected="0">
            <x v="1"/>
          </reference>
          <reference field="8" count="1" selected="0">
            <x v="14"/>
          </reference>
          <reference field="16" count="1" selected="0">
            <x v="39"/>
          </reference>
          <reference field="19" count="1" selected="0">
            <x v="9"/>
          </reference>
          <reference field="20" count="1">
            <x v="8"/>
          </reference>
          <reference field="31" count="1" selected="0">
            <x v="86"/>
          </reference>
        </references>
      </pivotArea>
    </format>
    <format dxfId="3239">
      <pivotArea dataOnly="0" labelOnly="1" outline="0" fieldPosition="0">
        <references count="6">
          <reference field="7" count="1" selected="0">
            <x v="1"/>
          </reference>
          <reference field="8" count="1" selected="0">
            <x v="14"/>
          </reference>
          <reference field="16" count="1" selected="0">
            <x v="41"/>
          </reference>
          <reference field="19" count="1" selected="0">
            <x v="68"/>
          </reference>
          <reference field="20" count="1">
            <x v="76"/>
          </reference>
          <reference field="31" count="1" selected="0">
            <x v="108"/>
          </reference>
        </references>
      </pivotArea>
    </format>
    <format dxfId="3238">
      <pivotArea dataOnly="0" labelOnly="1" outline="0" fieldPosition="0">
        <references count="6">
          <reference field="7" count="1" selected="0">
            <x v="1"/>
          </reference>
          <reference field="8" count="1" selected="0">
            <x v="14"/>
          </reference>
          <reference field="16" count="1" selected="0">
            <x v="42"/>
          </reference>
          <reference field="19" count="1" selected="0">
            <x v="70"/>
          </reference>
          <reference field="20" count="1">
            <x v="78"/>
          </reference>
          <reference field="31" count="1" selected="0">
            <x v="111"/>
          </reference>
        </references>
      </pivotArea>
    </format>
    <format dxfId="3237">
      <pivotArea dataOnly="0" labelOnly="1" outline="0" fieldPosition="0">
        <references count="6">
          <reference field="7" count="1" selected="0">
            <x v="3"/>
          </reference>
          <reference field="8" count="1" selected="0">
            <x v="14"/>
          </reference>
          <reference field="16" count="1" selected="0">
            <x v="45"/>
          </reference>
          <reference field="19" count="1" selected="0">
            <x v="65"/>
          </reference>
          <reference field="20" count="1">
            <x v="74"/>
          </reference>
          <reference field="31" count="1" selected="0">
            <x v="80"/>
          </reference>
        </references>
      </pivotArea>
    </format>
    <format dxfId="3236">
      <pivotArea dataOnly="0" labelOnly="1" outline="0" fieldPosition="0">
        <references count="6">
          <reference field="7" count="1" selected="0">
            <x v="3"/>
          </reference>
          <reference field="8" count="1" selected="0">
            <x v="14"/>
          </reference>
          <reference field="16" count="1" selected="0">
            <x v="46"/>
          </reference>
          <reference field="19" count="1" selected="0">
            <x v="9"/>
          </reference>
          <reference field="20" count="1">
            <x v="18"/>
          </reference>
          <reference field="31" count="1" selected="0">
            <x v="7"/>
          </reference>
        </references>
      </pivotArea>
    </format>
    <format dxfId="3235">
      <pivotArea dataOnly="0" labelOnly="1" outline="0" fieldPosition="0">
        <references count="6">
          <reference field="7" count="1" selected="0">
            <x v="0"/>
          </reference>
          <reference field="8" count="1" selected="0">
            <x v="21"/>
          </reference>
          <reference field="16" count="1" selected="0">
            <x v="46"/>
          </reference>
          <reference field="19" count="1" selected="0">
            <x v="9"/>
          </reference>
          <reference field="20" count="1">
            <x v="17"/>
          </reference>
          <reference field="31" count="1" selected="0">
            <x v="23"/>
          </reference>
        </references>
      </pivotArea>
    </format>
    <format dxfId="3234">
      <pivotArea dataOnly="0" labelOnly="1" outline="0" fieldPosition="0">
        <references count="6">
          <reference field="7" count="1" selected="0">
            <x v="0"/>
          </reference>
          <reference field="8" count="1" selected="0">
            <x v="21"/>
          </reference>
          <reference field="16" count="1" selected="0">
            <x v="46"/>
          </reference>
          <reference field="19" count="1" selected="0">
            <x v="31"/>
          </reference>
          <reference field="20" count="1">
            <x v="38"/>
          </reference>
          <reference field="31" count="1" selected="0">
            <x v="41"/>
          </reference>
        </references>
      </pivotArea>
    </format>
    <format dxfId="3233">
      <pivotArea dataOnly="0" labelOnly="1" outline="0" fieldPosition="0">
        <references count="6">
          <reference field="7" count="1" selected="0">
            <x v="0"/>
          </reference>
          <reference field="8" count="1" selected="0">
            <x v="20"/>
          </reference>
          <reference field="16" count="1" selected="0">
            <x v="46"/>
          </reference>
          <reference field="19" count="1" selected="0">
            <x v="30"/>
          </reference>
          <reference field="20" count="1">
            <x v="34"/>
          </reference>
          <reference field="31" count="1" selected="0">
            <x v="43"/>
          </reference>
        </references>
      </pivotArea>
    </format>
    <format dxfId="3232">
      <pivotArea dataOnly="0" labelOnly="1" outline="0" fieldPosition="0">
        <references count="6">
          <reference field="7" count="1" selected="0">
            <x v="0"/>
          </reference>
          <reference field="8" count="1" selected="0">
            <x v="21"/>
          </reference>
          <reference field="16" count="1" selected="0">
            <x v="46"/>
          </reference>
          <reference field="19" count="1" selected="0">
            <x v="9"/>
          </reference>
          <reference field="20" count="1">
            <x v="28"/>
          </reference>
          <reference field="31" count="1" selected="0">
            <x v="87"/>
          </reference>
        </references>
      </pivotArea>
    </format>
    <format dxfId="3231">
      <pivotArea dataOnly="0" labelOnly="1" outline="0" fieldPosition="0">
        <references count="6">
          <reference field="7" count="1" selected="0">
            <x v="3"/>
          </reference>
          <reference field="8" count="1" selected="0">
            <x v="14"/>
          </reference>
          <reference field="16" count="1" selected="0">
            <x v="47"/>
          </reference>
          <reference field="19" count="1" selected="0">
            <x v="71"/>
          </reference>
          <reference field="20" count="1">
            <x v="79"/>
          </reference>
          <reference field="31" count="1" selected="0">
            <x v="0"/>
          </reference>
        </references>
      </pivotArea>
    </format>
    <format dxfId="3230">
      <pivotArea dataOnly="0" labelOnly="1" outline="0" fieldPosition="0">
        <references count="6">
          <reference field="7" count="1" selected="0">
            <x v="0"/>
          </reference>
          <reference field="8" count="1" selected="0">
            <x v="10"/>
          </reference>
          <reference field="16" count="1" selected="0">
            <x v="47"/>
          </reference>
          <reference field="19" count="1" selected="0">
            <x v="27"/>
          </reference>
          <reference field="20" count="1">
            <x v="80"/>
          </reference>
          <reference field="31" count="1" selected="0">
            <x v="51"/>
          </reference>
        </references>
      </pivotArea>
    </format>
    <format dxfId="3229">
      <pivotArea dataOnly="0" labelOnly="1" outline="0" fieldPosition="0">
        <references count="6">
          <reference field="7" count="1" selected="0">
            <x v="3"/>
          </reference>
          <reference field="8" count="1" selected="0">
            <x v="14"/>
          </reference>
          <reference field="16" count="1" selected="0">
            <x v="51"/>
          </reference>
          <reference field="19" count="1" selected="0">
            <x v="73"/>
          </reference>
          <reference field="20" count="1">
            <x v="80"/>
          </reference>
          <reference field="31" count="1" selected="0">
            <x v="100"/>
          </reference>
        </references>
      </pivotArea>
    </format>
    <format dxfId="3228">
      <pivotArea dataOnly="0" labelOnly="1" outline="0" fieldPosition="0">
        <references count="6">
          <reference field="7" count="1" selected="0">
            <x v="3"/>
          </reference>
          <reference field="8" count="1" selected="0">
            <x v="14"/>
          </reference>
          <reference field="16" count="1" selected="0">
            <x v="58"/>
          </reference>
          <reference field="19" count="1" selected="0">
            <x v="9"/>
          </reference>
          <reference field="20" count="1">
            <x v="84"/>
          </reference>
          <reference field="31" count="1" selected="0">
            <x v="84"/>
          </reference>
        </references>
      </pivotArea>
    </format>
    <format dxfId="3227">
      <pivotArea dataOnly="0" labelOnly="1" outline="0" fieldPosition="0">
        <references count="6">
          <reference field="7" count="1" selected="0">
            <x v="3"/>
          </reference>
          <reference field="8" count="1" selected="0">
            <x v="14"/>
          </reference>
          <reference field="16" count="1" selected="0">
            <x v="59"/>
          </reference>
          <reference field="19" count="1" selected="0">
            <x v="73"/>
          </reference>
          <reference field="20" count="1">
            <x v="80"/>
          </reference>
          <reference field="31" count="1" selected="0">
            <x v="52"/>
          </reference>
        </references>
      </pivotArea>
    </format>
    <format dxfId="3226">
      <pivotArea dataOnly="0" labelOnly="1" outline="0" fieldPosition="0">
        <references count="6">
          <reference field="7" count="1" selected="0">
            <x v="3"/>
          </reference>
          <reference field="8" count="1" selected="0">
            <x v="14"/>
          </reference>
          <reference field="16" count="1" selected="0">
            <x v="59"/>
          </reference>
          <reference field="19" count="1" selected="0">
            <x v="11"/>
          </reference>
          <reference field="20" count="1">
            <x v="30"/>
          </reference>
          <reference field="31" count="1" selected="0">
            <x v="102"/>
          </reference>
        </references>
      </pivotArea>
    </format>
    <format dxfId="3225">
      <pivotArea dataOnly="0" labelOnly="1" outline="0" fieldPosition="0">
        <references count="6">
          <reference field="7" count="1" selected="0">
            <x v="1"/>
          </reference>
          <reference field="8" count="1" selected="0">
            <x v="14"/>
          </reference>
          <reference field="16" count="1" selected="0">
            <x v="63"/>
          </reference>
          <reference field="19" count="1" selected="0">
            <x v="62"/>
          </reference>
          <reference field="20" count="1">
            <x v="70"/>
          </reference>
          <reference field="31" count="1" selected="0">
            <x v="107"/>
          </reference>
        </references>
      </pivotArea>
    </format>
    <format dxfId="3224">
      <pivotArea dataOnly="0" labelOnly="1" outline="0" fieldPosition="0">
        <references count="6">
          <reference field="7" count="1" selected="0">
            <x v="1"/>
          </reference>
          <reference field="8" count="1" selected="0">
            <x v="14"/>
          </reference>
          <reference field="16" count="1" selected="0">
            <x v="63"/>
          </reference>
          <reference field="19" count="1" selected="0">
            <x v="63"/>
          </reference>
          <reference field="20" count="1">
            <x v="69"/>
          </reference>
          <reference field="31" count="1" selected="0">
            <x v="125"/>
          </reference>
        </references>
      </pivotArea>
    </format>
    <format dxfId="3223">
      <pivotArea dataOnly="0" labelOnly="1" outline="0" fieldPosition="0">
        <references count="6">
          <reference field="7" count="1" selected="0">
            <x v="0"/>
          </reference>
          <reference field="8" count="1" selected="0">
            <x v="9"/>
          </reference>
          <reference field="16" count="1" selected="0">
            <x v="65"/>
          </reference>
          <reference field="19" count="1" selected="0">
            <x v="9"/>
          </reference>
          <reference field="20" count="1">
            <x v="16"/>
          </reference>
          <reference field="31" count="1" selected="0">
            <x v="20"/>
          </reference>
        </references>
      </pivotArea>
    </format>
    <format dxfId="3222">
      <pivotArea dataOnly="0" labelOnly="1" outline="0" fieldPosition="0">
        <references count="6">
          <reference field="7" count="1" selected="0">
            <x v="3"/>
          </reference>
          <reference field="8" count="1" selected="0">
            <x v="14"/>
          </reference>
          <reference field="16" count="1" selected="0">
            <x v="66"/>
          </reference>
          <reference field="19" count="1" selected="0">
            <x v="73"/>
          </reference>
          <reference field="20" count="1">
            <x v="80"/>
          </reference>
          <reference field="31" count="1" selected="0">
            <x v="64"/>
          </reference>
        </references>
      </pivotArea>
    </format>
    <format dxfId="3221">
      <pivotArea dataOnly="0" labelOnly="1" outline="0" fieldPosition="0">
        <references count="6">
          <reference field="7" count="1" selected="0">
            <x v="3"/>
          </reference>
          <reference field="8" count="1" selected="0">
            <x v="14"/>
          </reference>
          <reference field="16" count="1" selected="0">
            <x v="66"/>
          </reference>
          <reference field="19" count="1" selected="0">
            <x v="38"/>
          </reference>
          <reference field="20" count="1">
            <x v="50"/>
          </reference>
          <reference field="31" count="1" selected="0">
            <x v="67"/>
          </reference>
        </references>
      </pivotArea>
    </format>
    <format dxfId="3220">
      <pivotArea dataOnly="0" labelOnly="1" outline="0" fieldPosition="0">
        <references count="6">
          <reference field="7" count="1" selected="0">
            <x v="3"/>
          </reference>
          <reference field="8" count="1" selected="0">
            <x v="14"/>
          </reference>
          <reference field="16" count="1" selected="0">
            <x v="73"/>
          </reference>
          <reference field="19" count="1" selected="0">
            <x v="73"/>
          </reference>
          <reference field="20" count="1">
            <x v="80"/>
          </reference>
          <reference field="31" count="1" selected="0">
            <x v="88"/>
          </reference>
        </references>
      </pivotArea>
    </format>
    <format dxfId="3219">
      <pivotArea dataOnly="0" labelOnly="1" outline="0" fieldPosition="0">
        <references count="6">
          <reference field="7" count="1" selected="0">
            <x v="3"/>
          </reference>
          <reference field="8" count="1" selected="0">
            <x v="14"/>
          </reference>
          <reference field="16" count="1" selected="0">
            <x v="76"/>
          </reference>
          <reference field="19" count="1" selected="0">
            <x v="61"/>
          </reference>
          <reference field="20" count="1">
            <x v="52"/>
          </reference>
          <reference field="31" count="1" selected="0">
            <x v="25"/>
          </reference>
        </references>
      </pivotArea>
    </format>
    <format dxfId="3218">
      <pivotArea dataOnly="0" labelOnly="1" outline="0" fieldPosition="0">
        <references count="6">
          <reference field="7" count="1" selected="0">
            <x v="0"/>
          </reference>
          <reference field="8" count="1" selected="0">
            <x v="7"/>
          </reference>
          <reference field="16" count="1" selected="0">
            <x v="76"/>
          </reference>
          <reference field="19" count="1" selected="0">
            <x v="9"/>
          </reference>
          <reference field="20" count="1">
            <x v="14"/>
          </reference>
          <reference field="31" count="1" selected="0">
            <x v="75"/>
          </reference>
        </references>
      </pivotArea>
    </format>
    <format dxfId="3217">
      <pivotArea dataOnly="0" labelOnly="1" outline="0" fieldPosition="0">
        <references count="6">
          <reference field="7" count="1" selected="0">
            <x v="0"/>
          </reference>
          <reference field="8" count="1" selected="0">
            <x v="18"/>
          </reference>
          <reference field="16" count="1" selected="0">
            <x v="77"/>
          </reference>
          <reference field="19" count="1" selected="0">
            <x v="3"/>
          </reference>
          <reference field="20" count="1">
            <x v="3"/>
          </reference>
          <reference field="31" count="1" selected="0">
            <x v="15"/>
          </reference>
        </references>
      </pivotArea>
    </format>
    <format dxfId="3216">
      <pivotArea dataOnly="0" labelOnly="1" outline="0" fieldPosition="0">
        <references count="6">
          <reference field="7" count="1" selected="0">
            <x v="0"/>
          </reference>
          <reference field="8" count="1" selected="0">
            <x v="18"/>
          </reference>
          <reference field="16" count="1" selected="0">
            <x v="77"/>
          </reference>
          <reference field="19" count="1" selected="0">
            <x v="47"/>
          </reference>
          <reference field="20" count="1">
            <x v="66"/>
          </reference>
          <reference field="31" count="1" selected="0">
            <x v="22"/>
          </reference>
        </references>
      </pivotArea>
    </format>
    <format dxfId="3215">
      <pivotArea dataOnly="0" labelOnly="1" outline="0" fieldPosition="0">
        <references count="6">
          <reference field="7" count="1" selected="0">
            <x v="1"/>
          </reference>
          <reference field="8" count="1" selected="0">
            <x v="14"/>
          </reference>
          <reference field="16" count="1" selected="0">
            <x v="80"/>
          </reference>
          <reference field="19" count="1" selected="0">
            <x v="9"/>
          </reference>
          <reference field="20" count="1">
            <x v="9"/>
          </reference>
          <reference field="31" count="1" selected="0">
            <x v="19"/>
          </reference>
        </references>
      </pivotArea>
    </format>
    <format dxfId="3214">
      <pivotArea dataOnly="0" labelOnly="1" outline="0" fieldPosition="0">
        <references count="6">
          <reference field="7" count="1" selected="0">
            <x v="0"/>
          </reference>
          <reference field="8" count="1" selected="0">
            <x v="2"/>
          </reference>
          <reference field="16" count="1" selected="0">
            <x v="84"/>
          </reference>
          <reference field="19" count="1" selected="0">
            <x v="9"/>
          </reference>
          <reference field="20" count="1">
            <x v="35"/>
          </reference>
          <reference field="31" count="1" selected="0">
            <x v="8"/>
          </reference>
        </references>
      </pivotArea>
    </format>
    <format dxfId="3213">
      <pivotArea dataOnly="0" labelOnly="1" outline="0" fieldPosition="0">
        <references count="6">
          <reference field="7" count="1" selected="0">
            <x v="0"/>
          </reference>
          <reference field="8" count="1" selected="0">
            <x v="1"/>
          </reference>
          <reference field="16" count="1" selected="0">
            <x v="84"/>
          </reference>
          <reference field="19" count="1" selected="0">
            <x v="9"/>
          </reference>
          <reference field="20" count="1">
            <x v="35"/>
          </reference>
          <reference field="31" count="1" selected="0">
            <x v="62"/>
          </reference>
        </references>
      </pivotArea>
    </format>
    <format dxfId="3212">
      <pivotArea dataOnly="0" labelOnly="1" outline="0" fieldPosition="0">
        <references count="6">
          <reference field="7" count="1" selected="0">
            <x v="0"/>
          </reference>
          <reference field="8" count="1" selected="0">
            <x v="12"/>
          </reference>
          <reference field="16" count="1" selected="0">
            <x v="92"/>
          </reference>
          <reference field="19" count="1" selected="0">
            <x v="43"/>
          </reference>
          <reference field="20" count="1">
            <x v="68"/>
          </reference>
          <reference field="31" count="1" selected="0">
            <x v="38"/>
          </reference>
        </references>
      </pivotArea>
    </format>
    <format dxfId="3211">
      <pivotArea dataOnly="0" labelOnly="1" outline="0" fieldPosition="0">
        <references count="6">
          <reference field="7" count="1" selected="0">
            <x v="3"/>
          </reference>
          <reference field="8" count="1" selected="0">
            <x v="14"/>
          </reference>
          <reference field="16" count="1" selected="0">
            <x v="93"/>
          </reference>
          <reference field="19" count="1" selected="0">
            <x v="9"/>
          </reference>
          <reference field="20" count="1">
            <x v="32"/>
          </reference>
          <reference field="31" count="1" selected="0">
            <x v="115"/>
          </reference>
        </references>
      </pivotArea>
    </format>
    <format dxfId="3210">
      <pivotArea dataOnly="0" labelOnly="1" outline="0" fieldPosition="0">
        <references count="6">
          <reference field="7" count="1" selected="0">
            <x v="1"/>
          </reference>
          <reference field="8" count="1" selected="0">
            <x v="14"/>
          </reference>
          <reference field="16" count="1" selected="0">
            <x v="94"/>
          </reference>
          <reference field="19" count="1" selected="0">
            <x v="9"/>
          </reference>
          <reference field="20" count="1">
            <x v="25"/>
          </reference>
          <reference field="31" count="1" selected="0">
            <x v="130"/>
          </reference>
        </references>
      </pivotArea>
    </format>
    <format dxfId="3209">
      <pivotArea dataOnly="0" labelOnly="1" outline="0" fieldPosition="0">
        <references count="6">
          <reference field="7" count="1" selected="0">
            <x v="3"/>
          </reference>
          <reference field="8" count="1" selected="0">
            <x v="14"/>
          </reference>
          <reference field="16" count="1" selected="0">
            <x v="95"/>
          </reference>
          <reference field="19" count="1" selected="0">
            <x v="73"/>
          </reference>
          <reference field="20" count="1">
            <x v="80"/>
          </reference>
          <reference field="31" count="1" selected="0">
            <x v="61"/>
          </reference>
        </references>
      </pivotArea>
    </format>
    <format dxfId="3208">
      <pivotArea dataOnly="0" labelOnly="1" outline="0" fieldPosition="0">
        <references count="6">
          <reference field="7" count="1" selected="0">
            <x v="3"/>
          </reference>
          <reference field="8" count="1" selected="0">
            <x v="14"/>
          </reference>
          <reference field="16" count="1" selected="0">
            <x v="116"/>
          </reference>
          <reference field="19" count="1" selected="0">
            <x v="13"/>
          </reference>
          <reference field="20" count="1">
            <x v="44"/>
          </reference>
          <reference field="31" count="1" selected="0">
            <x v="1"/>
          </reference>
        </references>
      </pivotArea>
    </format>
    <format dxfId="3207">
      <pivotArea dataOnly="0" labelOnly="1" outline="0" fieldPosition="0">
        <references count="6">
          <reference field="7" count="1" selected="0">
            <x v="2"/>
          </reference>
          <reference field="8" count="1" selected="0">
            <x v="14"/>
          </reference>
          <reference field="16" count="1" selected="0">
            <x v="116"/>
          </reference>
          <reference field="19" count="1" selected="0">
            <x v="73"/>
          </reference>
          <reference field="20" count="1">
            <x v="80"/>
          </reference>
          <reference field="31" count="1" selected="0">
            <x v="4"/>
          </reference>
        </references>
      </pivotArea>
    </format>
    <format dxfId="3206">
      <pivotArea dataOnly="0" labelOnly="1" outline="0" fieldPosition="0">
        <references count="6">
          <reference field="7" count="1" selected="0">
            <x v="0"/>
          </reference>
          <reference field="8" count="1" selected="0">
            <x v="11"/>
          </reference>
          <reference field="16" count="1" selected="0">
            <x v="116"/>
          </reference>
          <reference field="19" count="1" selected="0">
            <x v="66"/>
          </reference>
          <reference field="20" count="1">
            <x v="75"/>
          </reference>
          <reference field="31" count="1" selected="0">
            <x v="12"/>
          </reference>
        </references>
      </pivotArea>
    </format>
    <format dxfId="3205">
      <pivotArea dataOnly="0" labelOnly="1" outline="0" fieldPosition="0">
        <references count="6">
          <reference field="7" count="1" selected="0">
            <x v="0"/>
          </reference>
          <reference field="8" count="1" selected="0">
            <x v="0"/>
          </reference>
          <reference field="16" count="1" selected="0">
            <x v="116"/>
          </reference>
          <reference field="19" count="1" selected="0">
            <x v="9"/>
          </reference>
          <reference field="20" count="1">
            <x v="35"/>
          </reference>
          <reference field="31" count="1" selected="0">
            <x v="13"/>
          </reference>
        </references>
      </pivotArea>
    </format>
    <format dxfId="3204">
      <pivotArea dataOnly="0" labelOnly="1" outline="0" fieldPosition="0">
        <references count="6">
          <reference field="7" count="1" selected="0">
            <x v="0"/>
          </reference>
          <reference field="8" count="1" selected="0">
            <x v="5"/>
          </reference>
          <reference field="16" count="1" selected="0">
            <x v="116"/>
          </reference>
          <reference field="19" count="1" selected="0">
            <x v="61"/>
          </reference>
          <reference field="20" count="1">
            <x v="52"/>
          </reference>
          <reference field="31" count="1" selected="0">
            <x v="14"/>
          </reference>
        </references>
      </pivotArea>
    </format>
    <format dxfId="3203">
      <pivotArea dataOnly="0" labelOnly="1" outline="0" fieldPosition="0">
        <references count="6">
          <reference field="7" count="1" selected="0">
            <x v="1"/>
          </reference>
          <reference field="8" count="1" selected="0">
            <x v="14"/>
          </reference>
          <reference field="16" count="1" selected="0">
            <x v="116"/>
          </reference>
          <reference field="19" count="1" selected="0">
            <x v="9"/>
          </reference>
          <reference field="20" count="1">
            <x v="6"/>
          </reference>
          <reference field="31" count="1" selected="0">
            <x v="42"/>
          </reference>
        </references>
      </pivotArea>
    </format>
    <format dxfId="3202">
      <pivotArea dataOnly="0" labelOnly="1" outline="0" fieldPosition="0">
        <references count="6">
          <reference field="7" count="1" selected="0">
            <x v="0"/>
          </reference>
          <reference field="8" count="1" selected="0">
            <x v="13"/>
          </reference>
          <reference field="16" count="1" selected="0">
            <x v="116"/>
          </reference>
          <reference field="19" count="1" selected="0">
            <x v="73"/>
          </reference>
          <reference field="20" count="1">
            <x v="80"/>
          </reference>
          <reference field="31" count="1" selected="0">
            <x v="59"/>
          </reference>
        </references>
      </pivotArea>
    </format>
    <format dxfId="3201">
      <pivotArea dataOnly="0" labelOnly="1" outline="0" fieldPosition="0">
        <references count="6">
          <reference field="7" count="1" selected="0">
            <x v="3"/>
          </reference>
          <reference field="8" count="1" selected="0">
            <x v="14"/>
          </reference>
          <reference field="16" count="1" selected="0">
            <x v="116"/>
          </reference>
          <reference field="19" count="1" selected="0">
            <x v="9"/>
          </reference>
          <reference field="20" count="1">
            <x v="29"/>
          </reference>
          <reference field="31" count="1" selected="0">
            <x v="70"/>
          </reference>
        </references>
      </pivotArea>
    </format>
    <format dxfId="3200">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76"/>
          </reference>
        </references>
      </pivotArea>
    </format>
    <format dxfId="3199">
      <pivotArea dataOnly="0" labelOnly="1" outline="0" fieldPosition="0">
        <references count="6">
          <reference field="7" count="1" selected="0">
            <x v="3"/>
          </reference>
          <reference field="8" count="1" selected="0">
            <x v="14"/>
          </reference>
          <reference field="16" count="1" selected="0">
            <x v="116"/>
          </reference>
          <reference field="19" count="1" selected="0">
            <x v="18"/>
          </reference>
          <reference field="20" count="1">
            <x v="26"/>
          </reference>
          <reference field="31" count="1" selected="0">
            <x v="77"/>
          </reference>
        </references>
      </pivotArea>
    </format>
    <format dxfId="3198">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78"/>
          </reference>
        </references>
      </pivotArea>
    </format>
    <format dxfId="3197">
      <pivotArea dataOnly="0" labelOnly="1" outline="0" fieldPosition="0">
        <references count="6">
          <reference field="7" count="1" selected="0">
            <x v="3"/>
          </reference>
          <reference field="8" count="1" selected="0">
            <x v="14"/>
          </reference>
          <reference field="16" count="1" selected="0">
            <x v="116"/>
          </reference>
          <reference field="19" count="1" selected="0">
            <x v="34"/>
          </reference>
          <reference field="20" count="1">
            <x v="45"/>
          </reference>
          <reference field="31" count="1" selected="0">
            <x v="79"/>
          </reference>
        </references>
      </pivotArea>
    </format>
    <format dxfId="3196">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81"/>
          </reference>
        </references>
      </pivotArea>
    </format>
    <format dxfId="3195">
      <pivotArea dataOnly="0" labelOnly="1" outline="0" fieldPosition="0">
        <references count="6">
          <reference field="7" count="1" selected="0">
            <x v="1"/>
          </reference>
          <reference field="8" count="1" selected="0">
            <x v="14"/>
          </reference>
          <reference field="16" count="1" selected="0">
            <x v="116"/>
          </reference>
          <reference field="19" count="1" selected="0">
            <x v="69"/>
          </reference>
          <reference field="20" count="1">
            <x v="77"/>
          </reference>
          <reference field="31" count="1" selected="0">
            <x v="85"/>
          </reference>
        </references>
      </pivotArea>
    </format>
    <format dxfId="3194">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89"/>
          </reference>
        </references>
      </pivotArea>
    </format>
    <format dxfId="3193">
      <pivotArea dataOnly="0" labelOnly="1" outline="0" fieldPosition="0">
        <references count="6">
          <reference field="7" count="1" selected="0">
            <x v="1"/>
          </reference>
          <reference field="8" count="1" selected="0">
            <x v="14"/>
          </reference>
          <reference field="16" count="1" selected="0">
            <x v="116"/>
          </reference>
          <reference field="19" count="1" selected="0">
            <x v="72"/>
          </reference>
          <reference field="20" count="1">
            <x v="39"/>
          </reference>
          <reference field="31" count="1" selected="0">
            <x v="91"/>
          </reference>
        </references>
      </pivotArea>
    </format>
    <format dxfId="3192">
      <pivotArea dataOnly="0" labelOnly="1" outline="0" fieldPosition="0">
        <references count="6">
          <reference field="7" count="1" selected="0">
            <x v="1"/>
          </reference>
          <reference field="8" count="1" selected="0">
            <x v="14"/>
          </reference>
          <reference field="16" count="1" selected="0">
            <x v="116"/>
          </reference>
          <reference field="19" count="1" selected="0">
            <x v="9"/>
          </reference>
          <reference field="20" count="1">
            <x v="7"/>
          </reference>
          <reference field="31" count="1" selected="0">
            <x v="94"/>
          </reference>
        </references>
      </pivotArea>
    </format>
    <format dxfId="3191">
      <pivotArea dataOnly="0" labelOnly="1" outline="0" fieldPosition="0">
        <references count="6">
          <reference field="7" count="1" selected="0">
            <x v="3"/>
          </reference>
          <reference field="8" count="1" selected="0">
            <x v="14"/>
          </reference>
          <reference field="16" count="1" selected="0">
            <x v="116"/>
          </reference>
          <reference field="19" count="1" selected="0">
            <x v="0"/>
          </reference>
          <reference field="20" count="1">
            <x v="0"/>
          </reference>
          <reference field="31" count="1" selected="0">
            <x v="97"/>
          </reference>
        </references>
      </pivotArea>
    </format>
    <format dxfId="3190">
      <pivotArea dataOnly="0" labelOnly="1" outline="0" fieldPosition="0">
        <references count="6">
          <reference field="7" count="1" selected="0">
            <x v="3"/>
          </reference>
          <reference field="8" count="1" selected="0">
            <x v="14"/>
          </reference>
          <reference field="16" count="1" selected="0">
            <x v="116"/>
          </reference>
          <reference field="19" count="1" selected="0">
            <x v="1"/>
          </reference>
          <reference field="20" count="1">
            <x v="1"/>
          </reference>
          <reference field="31" count="1" selected="0">
            <x v="98"/>
          </reference>
        </references>
      </pivotArea>
    </format>
    <format dxfId="3189">
      <pivotArea dataOnly="0" labelOnly="1" outline="0" fieldPosition="0">
        <references count="6">
          <reference field="7" count="1" selected="0">
            <x v="3"/>
          </reference>
          <reference field="8" count="1" selected="0">
            <x v="14"/>
          </reference>
          <reference field="16" count="1" selected="0">
            <x v="116"/>
          </reference>
          <reference field="19" count="1" selected="0">
            <x v="2"/>
          </reference>
          <reference field="20" count="1">
            <x v="2"/>
          </reference>
          <reference field="31" count="1" selected="0">
            <x v="99"/>
          </reference>
        </references>
      </pivotArea>
    </format>
    <format dxfId="3188">
      <pivotArea dataOnly="0" labelOnly="1" outline="0" fieldPosition="0">
        <references count="6">
          <reference field="7" count="1" selected="0">
            <x v="1"/>
          </reference>
          <reference field="8" count="1" selected="0">
            <x v="14"/>
          </reference>
          <reference field="16" count="1" selected="0">
            <x v="116"/>
          </reference>
          <reference field="19" count="1" selected="0">
            <x v="24"/>
          </reference>
          <reference field="20" count="1">
            <x v="19"/>
          </reference>
          <reference field="31" count="1" selected="0">
            <x v="101"/>
          </reference>
        </references>
      </pivotArea>
    </format>
    <format dxfId="3187">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103"/>
          </reference>
        </references>
      </pivotArea>
    </format>
    <format dxfId="3186">
      <pivotArea dataOnly="0" labelOnly="1" outline="0" fieldPosition="0">
        <references count="6">
          <reference field="7" count="1" selected="0">
            <x v="1"/>
          </reference>
          <reference field="8" count="1" selected="0">
            <x v="14"/>
          </reference>
          <reference field="16" count="1" selected="0">
            <x v="116"/>
          </reference>
          <reference field="19" count="1" selected="0">
            <x v="39"/>
          </reference>
          <reference field="20" count="1">
            <x v="48"/>
          </reference>
          <reference field="31" count="1" selected="0">
            <x v="113"/>
          </reference>
        </references>
      </pivotArea>
    </format>
    <format dxfId="3185">
      <pivotArea dataOnly="0" labelOnly="1" outline="0" fieldPosition="0">
        <references count="6">
          <reference field="7" count="1" selected="0">
            <x v="3"/>
          </reference>
          <reference field="8" count="1" selected="0">
            <x v="14"/>
          </reference>
          <reference field="16" count="1" selected="0">
            <x v="55"/>
          </reference>
          <reference field="19" count="1" selected="0">
            <x v="39"/>
          </reference>
          <reference field="20" count="1">
            <x v="82"/>
          </reference>
          <reference field="31" count="1" selected="0">
            <x v="141"/>
          </reference>
        </references>
      </pivotArea>
    </format>
    <format dxfId="3184">
      <pivotArea dataOnly="0" labelOnly="1" outline="0" fieldPosition="0">
        <references count="6">
          <reference field="7" count="1" selected="0">
            <x v="3"/>
          </reference>
          <reference field="8" count="1" selected="0">
            <x v="14"/>
          </reference>
          <reference field="16" count="1" selected="0">
            <x v="50"/>
          </reference>
          <reference field="19" count="1" selected="0">
            <x v="75"/>
          </reference>
          <reference field="20" count="1">
            <x v="83"/>
          </reference>
          <reference field="31" count="1" selected="0">
            <x v="143"/>
          </reference>
        </references>
      </pivotArea>
    </format>
    <format dxfId="3183">
      <pivotArea dataOnly="0" labelOnly="1" outline="0" fieldPosition="0">
        <references count="6">
          <reference field="7" count="1" selected="0">
            <x v="3"/>
          </reference>
          <reference field="8" count="1" selected="0">
            <x v="14"/>
          </reference>
          <reference field="16" count="1" selected="0">
            <x v="71"/>
          </reference>
          <reference field="19" count="1" selected="0">
            <x v="39"/>
          </reference>
          <reference field="20" count="1">
            <x v="57"/>
          </reference>
          <reference field="31" count="1" selected="0">
            <x v="135"/>
          </reference>
        </references>
      </pivotArea>
    </format>
    <format dxfId="3182">
      <pivotArea dataOnly="0" labelOnly="1" outline="0" fieldPosition="0">
        <references count="7">
          <reference field="7" count="1" selected="0">
            <x v="3"/>
          </reference>
          <reference field="8" count="1" selected="0">
            <x v="14"/>
          </reference>
          <reference field="16" count="1" selected="0">
            <x v="21"/>
          </reference>
          <reference field="17" count="1">
            <x v="11"/>
          </reference>
          <reference field="19" count="1" selected="0">
            <x v="22"/>
          </reference>
          <reference field="20" count="1" selected="0">
            <x v="80"/>
          </reference>
          <reference field="31" count="1" selected="0">
            <x v="132"/>
          </reference>
        </references>
      </pivotArea>
    </format>
    <format dxfId="3181">
      <pivotArea dataOnly="0" labelOnly="1" outline="0" fieldPosition="0">
        <references count="7">
          <reference field="7" count="1" selected="0">
            <x v="1"/>
          </reference>
          <reference field="8" count="1" selected="0">
            <x v="14"/>
          </reference>
          <reference field="16" count="1" selected="0">
            <x v="24"/>
          </reference>
          <reference field="17" count="1">
            <x v="31"/>
          </reference>
          <reference field="19" count="1" selected="0">
            <x v="28"/>
          </reference>
          <reference field="20" count="1" selected="0">
            <x v="36"/>
          </reference>
          <reference field="31" count="1" selected="0">
            <x v="2"/>
          </reference>
        </references>
      </pivotArea>
    </format>
    <format dxfId="3180">
      <pivotArea dataOnly="0" labelOnly="1" outline="0" fieldPosition="0">
        <references count="7">
          <reference field="7" count="1" selected="0">
            <x v="1"/>
          </reference>
          <reference field="8" count="1" selected="0">
            <x v="14"/>
          </reference>
          <reference field="16" count="1" selected="0">
            <x v="24"/>
          </reference>
          <reference field="17" count="1">
            <x v="30"/>
          </reference>
          <reference field="19" count="1" selected="0">
            <x v="33"/>
          </reference>
          <reference field="20" count="1" selected="0">
            <x v="10"/>
          </reference>
          <reference field="31" count="1" selected="0">
            <x v="3"/>
          </reference>
        </references>
      </pivotArea>
    </format>
    <format dxfId="3179">
      <pivotArea dataOnly="0" labelOnly="1" outline="0" fieldPosition="0">
        <references count="7">
          <reference field="7" count="1" selected="0">
            <x v="3"/>
          </reference>
          <reference field="8" count="1" selected="0">
            <x v="14"/>
          </reference>
          <reference field="16" count="1" selected="0">
            <x v="24"/>
          </reference>
          <reference field="17" count="1">
            <x v="86"/>
          </reference>
          <reference field="19" count="1" selected="0">
            <x v="73"/>
          </reference>
          <reference field="20" count="1" selected="0">
            <x v="80"/>
          </reference>
          <reference field="31" count="1" selected="0">
            <x v="18"/>
          </reference>
        </references>
      </pivotArea>
    </format>
    <format dxfId="3178">
      <pivotArea dataOnly="0" labelOnly="1" outline="0" fieldPosition="0">
        <references count="7">
          <reference field="7" count="1" selected="0">
            <x v="1"/>
          </reference>
          <reference field="8" count="1" selected="0">
            <x v="14"/>
          </reference>
          <reference field="16" count="1" selected="0">
            <x v="25"/>
          </reference>
          <reference field="17" count="1">
            <x v="70"/>
          </reference>
          <reference field="19" count="1" selected="0">
            <x v="54"/>
          </reference>
          <reference field="20" count="1" selected="0">
            <x v="80"/>
          </reference>
          <reference field="31" count="1" selected="0">
            <x v="104"/>
          </reference>
        </references>
      </pivotArea>
    </format>
    <format dxfId="3177">
      <pivotArea dataOnly="0" labelOnly="1" outline="0" fieldPosition="0">
        <references count="7">
          <reference field="7" count="1" selected="0">
            <x v="3"/>
          </reference>
          <reference field="8" count="1" selected="0">
            <x v="14"/>
          </reference>
          <reference field="16" count="1" selected="0">
            <x v="27"/>
          </reference>
          <reference field="17" count="1">
            <x v="17"/>
          </reference>
          <reference field="19" count="1" selected="0">
            <x v="36"/>
          </reference>
          <reference field="20" count="1" selected="0">
            <x v="41"/>
          </reference>
          <reference field="31" count="1" selected="0">
            <x v="72"/>
          </reference>
        </references>
      </pivotArea>
    </format>
    <format dxfId="3176">
      <pivotArea dataOnly="0" labelOnly="1" outline="0" fieldPosition="0">
        <references count="7">
          <reference field="7" count="1" selected="0">
            <x v="3"/>
          </reference>
          <reference field="8" count="1" selected="0">
            <x v="14"/>
          </reference>
          <reference field="16" count="1" selected="0">
            <x v="27"/>
          </reference>
          <reference field="17" count="1">
            <x v="12"/>
          </reference>
          <reference field="19" count="1" selected="0">
            <x v="5"/>
          </reference>
          <reference field="20" count="1" selected="0">
            <x v="42"/>
          </reference>
          <reference field="31" count="1" selected="0">
            <x v="73"/>
          </reference>
        </references>
      </pivotArea>
    </format>
    <format dxfId="3175">
      <pivotArea dataOnly="0" labelOnly="1" outline="0" fieldPosition="0">
        <references count="7">
          <reference field="7" count="1" selected="0">
            <x v="3"/>
          </reference>
          <reference field="8" count="1" selected="0">
            <x v="14"/>
          </reference>
          <reference field="16" count="1" selected="0">
            <x v="27"/>
          </reference>
          <reference field="17" count="1">
            <x v="86"/>
          </reference>
          <reference field="19" count="1" selected="0">
            <x v="73"/>
          </reference>
          <reference field="20" count="1" selected="0">
            <x v="80"/>
          </reference>
          <reference field="31" count="1" selected="0">
            <x v="90"/>
          </reference>
        </references>
      </pivotArea>
    </format>
    <format dxfId="3174">
      <pivotArea dataOnly="0" labelOnly="1" outline="0" fieldPosition="0">
        <references count="7">
          <reference field="7" count="1" selected="0">
            <x v="1"/>
          </reference>
          <reference field="8" count="1" selected="0">
            <x v="14"/>
          </reference>
          <reference field="16" count="1" selected="0">
            <x v="27"/>
          </reference>
          <reference field="17" count="1">
            <x v="14"/>
          </reference>
          <reference field="19" count="1" selected="0">
            <x v="51"/>
          </reference>
          <reference field="20" count="1" selected="0">
            <x v="63"/>
          </reference>
          <reference field="31" count="1" selected="0">
            <x v="131"/>
          </reference>
        </references>
      </pivotArea>
    </format>
    <format dxfId="3173">
      <pivotArea dataOnly="0" labelOnly="1" outline="0" fieldPosition="0">
        <references count="7">
          <reference field="7" count="1" selected="0">
            <x v="3"/>
          </reference>
          <reference field="8" count="1" selected="0">
            <x v="14"/>
          </reference>
          <reference field="16" count="1" selected="0">
            <x v="28"/>
          </reference>
          <reference field="17" count="1">
            <x v="13"/>
          </reference>
          <reference field="19" count="1" selected="0">
            <x v="73"/>
          </reference>
          <reference field="20" count="1" selected="0">
            <x v="80"/>
          </reference>
          <reference field="31" count="1" selected="0">
            <x v="53"/>
          </reference>
        </references>
      </pivotArea>
    </format>
    <format dxfId="3172">
      <pivotArea dataOnly="0" labelOnly="1" outline="0" fieldPosition="0">
        <references count="7">
          <reference field="7" count="1" selected="0">
            <x v="1"/>
          </reference>
          <reference field="8" count="1" selected="0">
            <x v="14"/>
          </reference>
          <reference field="16" count="1" selected="0">
            <x v="28"/>
          </reference>
          <reference field="17" count="1">
            <x v="80"/>
          </reference>
          <reference field="19" count="1" selected="0">
            <x v="73"/>
          </reference>
          <reference field="20" count="1" selected="0">
            <x v="80"/>
          </reference>
          <reference field="31" count="1" selected="0">
            <x v="119"/>
          </reference>
        </references>
      </pivotArea>
    </format>
    <format dxfId="3171">
      <pivotArea dataOnly="0" labelOnly="1" outline="0" fieldPosition="0">
        <references count="7">
          <reference field="7" count="1" selected="0">
            <x v="3"/>
          </reference>
          <reference field="8" count="1" selected="0">
            <x v="14"/>
          </reference>
          <reference field="16" count="1" selected="0">
            <x v="28"/>
          </reference>
          <reference field="17" count="1">
            <x v="86"/>
          </reference>
          <reference field="19" count="1" selected="0">
            <x v="73"/>
          </reference>
          <reference field="20" count="1" selected="0">
            <x v="80"/>
          </reference>
          <reference field="31" count="1" selected="0">
            <x v="134"/>
          </reference>
        </references>
      </pivotArea>
    </format>
    <format dxfId="3170">
      <pivotArea dataOnly="0" labelOnly="1" outline="0" fieldPosition="0">
        <references count="7">
          <reference field="7" count="1" selected="0">
            <x v="3"/>
          </reference>
          <reference field="8" count="1" selected="0">
            <x v="14"/>
          </reference>
          <reference field="16" count="1" selected="0">
            <x v="31"/>
          </reference>
          <reference field="17" count="1">
            <x v="38"/>
          </reference>
          <reference field="19" count="1" selected="0">
            <x v="44"/>
          </reference>
          <reference field="20" count="1" selected="0">
            <x v="54"/>
          </reference>
          <reference field="31" count="1" selected="0">
            <x v="74"/>
          </reference>
        </references>
      </pivotArea>
    </format>
    <format dxfId="3169">
      <pivotArea dataOnly="0" labelOnly="1" outline="0" fieldPosition="0">
        <references count="7">
          <reference field="7" count="1" selected="0">
            <x v="1"/>
          </reference>
          <reference field="8" count="1" selected="0">
            <x v="14"/>
          </reference>
          <reference field="16" count="1" selected="0">
            <x v="31"/>
          </reference>
          <reference field="17" count="1">
            <x v="5"/>
          </reference>
          <reference field="19" count="1" selected="0">
            <x v="25"/>
          </reference>
          <reference field="20" count="1" selected="0">
            <x v="61"/>
          </reference>
          <reference field="31" count="1" selected="0">
            <x v="105"/>
          </reference>
        </references>
      </pivotArea>
    </format>
    <format dxfId="3168">
      <pivotArea dataOnly="0" labelOnly="1" outline="0" fieldPosition="0">
        <references count="7">
          <reference field="7" count="1" selected="0">
            <x v="1"/>
          </reference>
          <reference field="8" count="1" selected="0">
            <x v="14"/>
          </reference>
          <reference field="16" count="1" selected="0">
            <x v="31"/>
          </reference>
          <reference field="17" count="1">
            <x v="78"/>
          </reference>
          <reference field="19" count="1" selected="0">
            <x v="67"/>
          </reference>
          <reference field="20" count="1" selected="0">
            <x v="55"/>
          </reference>
          <reference field="31" count="1" selected="0">
            <x v="120"/>
          </reference>
        </references>
      </pivotArea>
    </format>
    <format dxfId="3167">
      <pivotArea dataOnly="0" labelOnly="1" outline="0" fieldPosition="0">
        <references count="7">
          <reference field="7" count="1" selected="0">
            <x v="1"/>
          </reference>
          <reference field="8" count="1" selected="0">
            <x v="14"/>
          </reference>
          <reference field="16" count="1" selected="0">
            <x v="31"/>
          </reference>
          <reference field="17" count="1">
            <x v="77"/>
          </reference>
          <reference field="19" count="1" selected="0">
            <x v="48"/>
          </reference>
          <reference field="20" count="1" selected="0">
            <x v="56"/>
          </reference>
          <reference field="31" count="1" selected="0">
            <x v="121"/>
          </reference>
        </references>
      </pivotArea>
    </format>
    <format dxfId="3166">
      <pivotArea dataOnly="0" labelOnly="1" outline="0" fieldPosition="0">
        <references count="7">
          <reference field="7" count="1" selected="0">
            <x v="1"/>
          </reference>
          <reference field="8" count="1" selected="0">
            <x v="14"/>
          </reference>
          <reference field="16" count="1" selected="0">
            <x v="31"/>
          </reference>
          <reference field="17" count="1">
            <x v="76"/>
          </reference>
          <reference field="19" count="1" selected="0">
            <x v="50"/>
          </reference>
          <reference field="20" count="1" selected="0">
            <x v="59"/>
          </reference>
          <reference field="31" count="1" selected="0">
            <x v="122"/>
          </reference>
        </references>
      </pivotArea>
    </format>
    <format dxfId="3165">
      <pivotArea dataOnly="0" labelOnly="1" outline="0" fieldPosition="0">
        <references count="7">
          <reference field="7" count="1" selected="0">
            <x v="1"/>
          </reference>
          <reference field="8" count="1" selected="0">
            <x v="14"/>
          </reference>
          <reference field="16" count="1" selected="0">
            <x v="31"/>
          </reference>
          <reference field="17" count="1">
            <x v="26"/>
          </reference>
          <reference field="19" count="1" selected="0">
            <x v="52"/>
          </reference>
          <reference field="20" count="1" selected="0">
            <x v="62"/>
          </reference>
          <reference field="31" count="1" selected="0">
            <x v="123"/>
          </reference>
        </references>
      </pivotArea>
    </format>
    <format dxfId="3164">
      <pivotArea dataOnly="0" labelOnly="1" outline="0" fieldPosition="0">
        <references count="7">
          <reference field="7" count="1" selected="0">
            <x v="1"/>
          </reference>
          <reference field="8" count="1" selected="0">
            <x v="14"/>
          </reference>
          <reference field="16" count="1" selected="0">
            <x v="31"/>
          </reference>
          <reference field="17" count="1">
            <x v="73"/>
          </reference>
          <reference field="19" count="1" selected="0">
            <x v="53"/>
          </reference>
          <reference field="20" count="1" selected="0">
            <x v="24"/>
          </reference>
          <reference field="31" count="1" selected="0">
            <x v="124"/>
          </reference>
        </references>
      </pivotArea>
    </format>
    <format dxfId="3163">
      <pivotArea dataOnly="0" labelOnly="1" outline="0" fieldPosition="0">
        <references count="7">
          <reference field="7" count="1" selected="0">
            <x v="3"/>
          </reference>
          <reference field="8" count="1" selected="0">
            <x v="14"/>
          </reference>
          <reference field="16" count="1" selected="0">
            <x v="31"/>
          </reference>
          <reference field="17" count="1">
            <x v="86"/>
          </reference>
          <reference field="19" count="1" selected="0">
            <x v="73"/>
          </reference>
          <reference field="20" count="1" selected="0">
            <x v="80"/>
          </reference>
          <reference field="31" count="1" selected="0">
            <x v="136"/>
          </reference>
        </references>
      </pivotArea>
    </format>
    <format dxfId="3162">
      <pivotArea dataOnly="0" labelOnly="1" outline="0" fieldPosition="0">
        <references count="7">
          <reference field="7" count="1" selected="0">
            <x v="3"/>
          </reference>
          <reference field="8" count="1" selected="0">
            <x v="14"/>
          </reference>
          <reference field="16" count="1" selected="0">
            <x v="31"/>
          </reference>
          <reference field="17" count="1">
            <x v="87"/>
          </reference>
          <reference field="19" count="1" selected="0">
            <x v="74"/>
          </reference>
          <reference field="20" count="1" selected="0">
            <x v="81"/>
          </reference>
          <reference field="31" count="1" selected="0">
            <x v="140"/>
          </reference>
        </references>
      </pivotArea>
    </format>
    <format dxfId="3161">
      <pivotArea dataOnly="0" labelOnly="1" outline="0" fieldPosition="0">
        <references count="7">
          <reference field="7" count="1" selected="0">
            <x v="3"/>
          </reference>
          <reference field="8" count="1" selected="0">
            <x v="14"/>
          </reference>
          <reference field="16" count="1" selected="0">
            <x v="32"/>
          </reference>
          <reference field="17" count="1">
            <x v="55"/>
          </reference>
          <reference field="19" count="1" selected="0">
            <x v="46"/>
          </reference>
          <reference field="20" count="1" selected="0">
            <x v="60"/>
          </reference>
          <reference field="31" count="1" selected="0">
            <x v="26"/>
          </reference>
        </references>
      </pivotArea>
    </format>
    <format dxfId="3160">
      <pivotArea dataOnly="0" labelOnly="1" outline="0" fieldPosition="0">
        <references count="7">
          <reference field="7" count="1" selected="0">
            <x v="0"/>
          </reference>
          <reference field="8" count="1" selected="0">
            <x v="6"/>
          </reference>
          <reference field="16" count="1" selected="0">
            <x v="32"/>
          </reference>
          <reference field="17" count="1">
            <x v="55"/>
          </reference>
          <reference field="19" count="1" selected="0">
            <x v="46"/>
          </reference>
          <reference field="20" count="1" selected="0">
            <x v="60"/>
          </reference>
          <reference field="31" count="1" selected="0">
            <x v="54"/>
          </reference>
        </references>
      </pivotArea>
    </format>
    <format dxfId="3159">
      <pivotArea dataOnly="0" labelOnly="1" outline="0" fieldPosition="0">
        <references count="7">
          <reference field="7" count="1" selected="0">
            <x v="1"/>
          </reference>
          <reference field="8" count="1" selected="0">
            <x v="14"/>
          </reference>
          <reference field="16" count="1" selected="0">
            <x v="32"/>
          </reference>
          <reference field="17" count="1">
            <x v="51"/>
          </reference>
          <reference field="19" count="1" selected="0">
            <x v="26"/>
          </reference>
          <reference field="20" count="1" selected="0">
            <x v="23"/>
          </reference>
          <reference field="31" count="1" selected="0">
            <x v="58"/>
          </reference>
        </references>
      </pivotArea>
    </format>
    <format dxfId="3158">
      <pivotArea dataOnly="0" labelOnly="1" outline="0" fieldPosition="0">
        <references count="7">
          <reference field="7" count="1" selected="0">
            <x v="3"/>
          </reference>
          <reference field="8" count="1" selected="0">
            <x v="14"/>
          </reference>
          <reference field="16" count="1" selected="0">
            <x v="32"/>
          </reference>
          <reference field="17" count="1">
            <x v="86"/>
          </reference>
          <reference field="19" count="1" selected="0">
            <x v="73"/>
          </reference>
          <reference field="20" count="1" selected="0">
            <x v="80"/>
          </reference>
          <reference field="31" count="1" selected="0">
            <x v="138"/>
          </reference>
        </references>
      </pivotArea>
    </format>
    <format dxfId="3157">
      <pivotArea dataOnly="0" labelOnly="1" outline="0" fieldPosition="0">
        <references count="7">
          <reference field="7" count="1" selected="0">
            <x v="3"/>
          </reference>
          <reference field="8" count="1" selected="0">
            <x v="14"/>
          </reference>
          <reference field="16" count="1" selected="0">
            <x v="33"/>
          </reference>
          <reference field="17" count="1">
            <x v="36"/>
          </reference>
          <reference field="19" count="1" selected="0">
            <x v="12"/>
          </reference>
          <reference field="20" count="1" selected="0">
            <x v="13"/>
          </reference>
          <reference field="31" count="1" selected="0">
            <x v="17"/>
          </reference>
        </references>
      </pivotArea>
    </format>
    <format dxfId="3156">
      <pivotArea dataOnly="0" labelOnly="1" outline="0" fieldPosition="0">
        <references count="7">
          <reference field="7" count="1" selected="0">
            <x v="0"/>
          </reference>
          <reference field="8" count="1" selected="0">
            <x v="10"/>
          </reference>
          <reference field="16" count="1" selected="0">
            <x v="34"/>
          </reference>
          <reference field="17" count="1">
            <x v="86"/>
          </reference>
          <reference field="19" count="1" selected="0">
            <x v="56"/>
          </reference>
          <reference field="20" count="1" selected="0">
            <x v="80"/>
          </reference>
          <reference field="31" count="1" selected="0">
            <x v="24"/>
          </reference>
        </references>
      </pivotArea>
    </format>
    <format dxfId="3155">
      <pivotArea dataOnly="0" labelOnly="1" outline="0" fieldPosition="0">
        <references count="7">
          <reference field="7" count="1" selected="0">
            <x v="3"/>
          </reference>
          <reference field="8" count="1" selected="0">
            <x v="14"/>
          </reference>
          <reference field="16" count="1" selected="0">
            <x v="34"/>
          </reference>
          <reference field="17" count="1">
            <x v="86"/>
          </reference>
          <reference field="19" count="1" selected="0">
            <x v="73"/>
          </reference>
          <reference field="20" count="1" selected="0">
            <x v="80"/>
          </reference>
          <reference field="31" count="1" selected="0">
            <x v="68"/>
          </reference>
        </references>
      </pivotArea>
    </format>
    <format dxfId="3154">
      <pivotArea dataOnly="0" labelOnly="1" outline="0" fieldPosition="0">
        <references count="7">
          <reference field="7" count="1" selected="0">
            <x v="3"/>
          </reference>
          <reference field="8" count="1" selected="0">
            <x v="14"/>
          </reference>
          <reference field="16" count="1" selected="0">
            <x v="35"/>
          </reference>
          <reference field="17" count="1">
            <x v="6"/>
          </reference>
          <reference field="19" count="1" selected="0">
            <x v="35"/>
          </reference>
          <reference field="20" count="1" selected="0">
            <x v="40"/>
          </reference>
          <reference field="31" count="1" selected="0">
            <x v="50"/>
          </reference>
        </references>
      </pivotArea>
    </format>
    <format dxfId="3153">
      <pivotArea dataOnly="0" labelOnly="1" outline="0" fieldPosition="0">
        <references count="7">
          <reference field="7" count="1" selected="0">
            <x v="3"/>
          </reference>
          <reference field="8" count="1" selected="0">
            <x v="14"/>
          </reference>
          <reference field="16" count="1" selected="0">
            <x v="35"/>
          </reference>
          <reference field="17" count="1">
            <x v="15"/>
          </reference>
          <reference field="19" count="1" selected="0">
            <x v="45"/>
          </reference>
          <reference field="20" count="1" selected="0">
            <x v="58"/>
          </reference>
          <reference field="31" count="1" selected="0">
            <x v="71"/>
          </reference>
        </references>
      </pivotArea>
    </format>
    <format dxfId="3152">
      <pivotArea dataOnly="0" labelOnly="1" outline="0" fieldPosition="0">
        <references count="7">
          <reference field="7" count="1" selected="0">
            <x v="1"/>
          </reference>
          <reference field="8" count="1" selected="0">
            <x v="14"/>
          </reference>
          <reference field="16" count="1" selected="0">
            <x v="35"/>
          </reference>
          <reference field="17" count="1">
            <x v="52"/>
          </reference>
          <reference field="19" count="1" selected="0">
            <x v="23"/>
          </reference>
          <reference field="20" count="1" selected="0">
            <x v="21"/>
          </reference>
          <reference field="31" count="1" selected="0">
            <x v="106"/>
          </reference>
        </references>
      </pivotArea>
    </format>
    <format dxfId="3151">
      <pivotArea dataOnly="0" labelOnly="1" outline="0" fieldPosition="0">
        <references count="7">
          <reference field="7" count="1" selected="0">
            <x v="1"/>
          </reference>
          <reference field="8" count="1" selected="0">
            <x v="14"/>
          </reference>
          <reference field="16" count="1" selected="0">
            <x v="35"/>
          </reference>
          <reference field="17" count="1">
            <x v="44"/>
          </reference>
          <reference field="19" count="1" selected="0">
            <x v="19"/>
          </reference>
          <reference field="20" count="1" selected="0">
            <x v="43"/>
          </reference>
          <reference field="31" count="1" selected="0">
            <x v="116"/>
          </reference>
        </references>
      </pivotArea>
    </format>
    <format dxfId="3150">
      <pivotArea dataOnly="0" labelOnly="1" outline="0" fieldPosition="0">
        <references count="7">
          <reference field="7" count="1" selected="0">
            <x v="1"/>
          </reference>
          <reference field="8" count="1" selected="0">
            <x v="14"/>
          </reference>
          <reference field="16" count="1" selected="0">
            <x v="38"/>
          </reference>
          <reference field="17" count="1">
            <x v="75"/>
          </reference>
          <reference field="19" count="1" selected="0">
            <x v="42"/>
          </reference>
          <reference field="20" count="1" selected="0">
            <x v="65"/>
          </reference>
          <reference field="31" count="1" selected="0">
            <x v="126"/>
          </reference>
        </references>
      </pivotArea>
    </format>
    <format dxfId="3149">
      <pivotArea dataOnly="0" labelOnly="1" outline="0" fieldPosition="0">
        <references count="7">
          <reference field="7" count="1" selected="0">
            <x v="1"/>
          </reference>
          <reference field="8" count="1" selected="0">
            <x v="14"/>
          </reference>
          <reference field="16" count="1" selected="0">
            <x v="38"/>
          </reference>
          <reference field="17" count="1">
            <x v="74"/>
          </reference>
          <reference field="19" count="1" selected="0">
            <x v="58"/>
          </reference>
          <reference field="20" count="1" selected="0">
            <x v="22"/>
          </reference>
          <reference field="31" count="1" selected="0">
            <x v="127"/>
          </reference>
        </references>
      </pivotArea>
    </format>
    <format dxfId="3148">
      <pivotArea dataOnly="0" labelOnly="1" outline="0" fieldPosition="0">
        <references count="7">
          <reference field="7" count="1" selected="0">
            <x v="0"/>
          </reference>
          <reference field="8" count="1" selected="0">
            <x v="3"/>
          </reference>
          <reference field="16" count="1" selected="0">
            <x v="39"/>
          </reference>
          <reference field="17" count="1">
            <x v="21"/>
          </reference>
          <reference field="19" count="1" selected="0">
            <x v="14"/>
          </reference>
          <reference field="20" count="1" selected="0">
            <x v="20"/>
          </reference>
          <reference field="31" count="1" selected="0">
            <x v="16"/>
          </reference>
        </references>
      </pivotArea>
    </format>
    <format dxfId="3147">
      <pivotArea dataOnly="0" labelOnly="1" outline="0" fieldPosition="0">
        <references count="7">
          <reference field="7" count="1" selected="0">
            <x v="0"/>
          </reference>
          <reference field="8" count="1" selected="0">
            <x v="19"/>
          </reference>
          <reference field="16" count="1" selected="0">
            <x v="39"/>
          </reference>
          <reference field="17" count="1">
            <x v="23"/>
          </reference>
          <reference field="19" count="1" selected="0">
            <x v="41"/>
          </reference>
          <reference field="20" count="1" selected="0">
            <x v="49"/>
          </reference>
          <reference field="31" count="1" selected="0">
            <x v="21"/>
          </reference>
        </references>
      </pivotArea>
    </format>
    <format dxfId="3146">
      <pivotArea dataOnly="0" labelOnly="1" outline="0" fieldPosition="0">
        <references count="7">
          <reference field="7" count="1" selected="0">
            <x v="3"/>
          </reference>
          <reference field="8" count="1" selected="0">
            <x v="14"/>
          </reference>
          <reference field="16" count="1" selected="0">
            <x v="39"/>
          </reference>
          <reference field="17" count="1">
            <x v="28"/>
          </reference>
          <reference field="19" count="1" selected="0">
            <x v="40"/>
          </reference>
          <reference field="20" count="1" selected="0">
            <x v="64"/>
          </reference>
          <reference field="31" count="1" selected="0">
            <x v="29"/>
          </reference>
        </references>
      </pivotArea>
    </format>
    <format dxfId="3145">
      <pivotArea dataOnly="0" labelOnly="1" outline="0" fieldPosition="0">
        <references count="7">
          <reference field="7" count="1" selected="0">
            <x v="3"/>
          </reference>
          <reference field="8" count="1" selected="0">
            <x v="14"/>
          </reference>
          <reference field="16" count="1" selected="0">
            <x v="39"/>
          </reference>
          <reference field="17" count="1">
            <x v="0"/>
          </reference>
          <reference field="19" count="1" selected="0">
            <x v="55"/>
          </reference>
          <reference field="20" count="1" selected="0">
            <x v="67"/>
          </reference>
          <reference field="31" count="1" selected="0">
            <x v="30"/>
          </reference>
        </references>
      </pivotArea>
    </format>
    <format dxfId="3144">
      <pivotArea dataOnly="0" labelOnly="1" outline="0" fieldPosition="0">
        <references count="7">
          <reference field="7" count="1" selected="0">
            <x v="3"/>
          </reference>
          <reference field="8" count="1" selected="0">
            <x v="14"/>
          </reference>
          <reference field="16" count="1" selected="0">
            <x v="39"/>
          </reference>
          <reference field="17" count="1">
            <x v="27"/>
          </reference>
          <reference field="19" count="1" selected="0">
            <x v="60"/>
          </reference>
          <reference field="20" count="1" selected="0">
            <x v="51"/>
          </reference>
          <reference field="31" count="1" selected="0">
            <x v="31"/>
          </reference>
        </references>
      </pivotArea>
    </format>
    <format dxfId="3143">
      <pivotArea dataOnly="0" labelOnly="1" outline="0" fieldPosition="0">
        <references count="7">
          <reference field="7" count="1" selected="0">
            <x v="0"/>
          </reference>
          <reference field="8" count="1" selected="0">
            <x v="8"/>
          </reference>
          <reference field="16" count="1" selected="0">
            <x v="39"/>
          </reference>
          <reference field="17" count="1">
            <x v="53"/>
          </reference>
          <reference field="19" count="1" selected="0">
            <x v="21"/>
          </reference>
          <reference field="20" count="1" selected="0">
            <x v="15"/>
          </reference>
          <reference field="31" count="1" selected="0">
            <x v="35"/>
          </reference>
        </references>
      </pivotArea>
    </format>
    <format dxfId="3142">
      <pivotArea dataOnly="0" labelOnly="1" outline="0" fieldPosition="0">
        <references count="7">
          <reference field="7" count="1" selected="0">
            <x v="3"/>
          </reference>
          <reference field="8" count="1" selected="0">
            <x v="14"/>
          </reference>
          <reference field="16" count="1" selected="0">
            <x v="39"/>
          </reference>
          <reference field="17" count="1">
            <x v="29"/>
          </reference>
          <reference field="19" count="1" selected="0">
            <x v="41"/>
          </reference>
          <reference field="20" count="1" selected="0">
            <x v="49"/>
          </reference>
          <reference field="31" count="1" selected="0">
            <x v="40"/>
          </reference>
        </references>
      </pivotArea>
    </format>
    <format dxfId="3141">
      <pivotArea dataOnly="0" labelOnly="1" outline="0" fieldPosition="0">
        <references count="7">
          <reference field="7" count="1" selected="0">
            <x v="0"/>
          </reference>
          <reference field="8" count="1" selected="0">
            <x v="3"/>
          </reference>
          <reference field="16" count="1" selected="0">
            <x v="39"/>
          </reference>
          <reference field="17" count="1">
            <x v="21"/>
          </reference>
          <reference field="19" count="1" selected="0">
            <x v="14"/>
          </reference>
          <reference field="20" count="1" selected="0">
            <x v="73"/>
          </reference>
          <reference field="31" count="1" selected="0">
            <x v="55"/>
          </reference>
        </references>
      </pivotArea>
    </format>
    <format dxfId="3140">
      <pivotArea dataOnly="0" labelOnly="1" outline="0" fieldPosition="0">
        <references count="7">
          <reference field="7" count="1" selected="0">
            <x v="0"/>
          </reference>
          <reference field="8" count="1" selected="0">
            <x v="3"/>
          </reference>
          <reference field="16" count="1" selected="0">
            <x v="39"/>
          </reference>
          <reference field="17" count="1">
            <x v="25"/>
          </reference>
          <reference field="19" count="1" selected="0">
            <x v="20"/>
          </reference>
          <reference field="20" count="1" selected="0">
            <x v="20"/>
          </reference>
          <reference field="31" count="1" selected="0">
            <x v="56"/>
          </reference>
        </references>
      </pivotArea>
    </format>
    <format dxfId="3139">
      <pivotArea dataOnly="0" labelOnly="1" outline="0" fieldPosition="0">
        <references count="7">
          <reference field="7" count="1" selected="0">
            <x v="1"/>
          </reference>
          <reference field="8" count="1" selected="0">
            <x v="14"/>
          </reference>
          <reference field="16" count="1" selected="0">
            <x v="39"/>
          </reference>
          <reference field="17" count="1">
            <x v="58"/>
          </reference>
          <reference field="19" count="1" selected="0">
            <x v="9"/>
          </reference>
          <reference field="20" count="1" selected="0">
            <x v="8"/>
          </reference>
          <reference field="31" count="1" selected="0">
            <x v="86"/>
          </reference>
        </references>
      </pivotArea>
    </format>
    <format dxfId="3138">
      <pivotArea dataOnly="0" labelOnly="1" outline="0" fieldPosition="0">
        <references count="7">
          <reference field="7" count="1" selected="0">
            <x v="1"/>
          </reference>
          <reference field="8" count="1" selected="0">
            <x v="14"/>
          </reference>
          <reference field="16" count="1" selected="0">
            <x v="41"/>
          </reference>
          <reference field="17" count="1">
            <x v="4"/>
          </reference>
          <reference field="19" count="1" selected="0">
            <x v="68"/>
          </reference>
          <reference field="20" count="1" selected="0">
            <x v="76"/>
          </reference>
          <reference field="31" count="1" selected="0">
            <x v="108"/>
          </reference>
        </references>
      </pivotArea>
    </format>
    <format dxfId="3137">
      <pivotArea dataOnly="0" labelOnly="1" outline="0" fieldPosition="0">
        <references count="7">
          <reference field="7" count="1" selected="0">
            <x v="1"/>
          </reference>
          <reference field="8" count="1" selected="0">
            <x v="14"/>
          </reference>
          <reference field="16" count="1" selected="0">
            <x v="42"/>
          </reference>
          <reference field="17" count="1">
            <x v="86"/>
          </reference>
          <reference field="19" count="1" selected="0">
            <x v="70"/>
          </reference>
          <reference field="20" count="1" selected="0">
            <x v="78"/>
          </reference>
          <reference field="31" count="1" selected="0">
            <x v="111"/>
          </reference>
        </references>
      </pivotArea>
    </format>
    <format dxfId="3136">
      <pivotArea dataOnly="0" labelOnly="1" outline="0" fieldPosition="0">
        <references count="7">
          <reference field="7" count="1" selected="0">
            <x v="3"/>
          </reference>
          <reference field="8" count="1" selected="0">
            <x v="14"/>
          </reference>
          <reference field="16" count="1" selected="0">
            <x v="45"/>
          </reference>
          <reference field="17" count="1">
            <x v="66"/>
          </reference>
          <reference field="19" count="1" selected="0">
            <x v="65"/>
          </reference>
          <reference field="20" count="1" selected="0">
            <x v="74"/>
          </reference>
          <reference field="31" count="1" selected="0">
            <x v="80"/>
          </reference>
        </references>
      </pivotArea>
    </format>
    <format dxfId="3135">
      <pivotArea dataOnly="0" labelOnly="1" outline="0" fieldPosition="0">
        <references count="7">
          <reference field="7" count="1" selected="0">
            <x v="3"/>
          </reference>
          <reference field="8" count="1" selected="0">
            <x v="14"/>
          </reference>
          <reference field="16" count="1" selected="0">
            <x v="46"/>
          </reference>
          <reference field="17" count="1">
            <x v="22"/>
          </reference>
          <reference field="19" count="1" selected="0">
            <x v="9"/>
          </reference>
          <reference field="20" count="1" selected="0">
            <x v="18"/>
          </reference>
          <reference field="31" count="1" selected="0">
            <x v="7"/>
          </reference>
        </references>
      </pivotArea>
    </format>
    <format dxfId="3134">
      <pivotArea dataOnly="0" labelOnly="1" outline="0" fieldPosition="0">
        <references count="7">
          <reference field="7" count="1" selected="0">
            <x v="0"/>
          </reference>
          <reference field="8" count="1" selected="0">
            <x v="21"/>
          </reference>
          <reference field="16" count="1" selected="0">
            <x v="46"/>
          </reference>
          <reference field="17" count="1">
            <x v="86"/>
          </reference>
          <reference field="19" count="1" selected="0">
            <x v="9"/>
          </reference>
          <reference field="20" count="1" selected="0">
            <x v="17"/>
          </reference>
          <reference field="31" count="1" selected="0">
            <x v="23"/>
          </reference>
        </references>
      </pivotArea>
    </format>
    <format dxfId="3133">
      <pivotArea dataOnly="0" labelOnly="1" outline="0" fieldPosition="0">
        <references count="7">
          <reference field="7" count="1" selected="0">
            <x v="0"/>
          </reference>
          <reference field="8" count="1" selected="0">
            <x v="21"/>
          </reference>
          <reference field="16" count="1" selected="0">
            <x v="46"/>
          </reference>
          <reference field="17" count="1">
            <x v="63"/>
          </reference>
          <reference field="19" count="1" selected="0">
            <x v="31"/>
          </reference>
          <reference field="20" count="1" selected="0">
            <x v="38"/>
          </reference>
          <reference field="31" count="1" selected="0">
            <x v="41"/>
          </reference>
        </references>
      </pivotArea>
    </format>
    <format dxfId="3132">
      <pivotArea dataOnly="0" labelOnly="1" outline="0" fieldPosition="0">
        <references count="7">
          <reference field="7" count="1" selected="0">
            <x v="0"/>
          </reference>
          <reference field="8" count="1" selected="0">
            <x v="20"/>
          </reference>
          <reference field="16" count="1" selected="0">
            <x v="46"/>
          </reference>
          <reference field="17" count="1">
            <x v="61"/>
          </reference>
          <reference field="19" count="1" selected="0">
            <x v="30"/>
          </reference>
          <reference field="20" count="1" selected="0">
            <x v="34"/>
          </reference>
          <reference field="31" count="1" selected="0">
            <x v="43"/>
          </reference>
        </references>
      </pivotArea>
    </format>
    <format dxfId="3131">
      <pivotArea dataOnly="0" labelOnly="1" outline="0" fieldPosition="0">
        <references count="7">
          <reference field="7" count="1" selected="0">
            <x v="0"/>
          </reference>
          <reference field="8" count="1" selected="0">
            <x v="21"/>
          </reference>
          <reference field="16" count="1" selected="0">
            <x v="46"/>
          </reference>
          <reference field="17" count="1">
            <x v="62"/>
          </reference>
          <reference field="19" count="1" selected="0">
            <x v="9"/>
          </reference>
          <reference field="20" count="1" selected="0">
            <x v="28"/>
          </reference>
          <reference field="31" count="1" selected="0">
            <x v="87"/>
          </reference>
        </references>
      </pivotArea>
    </format>
    <format dxfId="3130">
      <pivotArea dataOnly="0" labelOnly="1" outline="0" fieldPosition="0">
        <references count="7">
          <reference field="7" count="1" selected="0">
            <x v="3"/>
          </reference>
          <reference field="8" count="1" selected="0">
            <x v="14"/>
          </reference>
          <reference field="16" count="1" selected="0">
            <x v="47"/>
          </reference>
          <reference field="17" count="1">
            <x v="86"/>
          </reference>
          <reference field="19" count="1" selected="0">
            <x v="71"/>
          </reference>
          <reference field="20" count="1" selected="0">
            <x v="79"/>
          </reference>
          <reference field="31" count="1" selected="0">
            <x v="0"/>
          </reference>
        </references>
      </pivotArea>
    </format>
    <format dxfId="3129">
      <pivotArea dataOnly="0" labelOnly="1" outline="0" fieldPosition="0">
        <references count="7">
          <reference field="7" count="1" selected="0">
            <x v="3"/>
          </reference>
          <reference field="8" count="1" selected="0">
            <x v="14"/>
          </reference>
          <reference field="16" count="1" selected="0">
            <x v="51"/>
          </reference>
          <reference field="17" count="1">
            <x v="86"/>
          </reference>
          <reference field="19" count="1" selected="0">
            <x v="73"/>
          </reference>
          <reference field="20" count="1" selected="0">
            <x v="80"/>
          </reference>
          <reference field="31" count="1" selected="0">
            <x v="100"/>
          </reference>
        </references>
      </pivotArea>
    </format>
    <format dxfId="3128">
      <pivotArea dataOnly="0" labelOnly="1" outline="0" fieldPosition="0">
        <references count="7">
          <reference field="7" count="1" selected="0">
            <x v="3"/>
          </reference>
          <reference field="8" count="1" selected="0">
            <x v="14"/>
          </reference>
          <reference field="16" count="1" selected="0">
            <x v="58"/>
          </reference>
          <reference field="17" count="1">
            <x v="89"/>
          </reference>
          <reference field="19" count="1" selected="0">
            <x v="9"/>
          </reference>
          <reference field="20" count="1" selected="0">
            <x v="84"/>
          </reference>
          <reference field="31" count="1" selected="0">
            <x v="84"/>
          </reference>
        </references>
      </pivotArea>
    </format>
    <format dxfId="3127">
      <pivotArea dataOnly="0" labelOnly="1" outline="0" fieldPosition="0">
        <references count="7">
          <reference field="7" count="1" selected="0">
            <x v="3"/>
          </reference>
          <reference field="8" count="1" selected="0">
            <x v="14"/>
          </reference>
          <reference field="16" count="1" selected="0">
            <x v="59"/>
          </reference>
          <reference field="17" count="1">
            <x v="86"/>
          </reference>
          <reference field="19" count="1" selected="0">
            <x v="73"/>
          </reference>
          <reference field="20" count="1" selected="0">
            <x v="80"/>
          </reference>
          <reference field="31" count="1" selected="0">
            <x v="52"/>
          </reference>
        </references>
      </pivotArea>
    </format>
    <format dxfId="3126">
      <pivotArea dataOnly="0" labelOnly="1" outline="0" fieldPosition="0">
        <references count="7">
          <reference field="7" count="1" selected="0">
            <x v="3"/>
          </reference>
          <reference field="8" count="1" selected="0">
            <x v="14"/>
          </reference>
          <reference field="16" count="1" selected="0">
            <x v="59"/>
          </reference>
          <reference field="17" count="1">
            <x v="67"/>
          </reference>
          <reference field="19" count="1" selected="0">
            <x v="11"/>
          </reference>
          <reference field="20" count="1" selected="0">
            <x v="30"/>
          </reference>
          <reference field="31" count="1" selected="0">
            <x v="102"/>
          </reference>
        </references>
      </pivotArea>
    </format>
    <format dxfId="3125">
      <pivotArea dataOnly="0" labelOnly="1" outline="0" fieldPosition="0">
        <references count="7">
          <reference field="7" count="1" selected="0">
            <x v="1"/>
          </reference>
          <reference field="8" count="1" selected="0">
            <x v="14"/>
          </reference>
          <reference field="16" count="1" selected="0">
            <x v="63"/>
          </reference>
          <reference field="17" count="1">
            <x v="2"/>
          </reference>
          <reference field="19" count="1" selected="0">
            <x v="62"/>
          </reference>
          <reference field="20" count="1" selected="0">
            <x v="70"/>
          </reference>
          <reference field="31" count="1" selected="0">
            <x v="107"/>
          </reference>
        </references>
      </pivotArea>
    </format>
    <format dxfId="3124">
      <pivotArea dataOnly="0" labelOnly="1" outline="0" fieldPosition="0">
        <references count="7">
          <reference field="7" count="1" selected="0">
            <x v="1"/>
          </reference>
          <reference field="8" count="1" selected="0">
            <x v="14"/>
          </reference>
          <reference field="16" count="1" selected="0">
            <x v="63"/>
          </reference>
          <reference field="17" count="1">
            <x v="3"/>
          </reference>
          <reference field="19" count="1" selected="0">
            <x v="63"/>
          </reference>
          <reference field="20" count="1" selected="0">
            <x v="69"/>
          </reference>
          <reference field="31" count="1" selected="0">
            <x v="125"/>
          </reference>
        </references>
      </pivotArea>
    </format>
    <format dxfId="3123">
      <pivotArea dataOnly="0" labelOnly="1" outline="0" fieldPosition="0">
        <references count="7">
          <reference field="7" count="1" selected="0">
            <x v="0"/>
          </reference>
          <reference field="8" count="1" selected="0">
            <x v="9"/>
          </reference>
          <reference field="16" count="1" selected="0">
            <x v="65"/>
          </reference>
          <reference field="17" count="1">
            <x v="72"/>
          </reference>
          <reference field="19" count="1" selected="0">
            <x v="9"/>
          </reference>
          <reference field="20" count="1" selected="0">
            <x v="16"/>
          </reference>
          <reference field="31" count="1" selected="0">
            <x v="20"/>
          </reference>
        </references>
      </pivotArea>
    </format>
    <format dxfId="3122">
      <pivotArea dataOnly="0" labelOnly="1" outline="0" fieldPosition="0">
        <references count="7">
          <reference field="7" count="1" selected="0">
            <x v="3"/>
          </reference>
          <reference field="8" count="1" selected="0">
            <x v="14"/>
          </reference>
          <reference field="16" count="1" selected="0">
            <x v="66"/>
          </reference>
          <reference field="17" count="1">
            <x v="86"/>
          </reference>
          <reference field="19" count="1" selected="0">
            <x v="73"/>
          </reference>
          <reference field="20" count="1" selected="0">
            <x v="80"/>
          </reference>
          <reference field="31" count="1" selected="0">
            <x v="64"/>
          </reference>
        </references>
      </pivotArea>
    </format>
    <format dxfId="3121">
      <pivotArea dataOnly="0" labelOnly="1" outline="0" fieldPosition="0">
        <references count="7">
          <reference field="7" count="1" selected="0">
            <x v="3"/>
          </reference>
          <reference field="8" count="1" selected="0">
            <x v="14"/>
          </reference>
          <reference field="16" count="1" selected="0">
            <x v="66"/>
          </reference>
          <reference field="17" count="1">
            <x v="45"/>
          </reference>
          <reference field="19" count="1" selected="0">
            <x v="38"/>
          </reference>
          <reference field="20" count="1" selected="0">
            <x v="50"/>
          </reference>
          <reference field="31" count="1" selected="0">
            <x v="67"/>
          </reference>
        </references>
      </pivotArea>
    </format>
    <format dxfId="3120">
      <pivotArea dataOnly="0" labelOnly="1" outline="0" fieldPosition="0">
        <references count="7">
          <reference field="7" count="1" selected="0">
            <x v="1"/>
          </reference>
          <reference field="8" count="1" selected="0">
            <x v="14"/>
          </reference>
          <reference field="16" count="1" selected="0">
            <x v="66"/>
          </reference>
          <reference field="17" count="1">
            <x v="34"/>
          </reference>
          <reference field="19" count="1" selected="0">
            <x v="73"/>
          </reference>
          <reference field="20" count="1" selected="0">
            <x v="80"/>
          </reference>
          <reference field="31" count="1" selected="0">
            <x v="95"/>
          </reference>
        </references>
      </pivotArea>
    </format>
    <format dxfId="3119">
      <pivotArea dataOnly="0" labelOnly="1" outline="0" fieldPosition="0">
        <references count="7">
          <reference field="7" count="1" selected="0">
            <x v="3"/>
          </reference>
          <reference field="8" count="1" selected="0">
            <x v="14"/>
          </reference>
          <reference field="16" count="1" selected="0">
            <x v="68"/>
          </reference>
          <reference field="17" count="1">
            <x v="86"/>
          </reference>
          <reference field="19" count="1" selected="0">
            <x v="73"/>
          </reference>
          <reference field="20" count="1" selected="0">
            <x v="80"/>
          </reference>
          <reference field="31" count="1" selected="0">
            <x v="137"/>
          </reference>
        </references>
      </pivotArea>
    </format>
    <format dxfId="3118">
      <pivotArea dataOnly="0" labelOnly="1" outline="0" fieldPosition="0">
        <references count="7">
          <reference field="7" count="1" selected="0">
            <x v="1"/>
          </reference>
          <reference field="8" count="1" selected="0">
            <x v="14"/>
          </reference>
          <reference field="16" count="1" selected="0">
            <x v="69"/>
          </reference>
          <reference field="17" count="1">
            <x v="8"/>
          </reference>
          <reference field="19" count="1" selected="0">
            <x v="49"/>
          </reference>
          <reference field="20" count="1" selected="0">
            <x v="80"/>
          </reference>
          <reference field="31" count="1" selected="0">
            <x v="93"/>
          </reference>
        </references>
      </pivotArea>
    </format>
    <format dxfId="3117">
      <pivotArea dataOnly="0" labelOnly="1" outline="0" fieldPosition="0">
        <references count="7">
          <reference field="7" count="1" selected="0">
            <x v="1"/>
          </reference>
          <reference field="8" count="1" selected="0">
            <x v="14"/>
          </reference>
          <reference field="16" count="1" selected="0">
            <x v="72"/>
          </reference>
          <reference field="17" count="1">
            <x v="69"/>
          </reference>
          <reference field="19" count="1" selected="0">
            <x v="15"/>
          </reference>
          <reference field="20" count="1" selected="0">
            <x v="80"/>
          </reference>
          <reference field="31" count="1" selected="0">
            <x v="49"/>
          </reference>
        </references>
      </pivotArea>
    </format>
    <format dxfId="3116">
      <pivotArea dataOnly="0" labelOnly="1" outline="0" fieldPosition="0">
        <references count="7">
          <reference field="7" count="1" selected="0">
            <x v="3"/>
          </reference>
          <reference field="8" count="1" selected="0">
            <x v="14"/>
          </reference>
          <reference field="16" count="1" selected="0">
            <x v="73"/>
          </reference>
          <reference field="17" count="1">
            <x v="86"/>
          </reference>
          <reference field="19" count="1" selected="0">
            <x v="73"/>
          </reference>
          <reference field="20" count="1" selected="0">
            <x v="80"/>
          </reference>
          <reference field="31" count="1" selected="0">
            <x v="88"/>
          </reference>
        </references>
      </pivotArea>
    </format>
    <format dxfId="3115">
      <pivotArea dataOnly="0" labelOnly="1" outline="0" fieldPosition="0">
        <references count="7">
          <reference field="7" count="1" selected="0">
            <x v="3"/>
          </reference>
          <reference field="8" count="1" selected="0">
            <x v="14"/>
          </reference>
          <reference field="16" count="1" selected="0">
            <x v="76"/>
          </reference>
          <reference field="17" count="1">
            <x v="56"/>
          </reference>
          <reference field="19" count="1" selected="0">
            <x v="61"/>
          </reference>
          <reference field="20" count="1" selected="0">
            <x v="52"/>
          </reference>
          <reference field="31" count="1" selected="0">
            <x v="25"/>
          </reference>
        </references>
      </pivotArea>
    </format>
    <format dxfId="3114">
      <pivotArea dataOnly="0" labelOnly="1" outline="0" fieldPosition="0">
        <references count="7">
          <reference field="7" count="1" selected="0">
            <x v="3"/>
          </reference>
          <reference field="8" count="1" selected="0">
            <x v="14"/>
          </reference>
          <reference field="16" count="1" selected="0">
            <x v="76"/>
          </reference>
          <reference field="17" count="1">
            <x v="57"/>
          </reference>
          <reference field="19" count="1" selected="0">
            <x v="61"/>
          </reference>
          <reference field="20" count="1" selected="0">
            <x v="52"/>
          </reference>
          <reference field="31" count="1" selected="0">
            <x v="27"/>
          </reference>
        </references>
      </pivotArea>
    </format>
    <format dxfId="3113">
      <pivotArea dataOnly="0" labelOnly="1" outline="0" fieldPosition="0">
        <references count="7">
          <reference field="7" count="1" selected="0">
            <x v="0"/>
          </reference>
          <reference field="8" count="1" selected="0">
            <x v="7"/>
          </reference>
          <reference field="16" count="1" selected="0">
            <x v="76"/>
          </reference>
          <reference field="17" count="1">
            <x v="56"/>
          </reference>
          <reference field="19" count="1" selected="0">
            <x v="61"/>
          </reference>
          <reference field="20" count="1" selected="0">
            <x v="52"/>
          </reference>
          <reference field="31" count="1" selected="0">
            <x v="39"/>
          </reference>
        </references>
      </pivotArea>
    </format>
    <format dxfId="3112">
      <pivotArea dataOnly="0" labelOnly="1" outline="0" fieldPosition="0">
        <references count="7">
          <reference field="7" count="1" selected="0">
            <x v="0"/>
          </reference>
          <reference field="8" count="1" selected="0">
            <x v="18"/>
          </reference>
          <reference field="16" count="1" selected="0">
            <x v="77"/>
          </reference>
          <reference field="17" count="1">
            <x v="18"/>
          </reference>
          <reference field="19" count="1" selected="0">
            <x v="3"/>
          </reference>
          <reference field="20" count="1" selected="0">
            <x v="3"/>
          </reference>
          <reference field="31" count="1" selected="0">
            <x v="15"/>
          </reference>
        </references>
      </pivotArea>
    </format>
    <format dxfId="3111">
      <pivotArea dataOnly="0" labelOnly="1" outline="0" fieldPosition="0">
        <references count="7">
          <reference field="7" count="1" selected="0">
            <x v="0"/>
          </reference>
          <reference field="8" count="1" selected="0">
            <x v="18"/>
          </reference>
          <reference field="16" count="1" selected="0">
            <x v="77"/>
          </reference>
          <reference field="17" count="1">
            <x v="68"/>
          </reference>
          <reference field="19" count="1" selected="0">
            <x v="47"/>
          </reference>
          <reference field="20" count="1" selected="0">
            <x v="66"/>
          </reference>
          <reference field="31" count="1" selected="0">
            <x v="22"/>
          </reference>
        </references>
      </pivotArea>
    </format>
    <format dxfId="3110">
      <pivotArea dataOnly="0" labelOnly="1" outline="0" fieldPosition="0">
        <references count="7">
          <reference field="7" count="1" selected="0">
            <x v="1"/>
          </reference>
          <reference field="8" count="1" selected="0">
            <x v="14"/>
          </reference>
          <reference field="16" count="1" selected="0">
            <x v="80"/>
          </reference>
          <reference field="17" count="1">
            <x v="37"/>
          </reference>
          <reference field="19" count="1" selected="0">
            <x v="9"/>
          </reference>
          <reference field="20" count="1" selected="0">
            <x v="9"/>
          </reference>
          <reference field="31" count="1" selected="0">
            <x v="19"/>
          </reference>
        </references>
      </pivotArea>
    </format>
    <format dxfId="3109">
      <pivotArea dataOnly="0" labelOnly="1" outline="0" fieldPosition="0">
        <references count="7">
          <reference field="7" count="1" selected="0">
            <x v="0"/>
          </reference>
          <reference field="8" count="1" selected="0">
            <x v="2"/>
          </reference>
          <reference field="16" count="1" selected="0">
            <x v="84"/>
          </reference>
          <reference field="17" count="1">
            <x v="20"/>
          </reference>
          <reference field="19" count="1" selected="0">
            <x v="9"/>
          </reference>
          <reference field="20" count="1" selected="0">
            <x v="35"/>
          </reference>
          <reference field="31" count="1" selected="0">
            <x v="8"/>
          </reference>
        </references>
      </pivotArea>
    </format>
    <format dxfId="3108">
      <pivotArea dataOnly="0" labelOnly="1" outline="0" fieldPosition="0">
        <references count="7">
          <reference field="7" count="1" selected="0">
            <x v="3"/>
          </reference>
          <reference field="8" count="1" selected="0">
            <x v="14"/>
          </reference>
          <reference field="16" count="1" selected="0">
            <x v="93"/>
          </reference>
          <reference field="17" count="1">
            <x v="42"/>
          </reference>
          <reference field="19" count="1" selected="0">
            <x v="9"/>
          </reference>
          <reference field="20" count="1" selected="0">
            <x v="32"/>
          </reference>
          <reference field="31" count="1" selected="0">
            <x v="115"/>
          </reference>
        </references>
      </pivotArea>
    </format>
    <format dxfId="3107">
      <pivotArea dataOnly="0" labelOnly="1" outline="0" fieldPosition="0">
        <references count="7">
          <reference field="7" count="1" selected="0">
            <x v="1"/>
          </reference>
          <reference field="8" count="1" selected="0">
            <x v="14"/>
          </reference>
          <reference field="16" count="1" selected="0">
            <x v="94"/>
          </reference>
          <reference field="17" count="1">
            <x v="32"/>
          </reference>
          <reference field="19" count="1" selected="0">
            <x v="9"/>
          </reference>
          <reference field="20" count="1" selected="0">
            <x v="25"/>
          </reference>
          <reference field="31" count="1" selected="0">
            <x v="130"/>
          </reference>
        </references>
      </pivotArea>
    </format>
    <format dxfId="3106">
      <pivotArea dataOnly="0" labelOnly="1" outline="0" fieldPosition="0">
        <references count="7">
          <reference field="7" count="1" selected="0">
            <x v="3"/>
          </reference>
          <reference field="8" count="1" selected="0">
            <x v="14"/>
          </reference>
          <reference field="16" count="1" selected="0">
            <x v="95"/>
          </reference>
          <reference field="17" count="1">
            <x v="86"/>
          </reference>
          <reference field="19" count="1" selected="0">
            <x v="73"/>
          </reference>
          <reference field="20" count="1" selected="0">
            <x v="80"/>
          </reference>
          <reference field="31" count="1" selected="0">
            <x v="61"/>
          </reference>
        </references>
      </pivotArea>
    </format>
    <format dxfId="3105">
      <pivotArea dataOnly="0" labelOnly="1" outline="0" fieldPosition="0">
        <references count="7">
          <reference field="7" count="1" selected="0">
            <x v="3"/>
          </reference>
          <reference field="8" count="1" selected="0">
            <x v="14"/>
          </reference>
          <reference field="16" count="1" selected="0">
            <x v="116"/>
          </reference>
          <reference field="17" count="1">
            <x v="43"/>
          </reference>
          <reference field="19" count="1" selected="0">
            <x v="13"/>
          </reference>
          <reference field="20" count="1" selected="0">
            <x v="44"/>
          </reference>
          <reference field="31" count="1" selected="0">
            <x v="1"/>
          </reference>
        </references>
      </pivotArea>
    </format>
    <format dxfId="3104">
      <pivotArea dataOnly="0" labelOnly="1" outline="0" fieldPosition="0">
        <references count="7">
          <reference field="7" count="1" selected="0">
            <x v="2"/>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4"/>
          </reference>
        </references>
      </pivotArea>
    </format>
    <format dxfId="3103">
      <pivotArea dataOnly="0" labelOnly="1" outline="0" fieldPosition="0">
        <references count="7">
          <reference field="7" count="1" selected="0">
            <x v="0"/>
          </reference>
          <reference field="8" count="1" selected="0">
            <x v="0"/>
          </reference>
          <reference field="16" count="1" selected="0">
            <x v="116"/>
          </reference>
          <reference field="17" count="1">
            <x v="20"/>
          </reference>
          <reference field="19" count="1" selected="0">
            <x v="9"/>
          </reference>
          <reference field="20" count="1" selected="0">
            <x v="35"/>
          </reference>
          <reference field="31" count="1" selected="0">
            <x v="13"/>
          </reference>
        </references>
      </pivotArea>
    </format>
    <format dxfId="3102">
      <pivotArea dataOnly="0" labelOnly="1" outline="0" fieldPosition="0">
        <references count="7">
          <reference field="7" count="1" selected="0">
            <x v="0"/>
          </reference>
          <reference field="8" count="1" selected="0">
            <x v="5"/>
          </reference>
          <reference field="16" count="1" selected="0">
            <x v="116"/>
          </reference>
          <reference field="17" count="1">
            <x v="57"/>
          </reference>
          <reference field="19" count="1" selected="0">
            <x v="61"/>
          </reference>
          <reference field="20" count="1" selected="0">
            <x v="52"/>
          </reference>
          <reference field="31" count="1" selected="0">
            <x v="14"/>
          </reference>
        </references>
      </pivotArea>
    </format>
    <format dxfId="3101">
      <pivotArea dataOnly="0" labelOnly="1" outline="0" fieldPosition="0">
        <references count="7">
          <reference field="7" count="1" selected="0">
            <x v="1"/>
          </reference>
          <reference field="8" count="1" selected="0">
            <x v="14"/>
          </reference>
          <reference field="16" count="1" selected="0">
            <x v="116"/>
          </reference>
          <reference field="17" count="1">
            <x v="79"/>
          </reference>
          <reference field="19" count="1" selected="0">
            <x v="9"/>
          </reference>
          <reference field="20" count="1" selected="0">
            <x v="6"/>
          </reference>
          <reference field="31" count="1" selected="0">
            <x v="42"/>
          </reference>
        </references>
      </pivotArea>
    </format>
    <format dxfId="3100">
      <pivotArea dataOnly="0" labelOnly="1" outline="0" fieldPosition="0">
        <references count="7">
          <reference field="7" count="1" selected="0">
            <x v="0"/>
          </reference>
          <reference field="8" count="1" selected="0">
            <x v="13"/>
          </reference>
          <reference field="16" count="1" selected="0">
            <x v="116"/>
          </reference>
          <reference field="17" count="1">
            <x v="86"/>
          </reference>
          <reference field="19" count="1" selected="0">
            <x v="73"/>
          </reference>
          <reference field="20" count="1" selected="0">
            <x v="80"/>
          </reference>
          <reference field="31" count="1" selected="0">
            <x v="59"/>
          </reference>
        </references>
      </pivotArea>
    </format>
    <format dxfId="3099">
      <pivotArea dataOnly="0" labelOnly="1" outline="0" fieldPosition="0">
        <references count="7">
          <reference field="7" count="1" selected="0">
            <x v="3"/>
          </reference>
          <reference field="8" count="1" selected="0">
            <x v="14"/>
          </reference>
          <reference field="16" count="1" selected="0">
            <x v="116"/>
          </reference>
          <reference field="17" count="1">
            <x v="1"/>
          </reference>
          <reference field="19" count="1" selected="0">
            <x v="73"/>
          </reference>
          <reference field="20" count="1" selected="0">
            <x v="80"/>
          </reference>
          <reference field="31" count="1" selected="0">
            <x v="69"/>
          </reference>
        </references>
      </pivotArea>
    </format>
    <format dxfId="3098">
      <pivotArea dataOnly="0" labelOnly="1" outline="0" fieldPosition="0">
        <references count="7">
          <reference field="7" count="1" selected="0">
            <x v="3"/>
          </reference>
          <reference field="8" count="1" selected="0">
            <x v="14"/>
          </reference>
          <reference field="16" count="1" selected="0">
            <x v="116"/>
          </reference>
          <reference field="17" count="1">
            <x v="35"/>
          </reference>
          <reference field="19" count="1" selected="0">
            <x v="9"/>
          </reference>
          <reference field="20" count="1" selected="0">
            <x v="29"/>
          </reference>
          <reference field="31" count="1" selected="0">
            <x v="70"/>
          </reference>
        </references>
      </pivotArea>
    </format>
    <format dxfId="3097">
      <pivotArea dataOnly="0" labelOnly="1" outline="0" fieldPosition="0">
        <references count="7">
          <reference field="7" count="1" selected="0">
            <x v="3"/>
          </reference>
          <reference field="8" count="1" selected="0">
            <x v="14"/>
          </reference>
          <reference field="16" count="1" selected="0">
            <x v="116"/>
          </reference>
          <reference field="17" count="1">
            <x v="82"/>
          </reference>
          <reference field="19" count="1" selected="0">
            <x v="73"/>
          </reference>
          <reference field="20" count="1" selected="0">
            <x v="80"/>
          </reference>
          <reference field="31" count="1" selected="0">
            <x v="76"/>
          </reference>
        </references>
      </pivotArea>
    </format>
    <format dxfId="3096">
      <pivotArea dataOnly="0" labelOnly="1" outline="0" fieldPosition="0">
        <references count="7">
          <reference field="7" count="1" selected="0">
            <x v="3"/>
          </reference>
          <reference field="8" count="1" selected="0">
            <x v="14"/>
          </reference>
          <reference field="16" count="1" selected="0">
            <x v="116"/>
          </reference>
          <reference field="17" count="1">
            <x v="41"/>
          </reference>
          <reference field="19" count="1" selected="0">
            <x v="18"/>
          </reference>
          <reference field="20" count="1" selected="0">
            <x v="26"/>
          </reference>
          <reference field="31" count="1" selected="0">
            <x v="77"/>
          </reference>
        </references>
      </pivotArea>
    </format>
    <format dxfId="3095">
      <pivotArea dataOnly="0" labelOnly="1" outline="0" fieldPosition="0">
        <references count="7">
          <reference field="7" count="1" selected="0">
            <x v="3"/>
          </reference>
          <reference field="8" count="1" selected="0">
            <x v="14"/>
          </reference>
          <reference field="16" count="1" selected="0">
            <x v="116"/>
          </reference>
          <reference field="17" count="1">
            <x v="47"/>
          </reference>
          <reference field="19" count="1" selected="0">
            <x v="73"/>
          </reference>
          <reference field="20" count="1" selected="0">
            <x v="80"/>
          </reference>
          <reference field="31" count="1" selected="0">
            <x v="78"/>
          </reference>
        </references>
      </pivotArea>
    </format>
    <format dxfId="3094">
      <pivotArea dataOnly="0" labelOnly="1" outline="0" fieldPosition="0">
        <references count="7">
          <reference field="7" count="1" selected="0">
            <x v="3"/>
          </reference>
          <reference field="8" count="1" selected="0">
            <x v="14"/>
          </reference>
          <reference field="16" count="1" selected="0">
            <x v="116"/>
          </reference>
          <reference field="17" count="1">
            <x v="7"/>
          </reference>
          <reference field="19" count="1" selected="0">
            <x v="34"/>
          </reference>
          <reference field="20" count="1" selected="0">
            <x v="45"/>
          </reference>
          <reference field="31" count="1" selected="0">
            <x v="79"/>
          </reference>
        </references>
      </pivotArea>
    </format>
    <format dxfId="3093">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81"/>
          </reference>
        </references>
      </pivotArea>
    </format>
    <format dxfId="3092">
      <pivotArea dataOnly="0" labelOnly="1" outline="0" fieldPosition="0">
        <references count="7">
          <reference field="7" count="1" selected="0">
            <x v="3"/>
          </reference>
          <reference field="8" count="1" selected="0">
            <x v="14"/>
          </reference>
          <reference field="16" count="1" selected="0">
            <x v="116"/>
          </reference>
          <reference field="17" count="1">
            <x v="24"/>
          </reference>
          <reference field="19" count="1" selected="0">
            <x v="73"/>
          </reference>
          <reference field="20" count="1" selected="0">
            <x v="80"/>
          </reference>
          <reference field="31" count="1" selected="0">
            <x v="83"/>
          </reference>
        </references>
      </pivotArea>
    </format>
    <format dxfId="3091">
      <pivotArea dataOnly="0" labelOnly="1" outline="0" fieldPosition="0">
        <references count="7">
          <reference field="7" count="1" selected="0">
            <x v="1"/>
          </reference>
          <reference field="8" count="1" selected="0">
            <x v="14"/>
          </reference>
          <reference field="16" count="1" selected="0">
            <x v="116"/>
          </reference>
          <reference field="17" count="1">
            <x v="19"/>
          </reference>
          <reference field="19" count="1" selected="0">
            <x v="69"/>
          </reference>
          <reference field="20" count="1" selected="0">
            <x v="77"/>
          </reference>
          <reference field="31" count="1" selected="0">
            <x v="85"/>
          </reference>
        </references>
      </pivotArea>
    </format>
    <format dxfId="3090">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89"/>
          </reference>
        </references>
      </pivotArea>
    </format>
    <format dxfId="3089">
      <pivotArea dataOnly="0" labelOnly="1" outline="0" fieldPosition="0">
        <references count="7">
          <reference field="7" count="1" selected="0">
            <x v="1"/>
          </reference>
          <reference field="8" count="1" selected="0">
            <x v="14"/>
          </reference>
          <reference field="16" count="1" selected="0">
            <x v="116"/>
          </reference>
          <reference field="17" count="1">
            <x v="10"/>
          </reference>
          <reference field="19" count="1" selected="0">
            <x v="72"/>
          </reference>
          <reference field="20" count="1" selected="0">
            <x v="39"/>
          </reference>
          <reference field="31" count="1" selected="0">
            <x v="91"/>
          </reference>
        </references>
      </pivotArea>
    </format>
    <format dxfId="3088">
      <pivotArea dataOnly="0" labelOnly="1" outline="0" fieldPosition="0">
        <references count="7">
          <reference field="7" count="1" selected="0">
            <x v="1"/>
          </reference>
          <reference field="8" count="1" selected="0">
            <x v="14"/>
          </reference>
          <reference field="16" count="1" selected="0">
            <x v="116"/>
          </reference>
          <reference field="17" count="1">
            <x v="33"/>
          </reference>
          <reference field="19" count="1" selected="0">
            <x v="9"/>
          </reference>
          <reference field="20" count="1" selected="0">
            <x v="7"/>
          </reference>
          <reference field="31" count="1" selected="0">
            <x v="94"/>
          </reference>
        </references>
      </pivotArea>
    </format>
    <format dxfId="3087">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0"/>
          </reference>
          <reference field="20" count="1" selected="0">
            <x v="0"/>
          </reference>
          <reference field="31" count="1" selected="0">
            <x v="97"/>
          </reference>
        </references>
      </pivotArea>
    </format>
    <format dxfId="3086">
      <pivotArea dataOnly="0" labelOnly="1" outline="0" fieldPosition="0">
        <references count="7">
          <reference field="7" count="1" selected="0">
            <x v="1"/>
          </reference>
          <reference field="8" count="1" selected="0">
            <x v="14"/>
          </reference>
          <reference field="16" count="1" selected="0">
            <x v="116"/>
          </reference>
          <reference field="17" count="1">
            <x v="65"/>
          </reference>
          <reference field="19" count="1" selected="0">
            <x v="24"/>
          </reference>
          <reference field="20" count="1" selected="0">
            <x v="19"/>
          </reference>
          <reference field="31" count="1" selected="0">
            <x v="101"/>
          </reference>
        </references>
      </pivotArea>
    </format>
    <format dxfId="3085">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103"/>
          </reference>
        </references>
      </pivotArea>
    </format>
    <format dxfId="3084">
      <pivotArea dataOnly="0" labelOnly="1" outline="0" fieldPosition="0">
        <references count="7">
          <reference field="7" count="1" selected="0">
            <x v="3"/>
          </reference>
          <reference field="8" count="1" selected="0">
            <x v="14"/>
          </reference>
          <reference field="16" count="1" selected="0">
            <x v="116"/>
          </reference>
          <reference field="17" count="1">
            <x v="16"/>
          </reference>
          <reference field="19" count="1" selected="0">
            <x v="73"/>
          </reference>
          <reference field="20" count="1" selected="0">
            <x v="80"/>
          </reference>
          <reference field="31" count="1" selected="0">
            <x v="109"/>
          </reference>
        </references>
      </pivotArea>
    </format>
    <format dxfId="3083">
      <pivotArea dataOnly="0" labelOnly="1" outline="0" fieldPosition="0">
        <references count="7">
          <reference field="7" count="1" selected="0">
            <x v="1"/>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110"/>
          </reference>
        </references>
      </pivotArea>
    </format>
    <format dxfId="3082">
      <pivotArea dataOnly="0" labelOnly="1" outline="0" fieldPosition="0">
        <references count="7">
          <reference field="7" count="1" selected="0">
            <x v="1"/>
          </reference>
          <reference field="8" count="1" selected="0">
            <x v="14"/>
          </reference>
          <reference field="16" count="1" selected="0">
            <x v="116"/>
          </reference>
          <reference field="17" count="1">
            <x v="46"/>
          </reference>
          <reference field="19" count="1" selected="0">
            <x v="73"/>
          </reference>
          <reference field="20" count="1" selected="0">
            <x v="80"/>
          </reference>
          <reference field="31" count="1" selected="0">
            <x v="112"/>
          </reference>
        </references>
      </pivotArea>
    </format>
    <format dxfId="3081">
      <pivotArea dataOnly="0" labelOnly="1" outline="0" fieldPosition="0">
        <references count="7">
          <reference field="7" count="1" selected="0">
            <x v="1"/>
          </reference>
          <reference field="8" count="1" selected="0">
            <x v="14"/>
          </reference>
          <reference field="16" count="1" selected="0">
            <x v="116"/>
          </reference>
          <reference field="17" count="1">
            <x v="39"/>
          </reference>
          <reference field="19" count="1" selected="0">
            <x v="39"/>
          </reference>
          <reference field="20" count="1" selected="0">
            <x v="48"/>
          </reference>
          <reference field="31" count="1" selected="0">
            <x v="113"/>
          </reference>
        </references>
      </pivotArea>
    </format>
    <format dxfId="3080">
      <pivotArea dataOnly="0" labelOnly="1" outline="0" fieldPosition="0">
        <references count="7">
          <reference field="7" count="1" selected="0">
            <x v="1"/>
          </reference>
          <reference field="8" count="1" selected="0">
            <x v="14"/>
          </reference>
          <reference field="16" count="1" selected="0">
            <x v="116"/>
          </reference>
          <reference field="17" count="1">
            <x v="64"/>
          </reference>
          <reference field="19" count="1" selected="0">
            <x v="73"/>
          </reference>
          <reference field="20" count="1" selected="0">
            <x v="80"/>
          </reference>
          <reference field="31" count="1" selected="0">
            <x v="114"/>
          </reference>
        </references>
      </pivotArea>
    </format>
    <format dxfId="3079">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117"/>
          </reference>
        </references>
      </pivotArea>
    </format>
    <format dxfId="3078">
      <pivotArea dataOnly="0" labelOnly="1" outline="0" fieldPosition="0">
        <references count="7">
          <reference field="7" count="1" selected="0">
            <x v="3"/>
          </reference>
          <reference field="8" count="1" selected="0">
            <x v="14"/>
          </reference>
          <reference field="16" count="1" selected="0">
            <x v="116"/>
          </reference>
          <reference field="17" count="1">
            <x v="85"/>
          </reference>
          <reference field="19" count="1" selected="0">
            <x v="73"/>
          </reference>
          <reference field="20" count="1" selected="0">
            <x v="80"/>
          </reference>
          <reference field="31" count="1" selected="0">
            <x v="128"/>
          </reference>
        </references>
      </pivotArea>
    </format>
    <format dxfId="3077">
      <pivotArea dataOnly="0" labelOnly="1" outline="0" fieldPosition="0">
        <references count="7">
          <reference field="7" count="1" selected="0">
            <x v="1"/>
          </reference>
          <reference field="8" count="1" selected="0">
            <x v="14"/>
          </reference>
          <reference field="16" count="1" selected="0">
            <x v="116"/>
          </reference>
          <reference field="17" count="1">
            <x v="84"/>
          </reference>
          <reference field="19" count="1" selected="0">
            <x v="73"/>
          </reference>
          <reference field="20" count="1" selected="0">
            <x v="80"/>
          </reference>
          <reference field="31" count="1" selected="0">
            <x v="129"/>
          </reference>
        </references>
      </pivotArea>
    </format>
    <format dxfId="3076">
      <pivotArea dataOnly="0" labelOnly="1" outline="0" fieldPosition="0">
        <references count="7">
          <reference field="7" count="1" selected="0">
            <x v="1"/>
          </reference>
          <reference field="8" count="1" selected="0">
            <x v="14"/>
          </reference>
          <reference field="16" count="1" selected="0">
            <x v="116"/>
          </reference>
          <reference field="17" count="1">
            <x v="81"/>
          </reference>
          <reference field="19" count="1" selected="0">
            <x v="73"/>
          </reference>
          <reference field="20" count="1" selected="0">
            <x v="80"/>
          </reference>
          <reference field="31" count="1" selected="0">
            <x v="133"/>
          </reference>
        </references>
      </pivotArea>
    </format>
    <format dxfId="3075">
      <pivotArea dataOnly="0" labelOnly="1" outline="0" fieldPosition="0">
        <references count="7">
          <reference field="7" count="1" selected="0">
            <x v="3"/>
          </reference>
          <reference field="8" count="1" selected="0">
            <x v="14"/>
          </reference>
          <reference field="16" count="1" selected="0">
            <x v="55"/>
          </reference>
          <reference field="17" count="1">
            <x v="88"/>
          </reference>
          <reference field="19" count="1" selected="0">
            <x v="39"/>
          </reference>
          <reference field="20" count="1" selected="0">
            <x v="82"/>
          </reference>
          <reference field="31" count="1" selected="0">
            <x v="141"/>
          </reference>
        </references>
      </pivotArea>
    </format>
    <format dxfId="3074">
      <pivotArea dataOnly="0" labelOnly="1" outline="0" fieldPosition="0">
        <references count="7">
          <reference field="7" count="1" selected="0">
            <x v="3"/>
          </reference>
          <reference field="8" count="1" selected="0">
            <x v="14"/>
          </reference>
          <reference field="16" count="1" selected="0">
            <x v="50"/>
          </reference>
          <reference field="17" count="1">
            <x v="86"/>
          </reference>
          <reference field="19" count="1" selected="0">
            <x v="75"/>
          </reference>
          <reference field="20" count="1" selected="0">
            <x v="83"/>
          </reference>
          <reference field="31" count="1" selected="0">
            <x v="143"/>
          </reference>
        </references>
      </pivotArea>
    </format>
    <format dxfId="3073">
      <pivotArea dataOnly="0" labelOnly="1" outline="0" fieldPosition="0">
        <references count="7">
          <reference field="7" count="1" selected="0">
            <x v="3"/>
          </reference>
          <reference field="8" count="1" selected="0">
            <x v="14"/>
          </reference>
          <reference field="16" count="1" selected="0">
            <x v="71"/>
          </reference>
          <reference field="17" count="1">
            <x v="83"/>
          </reference>
          <reference field="19" count="1" selected="0">
            <x v="39"/>
          </reference>
          <reference field="20" count="1" selected="0">
            <x v="57"/>
          </reference>
          <reference field="31" count="1" selected="0">
            <x v="135"/>
          </reference>
        </references>
      </pivotArea>
    </format>
    <format dxfId="3072">
      <pivotArea dataOnly="0" labelOnly="1" outline="0" fieldPosition="0">
        <references count="8">
          <reference field="7" count="1" selected="0">
            <x v="3"/>
          </reference>
          <reference field="8" count="1" selected="0">
            <x v="14"/>
          </reference>
          <reference field="16" count="1" selected="0">
            <x v="21"/>
          </reference>
          <reference field="17" count="1" selected="0">
            <x v="11"/>
          </reference>
          <reference field="18" count="1">
            <x v="70"/>
          </reference>
          <reference field="19" count="1" selected="0">
            <x v="22"/>
          </reference>
          <reference field="20" count="1" selected="0">
            <x v="80"/>
          </reference>
          <reference field="31" count="1" selected="0">
            <x v="132"/>
          </reference>
        </references>
      </pivotArea>
    </format>
    <format dxfId="3071">
      <pivotArea dataOnly="0" labelOnly="1" outline="0" fieldPosition="0">
        <references count="8">
          <reference field="7" count="1" selected="0">
            <x v="1"/>
          </reference>
          <reference field="8" count="1" selected="0">
            <x v="14"/>
          </reference>
          <reference field="16" count="1" selected="0">
            <x v="24"/>
          </reference>
          <reference field="17" count="1" selected="0">
            <x v="31"/>
          </reference>
          <reference field="18" count="1">
            <x v="24"/>
          </reference>
          <reference field="19" count="1" selected="0">
            <x v="28"/>
          </reference>
          <reference field="20" count="1" selected="0">
            <x v="36"/>
          </reference>
          <reference field="31" count="1" selected="0">
            <x v="2"/>
          </reference>
        </references>
      </pivotArea>
    </format>
    <format dxfId="3070">
      <pivotArea dataOnly="0" labelOnly="1" outline="0" fieldPosition="0">
        <references count="8">
          <reference field="7" count="1" selected="0">
            <x v="1"/>
          </reference>
          <reference field="8" count="1" selected="0">
            <x v="14"/>
          </reference>
          <reference field="16" count="1" selected="0">
            <x v="24"/>
          </reference>
          <reference field="17" count="1" selected="0">
            <x v="30"/>
          </reference>
          <reference field="18" count="1">
            <x v="25"/>
          </reference>
          <reference field="19" count="1" selected="0">
            <x v="33"/>
          </reference>
          <reference field="20" count="1" selected="0">
            <x v="10"/>
          </reference>
          <reference field="31" count="1" selected="0">
            <x v="3"/>
          </reference>
        </references>
      </pivotArea>
    </format>
    <format dxfId="3069">
      <pivotArea dataOnly="0" labelOnly="1" outline="0" fieldPosition="0">
        <references count="8">
          <reference field="7" count="1" selected="0">
            <x v="3"/>
          </reference>
          <reference field="8" count="1" selected="0">
            <x v="14"/>
          </reference>
          <reference field="16" count="1" selected="0">
            <x v="24"/>
          </reference>
          <reference field="17" count="1" selected="0">
            <x v="86"/>
          </reference>
          <reference field="18" count="1">
            <x v="70"/>
          </reference>
          <reference field="19" count="1" selected="0">
            <x v="73"/>
          </reference>
          <reference field="20" count="1" selected="0">
            <x v="80"/>
          </reference>
          <reference field="31" count="1" selected="0">
            <x v="18"/>
          </reference>
        </references>
      </pivotArea>
    </format>
    <format dxfId="3068">
      <pivotArea dataOnly="0" labelOnly="1" outline="0" fieldPosition="0">
        <references count="8">
          <reference field="7" count="1" selected="0">
            <x v="1"/>
          </reference>
          <reference field="8" count="1" selected="0">
            <x v="14"/>
          </reference>
          <reference field="16" count="1" selected="0">
            <x v="25"/>
          </reference>
          <reference field="17" count="1" selected="0">
            <x v="70"/>
          </reference>
          <reference field="18" count="1">
            <x v="70"/>
          </reference>
          <reference field="19" count="1" selected="0">
            <x v="54"/>
          </reference>
          <reference field="20" count="1" selected="0">
            <x v="80"/>
          </reference>
          <reference field="31" count="1" selected="0">
            <x v="104"/>
          </reference>
        </references>
      </pivotArea>
    </format>
    <format dxfId="3067">
      <pivotArea dataOnly="0" labelOnly="1" outline="0" fieldPosition="0">
        <references count="8">
          <reference field="7" count="1" selected="0">
            <x v="3"/>
          </reference>
          <reference field="8" count="1" selected="0">
            <x v="14"/>
          </reference>
          <reference field="16" count="1" selected="0">
            <x v="27"/>
          </reference>
          <reference field="17" count="1" selected="0">
            <x v="17"/>
          </reference>
          <reference field="18" count="1">
            <x v="12"/>
          </reference>
          <reference field="19" count="1" selected="0">
            <x v="36"/>
          </reference>
          <reference field="20" count="1" selected="0">
            <x v="41"/>
          </reference>
          <reference field="31" count="1" selected="0">
            <x v="72"/>
          </reference>
        </references>
      </pivotArea>
    </format>
    <format dxfId="3066">
      <pivotArea dataOnly="0" labelOnly="1" outline="0" fieldPosition="0">
        <references count="8">
          <reference field="7" count="1" selected="0">
            <x v="3"/>
          </reference>
          <reference field="8" count="1" selected="0">
            <x v="14"/>
          </reference>
          <reference field="16" count="1" selected="0">
            <x v="27"/>
          </reference>
          <reference field="17" count="1" selected="0">
            <x v="12"/>
          </reference>
          <reference field="18" count="1">
            <x v="10"/>
          </reference>
          <reference field="19" count="1" selected="0">
            <x v="5"/>
          </reference>
          <reference field="20" count="1" selected="0">
            <x v="42"/>
          </reference>
          <reference field="31" count="1" selected="0">
            <x v="73"/>
          </reference>
        </references>
      </pivotArea>
    </format>
    <format dxfId="3065">
      <pivotArea dataOnly="0" labelOnly="1" outline="0" fieldPosition="0">
        <references count="8">
          <reference field="7" count="1" selected="0">
            <x v="3"/>
          </reference>
          <reference field="8" count="1" selected="0">
            <x v="14"/>
          </reference>
          <reference field="16" count="1" selected="0">
            <x v="27"/>
          </reference>
          <reference field="17" count="1" selected="0">
            <x v="86"/>
          </reference>
          <reference field="18" count="1">
            <x v="70"/>
          </reference>
          <reference field="19" count="1" selected="0">
            <x v="73"/>
          </reference>
          <reference field="20" count="1" selected="0">
            <x v="80"/>
          </reference>
          <reference field="31" count="1" selected="0">
            <x v="90"/>
          </reference>
        </references>
      </pivotArea>
    </format>
    <format dxfId="3064">
      <pivotArea dataOnly="0" labelOnly="1" outline="0" fieldPosition="0">
        <references count="8">
          <reference field="7" count="1" selected="0">
            <x v="1"/>
          </reference>
          <reference field="8" count="1" selected="0">
            <x v="14"/>
          </reference>
          <reference field="16" count="1" selected="0">
            <x v="27"/>
          </reference>
          <reference field="17" count="1" selected="0">
            <x v="14"/>
          </reference>
          <reference field="18" count="1">
            <x v="14"/>
          </reference>
          <reference field="19" count="1" selected="0">
            <x v="51"/>
          </reference>
          <reference field="20" count="1" selected="0">
            <x v="63"/>
          </reference>
          <reference field="31" count="1" selected="0">
            <x v="131"/>
          </reference>
        </references>
      </pivotArea>
    </format>
    <format dxfId="3063">
      <pivotArea dataOnly="0" labelOnly="1" outline="0" fieldPosition="0">
        <references count="8">
          <reference field="7" count="1" selected="0">
            <x v="3"/>
          </reference>
          <reference field="8" count="1" selected="0">
            <x v="14"/>
          </reference>
          <reference field="16" count="1" selected="0">
            <x v="28"/>
          </reference>
          <reference field="17" count="1" selected="0">
            <x v="13"/>
          </reference>
          <reference field="18" count="1">
            <x v="11"/>
          </reference>
          <reference field="19" count="1" selected="0">
            <x v="73"/>
          </reference>
          <reference field="20" count="1" selected="0">
            <x v="80"/>
          </reference>
          <reference field="31" count="1" selected="0">
            <x v="53"/>
          </reference>
        </references>
      </pivotArea>
    </format>
    <format dxfId="3062">
      <pivotArea dataOnly="0" labelOnly="1" outline="0" fieldPosition="0">
        <references count="8">
          <reference field="7" count="1" selected="0">
            <x v="1"/>
          </reference>
          <reference field="8" count="1" selected="0">
            <x v="14"/>
          </reference>
          <reference field="16" count="1" selected="0">
            <x v="28"/>
          </reference>
          <reference field="17" count="1" selected="0">
            <x v="80"/>
          </reference>
          <reference field="18" count="1">
            <x v="65"/>
          </reference>
          <reference field="19" count="1" selected="0">
            <x v="73"/>
          </reference>
          <reference field="20" count="1" selected="0">
            <x v="80"/>
          </reference>
          <reference field="31" count="1" selected="0">
            <x v="119"/>
          </reference>
        </references>
      </pivotArea>
    </format>
    <format dxfId="3061">
      <pivotArea dataOnly="0" labelOnly="1" outline="0" fieldPosition="0">
        <references count="8">
          <reference field="7" count="1" selected="0">
            <x v="3"/>
          </reference>
          <reference field="8" count="1" selected="0">
            <x v="14"/>
          </reference>
          <reference field="16" count="1" selected="0">
            <x v="28"/>
          </reference>
          <reference field="17" count="1" selected="0">
            <x v="86"/>
          </reference>
          <reference field="18" count="1">
            <x v="70"/>
          </reference>
          <reference field="19" count="1" selected="0">
            <x v="73"/>
          </reference>
          <reference field="20" count="1" selected="0">
            <x v="80"/>
          </reference>
          <reference field="31" count="1" selected="0">
            <x v="134"/>
          </reference>
        </references>
      </pivotArea>
    </format>
    <format dxfId="3060">
      <pivotArea dataOnly="0" labelOnly="1" outline="0" fieldPosition="0">
        <references count="8">
          <reference field="7" count="1" selected="0">
            <x v="3"/>
          </reference>
          <reference field="8" count="1" selected="0">
            <x v="14"/>
          </reference>
          <reference field="16" count="1" selected="0">
            <x v="31"/>
          </reference>
          <reference field="17" count="1" selected="0">
            <x v="38"/>
          </reference>
          <reference field="18" count="1">
            <x v="33"/>
          </reference>
          <reference field="19" count="1" selected="0">
            <x v="44"/>
          </reference>
          <reference field="20" count="1" selected="0">
            <x v="54"/>
          </reference>
          <reference field="31" count="1" selected="0">
            <x v="74"/>
          </reference>
        </references>
      </pivotArea>
    </format>
    <format dxfId="3059">
      <pivotArea dataOnly="0" labelOnly="1" outline="0" fieldPosition="0">
        <references count="8">
          <reference field="7" count="1" selected="0">
            <x v="1"/>
          </reference>
          <reference field="8" count="1" selected="0">
            <x v="14"/>
          </reference>
          <reference field="16" count="1" selected="0">
            <x v="31"/>
          </reference>
          <reference field="17" count="1" selected="0">
            <x v="5"/>
          </reference>
          <reference field="18" count="1">
            <x v="58"/>
          </reference>
          <reference field="19" count="1" selected="0">
            <x v="25"/>
          </reference>
          <reference field="20" count="1" selected="0">
            <x v="61"/>
          </reference>
          <reference field="31" count="1" selected="0">
            <x v="105"/>
          </reference>
        </references>
      </pivotArea>
    </format>
    <format dxfId="3058">
      <pivotArea dataOnly="0" labelOnly="1" outline="0" fieldPosition="0">
        <references count="8">
          <reference field="7" count="1" selected="0">
            <x v="1"/>
          </reference>
          <reference field="8" count="1" selected="0">
            <x v="14"/>
          </reference>
          <reference field="16" count="1" selected="0">
            <x v="31"/>
          </reference>
          <reference field="17" count="1" selected="0">
            <x v="78"/>
          </reference>
          <reference field="18" count="1">
            <x v="63"/>
          </reference>
          <reference field="19" count="1" selected="0">
            <x v="67"/>
          </reference>
          <reference field="20" count="1" selected="0">
            <x v="55"/>
          </reference>
          <reference field="31" count="1" selected="0">
            <x v="120"/>
          </reference>
        </references>
      </pivotArea>
    </format>
    <format dxfId="3057">
      <pivotArea dataOnly="0" labelOnly="1" outline="0" fieldPosition="0">
        <references count="8">
          <reference field="7" count="1" selected="0">
            <x v="1"/>
          </reference>
          <reference field="8" count="1" selected="0">
            <x v="14"/>
          </reference>
          <reference field="16" count="1" selected="0">
            <x v="31"/>
          </reference>
          <reference field="17" count="1" selected="0">
            <x v="77"/>
          </reference>
          <reference field="18" count="1">
            <x v="62"/>
          </reference>
          <reference field="19" count="1" selected="0">
            <x v="48"/>
          </reference>
          <reference field="20" count="1" selected="0">
            <x v="56"/>
          </reference>
          <reference field="31" count="1" selected="0">
            <x v="121"/>
          </reference>
        </references>
      </pivotArea>
    </format>
    <format dxfId="3056">
      <pivotArea dataOnly="0" labelOnly="1" outline="0" fieldPosition="0">
        <references count="8">
          <reference field="7" count="1" selected="0">
            <x v="1"/>
          </reference>
          <reference field="8" count="1" selected="0">
            <x v="14"/>
          </reference>
          <reference field="16" count="1" selected="0">
            <x v="31"/>
          </reference>
          <reference field="17" count="1" selected="0">
            <x v="76"/>
          </reference>
          <reference field="18" count="1">
            <x v="61"/>
          </reference>
          <reference field="19" count="1" selected="0">
            <x v="50"/>
          </reference>
          <reference field="20" count="1" selected="0">
            <x v="59"/>
          </reference>
          <reference field="31" count="1" selected="0">
            <x v="122"/>
          </reference>
        </references>
      </pivotArea>
    </format>
    <format dxfId="3055">
      <pivotArea dataOnly="0" labelOnly="1" outline="0" fieldPosition="0">
        <references count="8">
          <reference field="7" count="1" selected="0">
            <x v="1"/>
          </reference>
          <reference field="8" count="1" selected="0">
            <x v="14"/>
          </reference>
          <reference field="16" count="1" selected="0">
            <x v="31"/>
          </reference>
          <reference field="17" count="1" selected="0">
            <x v="26"/>
          </reference>
          <reference field="18" count="1">
            <x v="20"/>
          </reference>
          <reference field="19" count="1" selected="0">
            <x v="52"/>
          </reference>
          <reference field="20" count="1" selected="0">
            <x v="62"/>
          </reference>
          <reference field="31" count="1" selected="0">
            <x v="123"/>
          </reference>
        </references>
      </pivotArea>
    </format>
    <format dxfId="3054">
      <pivotArea dataOnly="0" labelOnly="1" outline="0" fieldPosition="0">
        <references count="8">
          <reference field="7" count="1" selected="0">
            <x v="1"/>
          </reference>
          <reference field="8" count="1" selected="0">
            <x v="14"/>
          </reference>
          <reference field="16" count="1" selected="0">
            <x v="31"/>
          </reference>
          <reference field="17" count="1" selected="0">
            <x v="73"/>
          </reference>
          <reference field="18" count="1">
            <x v="57"/>
          </reference>
          <reference field="19" count="1" selected="0">
            <x v="53"/>
          </reference>
          <reference field="20" count="1" selected="0">
            <x v="24"/>
          </reference>
          <reference field="31" count="1" selected="0">
            <x v="124"/>
          </reference>
        </references>
      </pivotArea>
    </format>
    <format dxfId="3053">
      <pivotArea dataOnly="0" labelOnly="1" outline="0" fieldPosition="0">
        <references count="8">
          <reference field="7" count="1" selected="0">
            <x v="3"/>
          </reference>
          <reference field="8" count="1" selected="0">
            <x v="14"/>
          </reference>
          <reference field="16" count="1" selected="0">
            <x v="31"/>
          </reference>
          <reference field="17" count="1" selected="0">
            <x v="86"/>
          </reference>
          <reference field="18" count="1">
            <x v="70"/>
          </reference>
          <reference field="19" count="1" selected="0">
            <x v="73"/>
          </reference>
          <reference field="20" count="1" selected="0">
            <x v="80"/>
          </reference>
          <reference field="31" count="1" selected="0">
            <x v="136"/>
          </reference>
        </references>
      </pivotArea>
    </format>
    <format dxfId="3052">
      <pivotArea dataOnly="0" labelOnly="1" outline="0" fieldPosition="0">
        <references count="8">
          <reference field="7" count="1" selected="0">
            <x v="3"/>
          </reference>
          <reference field="8" count="1" selected="0">
            <x v="14"/>
          </reference>
          <reference field="16" count="1" selected="0">
            <x v="31"/>
          </reference>
          <reference field="17" count="1" selected="0">
            <x v="87"/>
          </reference>
          <reference field="18" count="1">
            <x v="71"/>
          </reference>
          <reference field="19" count="1" selected="0">
            <x v="74"/>
          </reference>
          <reference field="20" count="1" selected="0">
            <x v="81"/>
          </reference>
          <reference field="31" count="1" selected="0">
            <x v="140"/>
          </reference>
        </references>
      </pivotArea>
    </format>
    <format dxfId="3051">
      <pivotArea dataOnly="0" labelOnly="1" outline="0" fieldPosition="0">
        <references count="8">
          <reference field="7" count="1" selected="0">
            <x v="3"/>
          </reference>
          <reference field="8" count="1" selected="0">
            <x v="14"/>
          </reference>
          <reference field="16" count="1" selected="0">
            <x v="32"/>
          </reference>
          <reference field="17" count="1" selected="0">
            <x v="55"/>
          </reference>
          <reference field="18" count="1">
            <x v="70"/>
          </reference>
          <reference field="19" count="1" selected="0">
            <x v="46"/>
          </reference>
          <reference field="20" count="1" selected="0">
            <x v="60"/>
          </reference>
          <reference field="31" count="1" selected="0">
            <x v="26"/>
          </reference>
        </references>
      </pivotArea>
    </format>
    <format dxfId="3050">
      <pivotArea dataOnly="0" labelOnly="1" outline="0" fieldPosition="0">
        <references count="8">
          <reference field="7" count="1" selected="0">
            <x v="0"/>
          </reference>
          <reference field="8" count="1" selected="0">
            <x v="6"/>
          </reference>
          <reference field="16" count="1" selected="0">
            <x v="32"/>
          </reference>
          <reference field="17" count="1" selected="0">
            <x v="55"/>
          </reference>
          <reference field="18" count="1">
            <x v="70"/>
          </reference>
          <reference field="19" count="1" selected="0">
            <x v="46"/>
          </reference>
          <reference field="20" count="1" selected="0">
            <x v="60"/>
          </reference>
          <reference field="31" count="1" selected="0">
            <x v="54"/>
          </reference>
        </references>
      </pivotArea>
    </format>
    <format dxfId="3049">
      <pivotArea dataOnly="0" labelOnly="1" outline="0" fieldPosition="0">
        <references count="8">
          <reference field="7" count="1" selected="0">
            <x v="3"/>
          </reference>
          <reference field="8" count="1" selected="0">
            <x v="14"/>
          </reference>
          <reference field="16" count="1" selected="0">
            <x v="32"/>
          </reference>
          <reference field="17" count="1" selected="0">
            <x v="86"/>
          </reference>
          <reference field="18" count="1">
            <x v="70"/>
          </reference>
          <reference field="19" count="1" selected="0">
            <x v="73"/>
          </reference>
          <reference field="20" count="1" selected="0">
            <x v="80"/>
          </reference>
          <reference field="31" count="1" selected="0">
            <x v="138"/>
          </reference>
        </references>
      </pivotArea>
    </format>
    <format dxfId="3048">
      <pivotArea dataOnly="0" labelOnly="1" outline="0" fieldPosition="0">
        <references count="8">
          <reference field="7" count="1" selected="0">
            <x v="3"/>
          </reference>
          <reference field="8" count="1" selected="0">
            <x v="14"/>
          </reference>
          <reference field="16" count="1" selected="0">
            <x v="33"/>
          </reference>
          <reference field="17" count="1" selected="0">
            <x v="36"/>
          </reference>
          <reference field="18" count="1">
            <x v="30"/>
          </reference>
          <reference field="19" count="1" selected="0">
            <x v="12"/>
          </reference>
          <reference field="20" count="1" selected="0">
            <x v="13"/>
          </reference>
          <reference field="31" count="1" selected="0">
            <x v="17"/>
          </reference>
        </references>
      </pivotArea>
    </format>
    <format dxfId="3047">
      <pivotArea dataOnly="0" labelOnly="1" outline="0" fieldPosition="0">
        <references count="8">
          <reference field="7" count="1" selected="0">
            <x v="0"/>
          </reference>
          <reference field="8" count="1" selected="0">
            <x v="10"/>
          </reference>
          <reference field="16" count="1" selected="0">
            <x v="34"/>
          </reference>
          <reference field="17" count="1" selected="0">
            <x v="86"/>
          </reference>
          <reference field="18" count="1">
            <x v="70"/>
          </reference>
          <reference field="19" count="1" selected="0">
            <x v="56"/>
          </reference>
          <reference field="20" count="1" selected="0">
            <x v="80"/>
          </reference>
          <reference field="31" count="1" selected="0">
            <x v="24"/>
          </reference>
        </references>
      </pivotArea>
    </format>
    <format dxfId="3046">
      <pivotArea dataOnly="0" labelOnly="1" outline="0" fieldPosition="0">
        <references count="8">
          <reference field="7" count="1" selected="0">
            <x v="3"/>
          </reference>
          <reference field="8" count="1" selected="0">
            <x v="14"/>
          </reference>
          <reference field="16" count="1" selected="0">
            <x v="34"/>
          </reference>
          <reference field="17" count="1" selected="0">
            <x v="86"/>
          </reference>
          <reference field="18" count="1">
            <x v="70"/>
          </reference>
          <reference field="19" count="1" selected="0">
            <x v="73"/>
          </reference>
          <reference field="20" count="1" selected="0">
            <x v="80"/>
          </reference>
          <reference field="31" count="1" selected="0">
            <x v="68"/>
          </reference>
        </references>
      </pivotArea>
    </format>
    <format dxfId="3045">
      <pivotArea dataOnly="0" labelOnly="1" outline="0" fieldPosition="0">
        <references count="8">
          <reference field="7" count="1" selected="0">
            <x v="3"/>
          </reference>
          <reference field="8" count="1" selected="0">
            <x v="14"/>
          </reference>
          <reference field="16" count="1" selected="0">
            <x v="35"/>
          </reference>
          <reference field="17" count="1" selected="0">
            <x v="6"/>
          </reference>
          <reference field="18" count="1">
            <x v="5"/>
          </reference>
          <reference field="19" count="1" selected="0">
            <x v="35"/>
          </reference>
          <reference field="20" count="1" selected="0">
            <x v="40"/>
          </reference>
          <reference field="31" count="1" selected="0">
            <x v="50"/>
          </reference>
        </references>
      </pivotArea>
    </format>
    <format dxfId="3044">
      <pivotArea dataOnly="0" labelOnly="1" outline="0" fieldPosition="0">
        <references count="8">
          <reference field="7" count="1" selected="0">
            <x v="3"/>
          </reference>
          <reference field="8" count="1" selected="0">
            <x v="14"/>
          </reference>
          <reference field="16" count="1" selected="0">
            <x v="35"/>
          </reference>
          <reference field="17" count="1" selected="0">
            <x v="15"/>
          </reference>
          <reference field="18" count="1">
            <x v="15"/>
          </reference>
          <reference field="19" count="1" selected="0">
            <x v="45"/>
          </reference>
          <reference field="20" count="1" selected="0">
            <x v="58"/>
          </reference>
          <reference field="31" count="1" selected="0">
            <x v="71"/>
          </reference>
        </references>
      </pivotArea>
    </format>
    <format dxfId="3043">
      <pivotArea dataOnly="0" labelOnly="1" outline="0" fieldPosition="0">
        <references count="8">
          <reference field="7" count="1" selected="0">
            <x v="1"/>
          </reference>
          <reference field="8" count="1" selected="0">
            <x v="14"/>
          </reference>
          <reference field="16" count="1" selected="0">
            <x v="35"/>
          </reference>
          <reference field="17" count="1" selected="0">
            <x v="44"/>
          </reference>
          <reference field="18" count="1">
            <x v="7"/>
          </reference>
          <reference field="19" count="1" selected="0">
            <x v="19"/>
          </reference>
          <reference field="20" count="1" selected="0">
            <x v="43"/>
          </reference>
          <reference field="31" count="1" selected="0">
            <x v="116"/>
          </reference>
        </references>
      </pivotArea>
    </format>
    <format dxfId="3042">
      <pivotArea dataOnly="0" labelOnly="1" outline="0" fieldPosition="0">
        <references count="8">
          <reference field="7" count="1" selected="0">
            <x v="1"/>
          </reference>
          <reference field="8" count="1" selected="0">
            <x v="14"/>
          </reference>
          <reference field="16" count="1" selected="0">
            <x v="38"/>
          </reference>
          <reference field="17" count="1" selected="0">
            <x v="75"/>
          </reference>
          <reference field="18" count="1">
            <x v="59"/>
          </reference>
          <reference field="19" count="1" selected="0">
            <x v="42"/>
          </reference>
          <reference field="20" count="1" selected="0">
            <x v="65"/>
          </reference>
          <reference field="31" count="1" selected="0">
            <x v="126"/>
          </reference>
        </references>
      </pivotArea>
    </format>
    <format dxfId="3041">
      <pivotArea dataOnly="0" labelOnly="1" outline="0" fieldPosition="0">
        <references count="8">
          <reference field="7" count="1" selected="0">
            <x v="1"/>
          </reference>
          <reference field="8" count="1" selected="0">
            <x v="14"/>
          </reference>
          <reference field="16" count="1" selected="0">
            <x v="38"/>
          </reference>
          <reference field="17" count="1" selected="0">
            <x v="74"/>
          </reference>
          <reference field="18" count="1">
            <x v="60"/>
          </reference>
          <reference field="19" count="1" selected="0">
            <x v="58"/>
          </reference>
          <reference field="20" count="1" selected="0">
            <x v="22"/>
          </reference>
          <reference field="31" count="1" selected="0">
            <x v="127"/>
          </reference>
        </references>
      </pivotArea>
    </format>
    <format dxfId="3040">
      <pivotArea dataOnly="0" labelOnly="1" outline="0" fieldPosition="0">
        <references count="8">
          <reference field="7" count="1" selected="0">
            <x v="0"/>
          </reference>
          <reference field="8" count="1" selected="0">
            <x v="3"/>
          </reference>
          <reference field="16" count="1" selected="0">
            <x v="39"/>
          </reference>
          <reference field="17" count="1" selected="0">
            <x v="21"/>
          </reference>
          <reference field="18" count="1">
            <x v="53"/>
          </reference>
          <reference field="19" count="1" selected="0">
            <x v="14"/>
          </reference>
          <reference field="20" count="1" selected="0">
            <x v="20"/>
          </reference>
          <reference field="31" count="1" selected="0">
            <x v="16"/>
          </reference>
        </references>
      </pivotArea>
    </format>
    <format dxfId="3039">
      <pivotArea dataOnly="0" labelOnly="1" outline="0" fieldPosition="0">
        <references count="8">
          <reference field="7" count="1" selected="0">
            <x v="0"/>
          </reference>
          <reference field="8" count="1" selected="0">
            <x v="19"/>
          </reference>
          <reference field="16" count="1" selected="0">
            <x v="39"/>
          </reference>
          <reference field="17" count="1" selected="0">
            <x v="23"/>
          </reference>
          <reference field="18" count="1">
            <x v="70"/>
          </reference>
          <reference field="19" count="1" selected="0">
            <x v="41"/>
          </reference>
          <reference field="20" count="1" selected="0">
            <x v="49"/>
          </reference>
          <reference field="31" count="1" selected="0">
            <x v="21"/>
          </reference>
        </references>
      </pivotArea>
    </format>
    <format dxfId="3038">
      <pivotArea dataOnly="0" labelOnly="1" outline="0" fieldPosition="0">
        <references count="8">
          <reference field="7" count="1" selected="0">
            <x v="3"/>
          </reference>
          <reference field="8" count="1" selected="0">
            <x v="14"/>
          </reference>
          <reference field="16" count="1" selected="0">
            <x v="39"/>
          </reference>
          <reference field="17" count="1" selected="0">
            <x v="28"/>
          </reference>
          <reference field="18" count="1">
            <x v="22"/>
          </reference>
          <reference field="19" count="1" selected="0">
            <x v="40"/>
          </reference>
          <reference field="20" count="1" selected="0">
            <x v="64"/>
          </reference>
          <reference field="31" count="1" selected="0">
            <x v="29"/>
          </reference>
        </references>
      </pivotArea>
    </format>
    <format dxfId="3037">
      <pivotArea dataOnly="0" labelOnly="1" outline="0" fieldPosition="0">
        <references count="8">
          <reference field="7" count="1" selected="0">
            <x v="3"/>
          </reference>
          <reference field="8" count="1" selected="0">
            <x v="14"/>
          </reference>
          <reference field="16" count="1" selected="0">
            <x v="39"/>
          </reference>
          <reference field="17" count="1" selected="0">
            <x v="0"/>
          </reference>
          <reference field="18" count="1">
            <x v="70"/>
          </reference>
          <reference field="19" count="1" selected="0">
            <x v="55"/>
          </reference>
          <reference field="20" count="1" selected="0">
            <x v="67"/>
          </reference>
          <reference field="31" count="1" selected="0">
            <x v="30"/>
          </reference>
        </references>
      </pivotArea>
    </format>
    <format dxfId="3036">
      <pivotArea dataOnly="0" labelOnly="1" outline="0" fieldPosition="0">
        <references count="8">
          <reference field="7" count="1" selected="0">
            <x v="3"/>
          </reference>
          <reference field="8" count="1" selected="0">
            <x v="14"/>
          </reference>
          <reference field="16" count="1" selected="0">
            <x v="39"/>
          </reference>
          <reference field="17" count="1" selected="0">
            <x v="27"/>
          </reference>
          <reference field="18" count="1">
            <x v="21"/>
          </reference>
          <reference field="19" count="1" selected="0">
            <x v="60"/>
          </reference>
          <reference field="20" count="1" selected="0">
            <x v="51"/>
          </reference>
          <reference field="31" count="1" selected="0">
            <x v="31"/>
          </reference>
        </references>
      </pivotArea>
    </format>
    <format dxfId="3035">
      <pivotArea dataOnly="0" labelOnly="1" outline="0" fieldPosition="0">
        <references count="8">
          <reference field="7" count="1" selected="0">
            <x v="0"/>
          </reference>
          <reference field="8" count="1" selected="0">
            <x v="8"/>
          </reference>
          <reference field="16" count="1" selected="0">
            <x v="39"/>
          </reference>
          <reference field="17" count="1" selected="0">
            <x v="53"/>
          </reference>
          <reference field="18" count="1">
            <x v="70"/>
          </reference>
          <reference field="19" count="1" selected="0">
            <x v="21"/>
          </reference>
          <reference field="20" count="1" selected="0">
            <x v="15"/>
          </reference>
          <reference field="31" count="1" selected="0">
            <x v="35"/>
          </reference>
        </references>
      </pivotArea>
    </format>
    <format dxfId="3034">
      <pivotArea dataOnly="0" labelOnly="1" outline="0" fieldPosition="0">
        <references count="8">
          <reference field="7" count="1" selected="0">
            <x v="3"/>
          </reference>
          <reference field="8" count="1" selected="0">
            <x v="14"/>
          </reference>
          <reference field="16" count="1" selected="0">
            <x v="39"/>
          </reference>
          <reference field="17" count="1" selected="0">
            <x v="29"/>
          </reference>
          <reference field="18" count="1">
            <x v="55"/>
          </reference>
          <reference field="19" count="1" selected="0">
            <x v="41"/>
          </reference>
          <reference field="20" count="1" selected="0">
            <x v="49"/>
          </reference>
          <reference field="31" count="1" selected="0">
            <x v="40"/>
          </reference>
        </references>
      </pivotArea>
    </format>
    <format dxfId="3033">
      <pivotArea dataOnly="0" labelOnly="1" outline="0" fieldPosition="0">
        <references count="8">
          <reference field="7" count="1" selected="0">
            <x v="0"/>
          </reference>
          <reference field="8" count="1" selected="0">
            <x v="3"/>
          </reference>
          <reference field="16" count="1" selected="0">
            <x v="39"/>
          </reference>
          <reference field="17" count="1" selected="0">
            <x v="21"/>
          </reference>
          <reference field="18" count="1">
            <x v="18"/>
          </reference>
          <reference field="19" count="1" selected="0">
            <x v="14"/>
          </reference>
          <reference field="20" count="1" selected="0">
            <x v="73"/>
          </reference>
          <reference field="31" count="1" selected="0">
            <x v="55"/>
          </reference>
        </references>
      </pivotArea>
    </format>
    <format dxfId="3032">
      <pivotArea dataOnly="0" labelOnly="1" outline="0" fieldPosition="0">
        <references count="8">
          <reference field="7" count="1" selected="0">
            <x v="0"/>
          </reference>
          <reference field="8" count="1" selected="0">
            <x v="3"/>
          </reference>
          <reference field="16" count="1" selected="0">
            <x v="39"/>
          </reference>
          <reference field="17" count="1" selected="0">
            <x v="25"/>
          </reference>
          <reference field="18" count="1">
            <x v="53"/>
          </reference>
          <reference field="19" count="1" selected="0">
            <x v="20"/>
          </reference>
          <reference field="20" count="1" selected="0">
            <x v="20"/>
          </reference>
          <reference field="31" count="1" selected="0">
            <x v="56"/>
          </reference>
        </references>
      </pivotArea>
    </format>
    <format dxfId="3031">
      <pivotArea dataOnly="0" labelOnly="1" outline="0" fieldPosition="0">
        <references count="8">
          <reference field="7" count="1" selected="0">
            <x v="1"/>
          </reference>
          <reference field="8" count="1" selected="0">
            <x v="14"/>
          </reference>
          <reference field="16" count="1" selected="0">
            <x v="39"/>
          </reference>
          <reference field="17" count="1" selected="0">
            <x v="58"/>
          </reference>
          <reference field="18" count="1">
            <x v="42"/>
          </reference>
          <reference field="19" count="1" selected="0">
            <x v="9"/>
          </reference>
          <reference field="20" count="1" selected="0">
            <x v="8"/>
          </reference>
          <reference field="31" count="1" selected="0">
            <x v="86"/>
          </reference>
        </references>
      </pivotArea>
    </format>
    <format dxfId="3030">
      <pivotArea dataOnly="0" labelOnly="1" outline="0" fieldPosition="0">
        <references count="8">
          <reference field="7" count="1" selected="0">
            <x v="1"/>
          </reference>
          <reference field="8" count="1" selected="0">
            <x v="14"/>
          </reference>
          <reference field="16" count="1" selected="0">
            <x v="41"/>
          </reference>
          <reference field="17" count="1" selected="0">
            <x v="4"/>
          </reference>
          <reference field="18" count="1">
            <x v="38"/>
          </reference>
          <reference field="19" count="1" selected="0">
            <x v="68"/>
          </reference>
          <reference field="20" count="1" selected="0">
            <x v="76"/>
          </reference>
          <reference field="31" count="1" selected="0">
            <x v="108"/>
          </reference>
        </references>
      </pivotArea>
    </format>
    <format dxfId="3029">
      <pivotArea dataOnly="0" labelOnly="1" outline="0" fieldPosition="0">
        <references count="8">
          <reference field="7" count="1" selected="0">
            <x v="1"/>
          </reference>
          <reference field="8" count="1" selected="0">
            <x v="14"/>
          </reference>
          <reference field="16" count="1" selected="0">
            <x v="42"/>
          </reference>
          <reference field="17" count="1" selected="0">
            <x v="86"/>
          </reference>
          <reference field="18" count="1">
            <x v="70"/>
          </reference>
          <reference field="19" count="1" selected="0">
            <x v="70"/>
          </reference>
          <reference field="20" count="1" selected="0">
            <x v="78"/>
          </reference>
          <reference field="31" count="1" selected="0">
            <x v="111"/>
          </reference>
        </references>
      </pivotArea>
    </format>
    <format dxfId="3028">
      <pivotArea dataOnly="0" labelOnly="1" outline="0" fieldPosition="0">
        <references count="8">
          <reference field="7" count="1" selected="0">
            <x v="3"/>
          </reference>
          <reference field="8" count="1" selected="0">
            <x v="14"/>
          </reference>
          <reference field="16" count="1" selected="0">
            <x v="45"/>
          </reference>
          <reference field="17" count="1" selected="0">
            <x v="66"/>
          </reference>
          <reference field="18" count="1">
            <x v="51"/>
          </reference>
          <reference field="19" count="1" selected="0">
            <x v="65"/>
          </reference>
          <reference field="20" count="1" selected="0">
            <x v="74"/>
          </reference>
          <reference field="31" count="1" selected="0">
            <x v="80"/>
          </reference>
        </references>
      </pivotArea>
    </format>
    <format dxfId="3027">
      <pivotArea dataOnly="0" labelOnly="1" outline="0" fieldPosition="0">
        <references count="8">
          <reference field="7" count="1" selected="0">
            <x v="3"/>
          </reference>
          <reference field="8" count="1" selected="0">
            <x v="14"/>
          </reference>
          <reference field="16" count="1" selected="0">
            <x v="46"/>
          </reference>
          <reference field="17" count="1" selected="0">
            <x v="22"/>
          </reference>
          <reference field="18" count="1">
            <x v="19"/>
          </reference>
          <reference field="19" count="1" selected="0">
            <x v="9"/>
          </reference>
          <reference field="20" count="1" selected="0">
            <x v="18"/>
          </reference>
          <reference field="31" count="1" selected="0">
            <x v="7"/>
          </reference>
        </references>
      </pivotArea>
    </format>
    <format dxfId="3026">
      <pivotArea dataOnly="0" labelOnly="1" outline="0" fieldPosition="0">
        <references count="8">
          <reference field="7" count="1" selected="0">
            <x v="0"/>
          </reference>
          <reference field="8" count="1" selected="0">
            <x v="21"/>
          </reference>
          <reference field="16" count="1" selected="0">
            <x v="46"/>
          </reference>
          <reference field="17" count="1" selected="0">
            <x v="86"/>
          </reference>
          <reference field="18" count="1">
            <x v="70"/>
          </reference>
          <reference field="19" count="1" selected="0">
            <x v="9"/>
          </reference>
          <reference field="20" count="1" selected="0">
            <x v="17"/>
          </reference>
          <reference field="31" count="1" selected="0">
            <x v="23"/>
          </reference>
        </references>
      </pivotArea>
    </format>
    <format dxfId="3025">
      <pivotArea dataOnly="0" labelOnly="1" outline="0" fieldPosition="0">
        <references count="8">
          <reference field="7" count="1" selected="0">
            <x v="0"/>
          </reference>
          <reference field="8" count="1" selected="0">
            <x v="21"/>
          </reference>
          <reference field="16" count="1" selected="0">
            <x v="46"/>
          </reference>
          <reference field="17" count="1" selected="0">
            <x v="63"/>
          </reference>
          <reference field="18" count="1">
            <x v="49"/>
          </reference>
          <reference field="19" count="1" selected="0">
            <x v="31"/>
          </reference>
          <reference field="20" count="1" selected="0">
            <x v="38"/>
          </reference>
          <reference field="31" count="1" selected="0">
            <x v="41"/>
          </reference>
        </references>
      </pivotArea>
    </format>
    <format dxfId="3024">
      <pivotArea dataOnly="0" labelOnly="1" outline="0" fieldPosition="0">
        <references count="8">
          <reference field="7" count="1" selected="0">
            <x v="0"/>
          </reference>
          <reference field="8" count="1" selected="0">
            <x v="20"/>
          </reference>
          <reference field="16" count="1" selected="0">
            <x v="46"/>
          </reference>
          <reference field="17" count="1" selected="0">
            <x v="61"/>
          </reference>
          <reference field="18" count="1">
            <x v="23"/>
          </reference>
          <reference field="19" count="1" selected="0">
            <x v="30"/>
          </reference>
          <reference field="20" count="1" selected="0">
            <x v="34"/>
          </reference>
          <reference field="31" count="1" selected="0">
            <x v="43"/>
          </reference>
        </references>
      </pivotArea>
    </format>
    <format dxfId="3023">
      <pivotArea dataOnly="0" labelOnly="1" outline="0" fieldPosition="0">
        <references count="8">
          <reference field="7" count="1" selected="0">
            <x v="0"/>
          </reference>
          <reference field="8" count="1" selected="0">
            <x v="21"/>
          </reference>
          <reference field="16" count="1" selected="0">
            <x v="46"/>
          </reference>
          <reference field="17" count="1" selected="0">
            <x v="62"/>
          </reference>
          <reference field="18" count="1">
            <x v="48"/>
          </reference>
          <reference field="19" count="1" selected="0">
            <x v="9"/>
          </reference>
          <reference field="20" count="1" selected="0">
            <x v="28"/>
          </reference>
          <reference field="31" count="1" selected="0">
            <x v="87"/>
          </reference>
        </references>
      </pivotArea>
    </format>
    <format dxfId="3022">
      <pivotArea dataOnly="0" labelOnly="1" outline="0" fieldPosition="0">
        <references count="8">
          <reference field="7" count="1" selected="0">
            <x v="3"/>
          </reference>
          <reference field="8" count="1" selected="0">
            <x v="14"/>
          </reference>
          <reference field="16" count="1" selected="0">
            <x v="47"/>
          </reference>
          <reference field="17" count="1" selected="0">
            <x v="86"/>
          </reference>
          <reference field="18" count="1">
            <x v="70"/>
          </reference>
          <reference field="19" count="1" selected="0">
            <x v="71"/>
          </reference>
          <reference field="20" count="1" selected="0">
            <x v="79"/>
          </reference>
          <reference field="31" count="1" selected="0">
            <x v="0"/>
          </reference>
        </references>
      </pivotArea>
    </format>
    <format dxfId="3021">
      <pivotArea dataOnly="0" labelOnly="1" outline="0" fieldPosition="0">
        <references count="8">
          <reference field="7" count="1" selected="0">
            <x v="3"/>
          </reference>
          <reference field="8" count="1" selected="0">
            <x v="14"/>
          </reference>
          <reference field="16" count="1" selected="0">
            <x v="51"/>
          </reference>
          <reference field="17" count="1" selected="0">
            <x v="86"/>
          </reference>
          <reference field="18" count="1">
            <x v="70"/>
          </reference>
          <reference field="19" count="1" selected="0">
            <x v="73"/>
          </reference>
          <reference field="20" count="1" selected="0">
            <x v="80"/>
          </reference>
          <reference field="31" count="1" selected="0">
            <x v="100"/>
          </reference>
        </references>
      </pivotArea>
    </format>
    <format dxfId="3020">
      <pivotArea dataOnly="0" labelOnly="1" outline="0" fieldPosition="0">
        <references count="8">
          <reference field="7" count="1" selected="0">
            <x v="3"/>
          </reference>
          <reference field="8" count="1" selected="0">
            <x v="14"/>
          </reference>
          <reference field="16" count="1" selected="0">
            <x v="58"/>
          </reference>
          <reference field="17" count="1" selected="0">
            <x v="89"/>
          </reference>
          <reference field="18" count="1">
            <x v="73"/>
          </reference>
          <reference field="19" count="1" selected="0">
            <x v="9"/>
          </reference>
          <reference field="20" count="1" selected="0">
            <x v="84"/>
          </reference>
          <reference field="31" count="1" selected="0">
            <x v="84"/>
          </reference>
        </references>
      </pivotArea>
    </format>
    <format dxfId="3019">
      <pivotArea dataOnly="0" labelOnly="1" outline="0" fieldPosition="0">
        <references count="8">
          <reference field="7" count="1" selected="0">
            <x v="3"/>
          </reference>
          <reference field="8" count="1" selected="0">
            <x v="14"/>
          </reference>
          <reference field="16" count="1" selected="0">
            <x v="59"/>
          </reference>
          <reference field="17" count="1" selected="0">
            <x v="86"/>
          </reference>
          <reference field="18" count="1">
            <x v="70"/>
          </reference>
          <reference field="19" count="1" selected="0">
            <x v="73"/>
          </reference>
          <reference field="20" count="1" selected="0">
            <x v="80"/>
          </reference>
          <reference field="31" count="1" selected="0">
            <x v="52"/>
          </reference>
        </references>
      </pivotArea>
    </format>
    <format dxfId="3018">
      <pivotArea dataOnly="0" labelOnly="1" outline="0" fieldPosition="0">
        <references count="8">
          <reference field="7" count="1" selected="0">
            <x v="3"/>
          </reference>
          <reference field="8" count="1" selected="0">
            <x v="14"/>
          </reference>
          <reference field="16" count="1" selected="0">
            <x v="59"/>
          </reference>
          <reference field="17" count="1" selected="0">
            <x v="67"/>
          </reference>
          <reference field="18" count="1">
            <x v="52"/>
          </reference>
          <reference field="19" count="1" selected="0">
            <x v="11"/>
          </reference>
          <reference field="20" count="1" selected="0">
            <x v="30"/>
          </reference>
          <reference field="31" count="1" selected="0">
            <x v="102"/>
          </reference>
        </references>
      </pivotArea>
    </format>
    <format dxfId="3017">
      <pivotArea dataOnly="0" labelOnly="1" outline="0" fieldPosition="0">
        <references count="8">
          <reference field="7" count="1" selected="0">
            <x v="1"/>
          </reference>
          <reference field="8" count="1" selected="0">
            <x v="14"/>
          </reference>
          <reference field="16" count="1" selected="0">
            <x v="63"/>
          </reference>
          <reference field="17" count="1" selected="0">
            <x v="2"/>
          </reference>
          <reference field="18" count="1">
            <x v="2"/>
          </reference>
          <reference field="19" count="1" selected="0">
            <x v="62"/>
          </reference>
          <reference field="20" count="1" selected="0">
            <x v="70"/>
          </reference>
          <reference field="31" count="1" selected="0">
            <x v="107"/>
          </reference>
        </references>
      </pivotArea>
    </format>
    <format dxfId="3016">
      <pivotArea dataOnly="0" labelOnly="1" outline="0" fieldPosition="0">
        <references count="8">
          <reference field="7" count="1" selected="0">
            <x v="1"/>
          </reference>
          <reference field="8" count="1" selected="0">
            <x v="14"/>
          </reference>
          <reference field="16" count="1" selected="0">
            <x v="63"/>
          </reference>
          <reference field="17" count="1" selected="0">
            <x v="3"/>
          </reference>
          <reference field="18" count="1">
            <x v="1"/>
          </reference>
          <reference field="19" count="1" selected="0">
            <x v="63"/>
          </reference>
          <reference field="20" count="1" selected="0">
            <x v="69"/>
          </reference>
          <reference field="31" count="1" selected="0">
            <x v="125"/>
          </reference>
        </references>
      </pivotArea>
    </format>
    <format dxfId="3015">
      <pivotArea dataOnly="0" labelOnly="1" outline="0" fieldPosition="0">
        <references count="8">
          <reference field="7" count="1" selected="0">
            <x v="0"/>
          </reference>
          <reference field="8" count="1" selected="0">
            <x v="9"/>
          </reference>
          <reference field="16" count="1" selected="0">
            <x v="65"/>
          </reference>
          <reference field="17" count="1" selected="0">
            <x v="72"/>
          </reference>
          <reference field="18" count="1">
            <x v="70"/>
          </reference>
          <reference field="19" count="1" selected="0">
            <x v="9"/>
          </reference>
          <reference field="20" count="1" selected="0">
            <x v="16"/>
          </reference>
          <reference field="31" count="1" selected="0">
            <x v="20"/>
          </reference>
        </references>
      </pivotArea>
    </format>
    <format dxfId="3014">
      <pivotArea dataOnly="0" labelOnly="1" outline="0" fieldPosition="0">
        <references count="8">
          <reference field="7" count="1" selected="0">
            <x v="1"/>
          </reference>
          <reference field="8" count="1" selected="0">
            <x v="14"/>
          </reference>
          <reference field="16" count="1" selected="0">
            <x v="66"/>
          </reference>
          <reference field="17" count="1" selected="0">
            <x v="34"/>
          </reference>
          <reference field="18" count="1">
            <x v="28"/>
          </reference>
          <reference field="19" count="1" selected="0">
            <x v="73"/>
          </reference>
          <reference field="20" count="1" selected="0">
            <x v="80"/>
          </reference>
          <reference field="31" count="1" selected="0">
            <x v="95"/>
          </reference>
        </references>
      </pivotArea>
    </format>
    <format dxfId="3013">
      <pivotArea dataOnly="0" labelOnly="1" outline="0" fieldPosition="0">
        <references count="8">
          <reference field="7" count="1" selected="0">
            <x v="3"/>
          </reference>
          <reference field="8" count="1" selected="0">
            <x v="14"/>
          </reference>
          <reference field="16" count="1" selected="0">
            <x v="68"/>
          </reference>
          <reference field="17" count="1" selected="0">
            <x v="86"/>
          </reference>
          <reference field="18" count="1">
            <x v="70"/>
          </reference>
          <reference field="19" count="1" selected="0">
            <x v="73"/>
          </reference>
          <reference field="20" count="1" selected="0">
            <x v="80"/>
          </reference>
          <reference field="31" count="1" selected="0">
            <x v="137"/>
          </reference>
        </references>
      </pivotArea>
    </format>
    <format dxfId="3012">
      <pivotArea dataOnly="0" labelOnly="1" outline="0" fieldPosition="0">
        <references count="8">
          <reference field="7" count="1" selected="0">
            <x v="3"/>
          </reference>
          <reference field="8" count="1" selected="0">
            <x v="14"/>
          </reference>
          <reference field="16" count="1" selected="0">
            <x v="73"/>
          </reference>
          <reference field="17" count="1" selected="0">
            <x v="86"/>
          </reference>
          <reference field="18" count="1">
            <x v="70"/>
          </reference>
          <reference field="19" count="1" selected="0">
            <x v="73"/>
          </reference>
          <reference field="20" count="1" selected="0">
            <x v="80"/>
          </reference>
          <reference field="31" count="1" selected="0">
            <x v="88"/>
          </reference>
        </references>
      </pivotArea>
    </format>
    <format dxfId="3011">
      <pivotArea dataOnly="0" labelOnly="1" outline="0" fieldPosition="0">
        <references count="8">
          <reference field="7" count="1" selected="0">
            <x v="3"/>
          </reference>
          <reference field="8" count="1" selected="0">
            <x v="14"/>
          </reference>
          <reference field="16" count="1" selected="0">
            <x v="76"/>
          </reference>
          <reference field="17" count="1" selected="0">
            <x v="56"/>
          </reference>
          <reference field="18" count="1">
            <x v="44"/>
          </reference>
          <reference field="19" count="1" selected="0">
            <x v="61"/>
          </reference>
          <reference field="20" count="1" selected="0">
            <x v="52"/>
          </reference>
          <reference field="31" count="1" selected="0">
            <x v="25"/>
          </reference>
        </references>
      </pivotArea>
    </format>
    <format dxfId="3010">
      <pivotArea dataOnly="0" labelOnly="1" outline="0" fieldPosition="0">
        <references count="8">
          <reference field="7" count="1" selected="0">
            <x v="3"/>
          </reference>
          <reference field="8" count="1" selected="0">
            <x v="14"/>
          </reference>
          <reference field="16" count="1" selected="0">
            <x v="76"/>
          </reference>
          <reference field="17" count="1" selected="0">
            <x v="57"/>
          </reference>
          <reference field="18" count="1">
            <x v="70"/>
          </reference>
          <reference field="19" count="1" selected="0">
            <x v="61"/>
          </reference>
          <reference field="20" count="1" selected="0">
            <x v="52"/>
          </reference>
          <reference field="31" count="1" selected="0">
            <x v="27"/>
          </reference>
        </references>
      </pivotArea>
    </format>
    <format dxfId="3009">
      <pivotArea dataOnly="0" labelOnly="1" outline="0" fieldPosition="0">
        <references count="8">
          <reference field="7" count="1" selected="0">
            <x v="0"/>
          </reference>
          <reference field="8" count="1" selected="0">
            <x v="7"/>
          </reference>
          <reference field="16" count="1" selected="0">
            <x v="76"/>
          </reference>
          <reference field="17" count="1" selected="0">
            <x v="56"/>
          </reference>
          <reference field="18" count="1">
            <x v="41"/>
          </reference>
          <reference field="19" count="1" selected="0">
            <x v="61"/>
          </reference>
          <reference field="20" count="1" selected="0">
            <x v="52"/>
          </reference>
          <reference field="31" count="1" selected="0">
            <x v="39"/>
          </reference>
        </references>
      </pivotArea>
    </format>
    <format dxfId="3008">
      <pivotArea dataOnly="0" labelOnly="1" outline="0" fieldPosition="0">
        <references count="8">
          <reference field="7" count="1" selected="0">
            <x v="0"/>
          </reference>
          <reference field="8" count="1" selected="0">
            <x v="18"/>
          </reference>
          <reference field="16" count="1" selected="0">
            <x v="77"/>
          </reference>
          <reference field="17" count="1" selected="0">
            <x v="18"/>
          </reference>
          <reference field="18" count="1">
            <x v="69"/>
          </reference>
          <reference field="19" count="1" selected="0">
            <x v="3"/>
          </reference>
          <reference field="20" count="1" selected="0">
            <x v="3"/>
          </reference>
          <reference field="31" count="1" selected="0">
            <x v="15"/>
          </reference>
        </references>
      </pivotArea>
    </format>
    <format dxfId="3007">
      <pivotArea dataOnly="0" labelOnly="1" outline="0" fieldPosition="0">
        <references count="8">
          <reference field="7" count="1" selected="0">
            <x v="0"/>
          </reference>
          <reference field="8" count="1" selected="0">
            <x v="18"/>
          </reference>
          <reference field="16" count="1" selected="0">
            <x v="77"/>
          </reference>
          <reference field="17" count="1" selected="0">
            <x v="68"/>
          </reference>
          <reference field="18" count="1">
            <x v="16"/>
          </reference>
          <reference field="19" count="1" selected="0">
            <x v="47"/>
          </reference>
          <reference field="20" count="1" selected="0">
            <x v="66"/>
          </reference>
          <reference field="31" count="1" selected="0">
            <x v="22"/>
          </reference>
        </references>
      </pivotArea>
    </format>
    <format dxfId="3006">
      <pivotArea dataOnly="0" labelOnly="1" outline="0" fieldPosition="0">
        <references count="8">
          <reference field="7" count="1" selected="0">
            <x v="1"/>
          </reference>
          <reference field="8" count="1" selected="0">
            <x v="14"/>
          </reference>
          <reference field="16" count="1" selected="0">
            <x v="80"/>
          </reference>
          <reference field="17" count="1" selected="0">
            <x v="37"/>
          </reference>
          <reference field="18" count="1">
            <x v="32"/>
          </reference>
          <reference field="19" count="1" selected="0">
            <x v="9"/>
          </reference>
          <reference field="20" count="1" selected="0">
            <x v="9"/>
          </reference>
          <reference field="31" count="1" selected="0">
            <x v="19"/>
          </reference>
        </references>
      </pivotArea>
    </format>
    <format dxfId="3005">
      <pivotArea dataOnly="0" labelOnly="1" outline="0" fieldPosition="0">
        <references count="8">
          <reference field="7" count="1" selected="0">
            <x v="0"/>
          </reference>
          <reference field="8" count="1" selected="0">
            <x v="2"/>
          </reference>
          <reference field="16" count="1" selected="0">
            <x v="84"/>
          </reference>
          <reference field="17" count="1" selected="0">
            <x v="20"/>
          </reference>
          <reference field="18" count="1">
            <x v="54"/>
          </reference>
          <reference field="19" count="1" selected="0">
            <x v="9"/>
          </reference>
          <reference field="20" count="1" selected="0">
            <x v="35"/>
          </reference>
          <reference field="31" count="1" selected="0">
            <x v="8"/>
          </reference>
        </references>
      </pivotArea>
    </format>
    <format dxfId="3004">
      <pivotArea dataOnly="0" labelOnly="1" outline="0" fieldPosition="0">
        <references count="8">
          <reference field="7" count="1" selected="0">
            <x v="0"/>
          </reference>
          <reference field="8" count="1" selected="0">
            <x v="1"/>
          </reference>
          <reference field="16" count="1" selected="0">
            <x v="84"/>
          </reference>
          <reference field="17" count="1" selected="0">
            <x v="20"/>
          </reference>
          <reference field="18" count="1">
            <x v="54"/>
          </reference>
          <reference field="19" count="1" selected="0">
            <x v="9"/>
          </reference>
          <reference field="20" count="1" selected="0">
            <x v="35"/>
          </reference>
          <reference field="31" count="1" selected="0">
            <x v="62"/>
          </reference>
        </references>
      </pivotArea>
    </format>
    <format dxfId="3003">
      <pivotArea dataOnly="0" labelOnly="1" outline="0" fieldPosition="0">
        <references count="8">
          <reference field="7" count="1" selected="0">
            <x v="3"/>
          </reference>
          <reference field="8" count="1" selected="0">
            <x v="14"/>
          </reference>
          <reference field="16" count="1" selected="0">
            <x v="93"/>
          </reference>
          <reference field="17" count="1" selected="0">
            <x v="42"/>
          </reference>
          <reference field="18" count="1">
            <x v="37"/>
          </reference>
          <reference field="19" count="1" selected="0">
            <x v="9"/>
          </reference>
          <reference field="20" count="1" selected="0">
            <x v="32"/>
          </reference>
          <reference field="31" count="1" selected="0">
            <x v="115"/>
          </reference>
        </references>
      </pivotArea>
    </format>
    <format dxfId="3002">
      <pivotArea dataOnly="0" labelOnly="1" outline="0" fieldPosition="0">
        <references count="8">
          <reference field="7" count="1" selected="0">
            <x v="1"/>
          </reference>
          <reference field="8" count="1" selected="0">
            <x v="14"/>
          </reference>
          <reference field="16" count="1" selected="0">
            <x v="94"/>
          </reference>
          <reference field="17" count="1" selected="0">
            <x v="32"/>
          </reference>
          <reference field="18" count="1">
            <x v="26"/>
          </reference>
          <reference field="19" count="1" selected="0">
            <x v="9"/>
          </reference>
          <reference field="20" count="1" selected="0">
            <x v="25"/>
          </reference>
          <reference field="31" count="1" selected="0">
            <x v="130"/>
          </reference>
        </references>
      </pivotArea>
    </format>
    <format dxfId="3001">
      <pivotArea dataOnly="0" labelOnly="1" outline="0" fieldPosition="0">
        <references count="8">
          <reference field="7" count="1" selected="0">
            <x v="3"/>
          </reference>
          <reference field="8" count="1" selected="0">
            <x v="14"/>
          </reference>
          <reference field="16" count="1" selected="0">
            <x v="95"/>
          </reference>
          <reference field="17" count="1" selected="0">
            <x v="86"/>
          </reference>
          <reference field="18" count="1">
            <x v="70"/>
          </reference>
          <reference field="19" count="1" selected="0">
            <x v="73"/>
          </reference>
          <reference field="20" count="1" selected="0">
            <x v="80"/>
          </reference>
          <reference field="31" count="1" selected="0">
            <x v="61"/>
          </reference>
        </references>
      </pivotArea>
    </format>
    <format dxfId="3000">
      <pivotArea dataOnly="0" labelOnly="1" outline="0" fieldPosition="0">
        <references count="8">
          <reference field="7" count="1" selected="0">
            <x v="0"/>
          </reference>
          <reference field="8" count="1" selected="0">
            <x v="0"/>
          </reference>
          <reference field="16" count="1" selected="0">
            <x v="116"/>
          </reference>
          <reference field="17" count="1" selected="0">
            <x v="20"/>
          </reference>
          <reference field="18" count="1">
            <x v="54"/>
          </reference>
          <reference field="19" count="1" selected="0">
            <x v="9"/>
          </reference>
          <reference field="20" count="1" selected="0">
            <x v="35"/>
          </reference>
          <reference field="31" count="1" selected="0">
            <x v="13"/>
          </reference>
        </references>
      </pivotArea>
    </format>
    <format dxfId="2999">
      <pivotArea dataOnly="0" labelOnly="1" outline="0" fieldPosition="0">
        <references count="8">
          <reference field="7" count="1" selected="0">
            <x v="0"/>
          </reference>
          <reference field="8" count="1" selected="0">
            <x v="5"/>
          </reference>
          <reference field="16" count="1" selected="0">
            <x v="116"/>
          </reference>
          <reference field="17" count="1" selected="0">
            <x v="57"/>
          </reference>
          <reference field="18" count="1">
            <x v="70"/>
          </reference>
          <reference field="19" count="1" selected="0">
            <x v="61"/>
          </reference>
          <reference field="20" count="1" selected="0">
            <x v="52"/>
          </reference>
          <reference field="31" count="1" selected="0">
            <x v="14"/>
          </reference>
        </references>
      </pivotArea>
    </format>
    <format dxfId="2998">
      <pivotArea dataOnly="0" labelOnly="1" outline="0" fieldPosition="0">
        <references count="8">
          <reference field="7" count="1" selected="0">
            <x v="1"/>
          </reference>
          <reference field="8" count="1" selected="0">
            <x v="14"/>
          </reference>
          <reference field="16" count="1" selected="0">
            <x v="116"/>
          </reference>
          <reference field="17" count="1" selected="0">
            <x v="79"/>
          </reference>
          <reference field="18" count="1">
            <x v="64"/>
          </reference>
          <reference field="19" count="1" selected="0">
            <x v="9"/>
          </reference>
          <reference field="20" count="1" selected="0">
            <x v="6"/>
          </reference>
          <reference field="31" count="1" selected="0">
            <x v="42"/>
          </reference>
        </references>
      </pivotArea>
    </format>
    <format dxfId="2997">
      <pivotArea dataOnly="0" labelOnly="1" outline="0" fieldPosition="0">
        <references count="8">
          <reference field="7" count="1" selected="0">
            <x v="0"/>
          </reference>
          <reference field="8" count="1" selected="0">
            <x v="13"/>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59"/>
          </reference>
        </references>
      </pivotArea>
    </format>
    <format dxfId="2996">
      <pivotArea dataOnly="0" labelOnly="1" outline="0" fieldPosition="0">
        <references count="8">
          <reference field="7" count="1" selected="0">
            <x v="3"/>
          </reference>
          <reference field="8" count="1" selected="0">
            <x v="14"/>
          </reference>
          <reference field="16" count="1" selected="0">
            <x v="116"/>
          </reference>
          <reference field="17" count="1" selected="0">
            <x v="1"/>
          </reference>
          <reference field="18" count="1">
            <x v="0"/>
          </reference>
          <reference field="19" count="1" selected="0">
            <x v="73"/>
          </reference>
          <reference field="20" count="1" selected="0">
            <x v="80"/>
          </reference>
          <reference field="31" count="1" selected="0">
            <x v="69"/>
          </reference>
        </references>
      </pivotArea>
    </format>
    <format dxfId="2995">
      <pivotArea dataOnly="0" labelOnly="1" outline="0" fieldPosition="0">
        <references count="8">
          <reference field="7" count="1" selected="0">
            <x v="3"/>
          </reference>
          <reference field="8" count="1" selected="0">
            <x v="14"/>
          </reference>
          <reference field="16" count="1" selected="0">
            <x v="116"/>
          </reference>
          <reference field="17" count="1" selected="0">
            <x v="35"/>
          </reference>
          <reference field="18" count="1">
            <x v="29"/>
          </reference>
          <reference field="19" count="1" selected="0">
            <x v="9"/>
          </reference>
          <reference field="20" count="1" selected="0">
            <x v="29"/>
          </reference>
          <reference field="31" count="1" selected="0">
            <x v="70"/>
          </reference>
        </references>
      </pivotArea>
    </format>
    <format dxfId="2994">
      <pivotArea dataOnly="0" labelOnly="1" outline="0" fieldPosition="0">
        <references count="8">
          <reference field="7" count="1" selected="0">
            <x v="3"/>
          </reference>
          <reference field="8" count="1" selected="0">
            <x v="14"/>
          </reference>
          <reference field="16" count="1" selected="0">
            <x v="116"/>
          </reference>
          <reference field="17" count="1" selected="0">
            <x v="82"/>
          </reference>
          <reference field="18" count="1">
            <x v="3"/>
          </reference>
          <reference field="19" count="1" selected="0">
            <x v="73"/>
          </reference>
          <reference field="20" count="1" selected="0">
            <x v="80"/>
          </reference>
          <reference field="31" count="1" selected="0">
            <x v="76"/>
          </reference>
        </references>
      </pivotArea>
    </format>
    <format dxfId="2993">
      <pivotArea dataOnly="0" labelOnly="1" outline="0" fieldPosition="0">
        <references count="8">
          <reference field="7" count="1" selected="0">
            <x v="3"/>
          </reference>
          <reference field="8" count="1" selected="0">
            <x v="14"/>
          </reference>
          <reference field="16" count="1" selected="0">
            <x v="116"/>
          </reference>
          <reference field="17" count="1" selected="0">
            <x v="41"/>
          </reference>
          <reference field="18" count="1">
            <x v="36"/>
          </reference>
          <reference field="19" count="1" selected="0">
            <x v="18"/>
          </reference>
          <reference field="20" count="1" selected="0">
            <x v="26"/>
          </reference>
          <reference field="31" count="1" selected="0">
            <x v="77"/>
          </reference>
        </references>
      </pivotArea>
    </format>
    <format dxfId="2992">
      <pivotArea dataOnly="0" labelOnly="1" outline="0" fieldPosition="0">
        <references count="8">
          <reference field="7" count="1" selected="0">
            <x v="3"/>
          </reference>
          <reference field="8" count="1" selected="0">
            <x v="14"/>
          </reference>
          <reference field="16" count="1" selected="0">
            <x v="116"/>
          </reference>
          <reference field="17" count="1" selected="0">
            <x v="47"/>
          </reference>
          <reference field="18" count="1">
            <x v="40"/>
          </reference>
          <reference field="19" count="1" selected="0">
            <x v="73"/>
          </reference>
          <reference field="20" count="1" selected="0">
            <x v="80"/>
          </reference>
          <reference field="31" count="1" selected="0">
            <x v="78"/>
          </reference>
        </references>
      </pivotArea>
    </format>
    <format dxfId="2991">
      <pivotArea dataOnly="0" labelOnly="1" outline="0" fieldPosition="0">
        <references count="8">
          <reference field="7" count="1" selected="0">
            <x v="3"/>
          </reference>
          <reference field="8" count="1" selected="0">
            <x v="14"/>
          </reference>
          <reference field="16" count="1" selected="0">
            <x v="116"/>
          </reference>
          <reference field="17" count="1" selected="0">
            <x v="7"/>
          </reference>
          <reference field="18" count="1">
            <x v="6"/>
          </reference>
          <reference field="19" count="1" selected="0">
            <x v="34"/>
          </reference>
          <reference field="20" count="1" selected="0">
            <x v="45"/>
          </reference>
          <reference field="31" count="1" selected="0">
            <x v="79"/>
          </reference>
        </references>
      </pivotArea>
    </format>
    <format dxfId="2990">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81"/>
          </reference>
        </references>
      </pivotArea>
    </format>
    <format dxfId="2989">
      <pivotArea dataOnly="0" labelOnly="1" outline="0" fieldPosition="0">
        <references count="8">
          <reference field="7" count="1" selected="0">
            <x v="3"/>
          </reference>
          <reference field="8" count="1" selected="0">
            <x v="14"/>
          </reference>
          <reference field="16" count="1" selected="0">
            <x v="116"/>
          </reference>
          <reference field="17" count="1" selected="0">
            <x v="24"/>
          </reference>
          <reference field="18" count="1">
            <x v="17"/>
          </reference>
          <reference field="19" count="1" selected="0">
            <x v="73"/>
          </reference>
          <reference field="20" count="1" selected="0">
            <x v="80"/>
          </reference>
          <reference field="31" count="1" selected="0">
            <x v="83"/>
          </reference>
        </references>
      </pivotArea>
    </format>
    <format dxfId="2988">
      <pivotArea dataOnly="0" labelOnly="1" outline="0" fieldPosition="0">
        <references count="8">
          <reference field="7" count="1" selected="0">
            <x v="1"/>
          </reference>
          <reference field="8" count="1" selected="0">
            <x v="14"/>
          </reference>
          <reference field="16" count="1" selected="0">
            <x v="116"/>
          </reference>
          <reference field="17" count="1" selected="0">
            <x v="19"/>
          </reference>
          <reference field="18" count="1">
            <x v="4"/>
          </reference>
          <reference field="19" count="1" selected="0">
            <x v="69"/>
          </reference>
          <reference field="20" count="1" selected="0">
            <x v="77"/>
          </reference>
          <reference field="31" count="1" selected="0">
            <x v="85"/>
          </reference>
        </references>
      </pivotArea>
    </format>
    <format dxfId="2987">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89"/>
          </reference>
        </references>
      </pivotArea>
    </format>
    <format dxfId="2986">
      <pivotArea dataOnly="0" labelOnly="1" outline="0" fieldPosition="0">
        <references count="8">
          <reference field="7" count="1" selected="0">
            <x v="1"/>
          </reference>
          <reference field="8" count="1" selected="0">
            <x v="14"/>
          </reference>
          <reference field="16" count="1" selected="0">
            <x v="116"/>
          </reference>
          <reference field="17" count="1" selected="0">
            <x v="10"/>
          </reference>
          <reference field="18" count="1">
            <x v="9"/>
          </reference>
          <reference field="19" count="1" selected="0">
            <x v="72"/>
          </reference>
          <reference field="20" count="1" selected="0">
            <x v="39"/>
          </reference>
          <reference field="31" count="1" selected="0">
            <x v="91"/>
          </reference>
        </references>
      </pivotArea>
    </format>
    <format dxfId="2985">
      <pivotArea dataOnly="0" labelOnly="1" outline="0" fieldPosition="0">
        <references count="8">
          <reference field="7" count="1" selected="0">
            <x v="1"/>
          </reference>
          <reference field="8" count="1" selected="0">
            <x v="14"/>
          </reference>
          <reference field="16" count="1" selected="0">
            <x v="116"/>
          </reference>
          <reference field="17" count="1" selected="0">
            <x v="33"/>
          </reference>
          <reference field="18" count="1">
            <x v="27"/>
          </reference>
          <reference field="19" count="1" selected="0">
            <x v="9"/>
          </reference>
          <reference field="20" count="1" selected="0">
            <x v="7"/>
          </reference>
          <reference field="31" count="1" selected="0">
            <x v="94"/>
          </reference>
        </references>
      </pivotArea>
    </format>
    <format dxfId="2984">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0"/>
          </reference>
          <reference field="20" count="1" selected="0">
            <x v="0"/>
          </reference>
          <reference field="31" count="1" selected="0">
            <x v="97"/>
          </reference>
        </references>
      </pivotArea>
    </format>
    <format dxfId="2983">
      <pivotArea dataOnly="0" labelOnly="1" outline="0" fieldPosition="0">
        <references count="8">
          <reference field="7" count="1" selected="0">
            <x v="1"/>
          </reference>
          <reference field="8" count="1" selected="0">
            <x v="14"/>
          </reference>
          <reference field="16" count="1" selected="0">
            <x v="116"/>
          </reference>
          <reference field="17" count="1" selected="0">
            <x v="65"/>
          </reference>
          <reference field="18" count="1">
            <x v="70"/>
          </reference>
          <reference field="19" count="1" selected="0">
            <x v="24"/>
          </reference>
          <reference field="20" count="1" selected="0">
            <x v="19"/>
          </reference>
          <reference field="31" count="1" selected="0">
            <x v="101"/>
          </reference>
        </references>
      </pivotArea>
    </format>
    <format dxfId="2982">
      <pivotArea dataOnly="0" labelOnly="1" outline="0" fieldPosition="0">
        <references count="8">
          <reference field="7" count="1" selected="0">
            <x v="3"/>
          </reference>
          <reference field="8" count="1" selected="0">
            <x v="14"/>
          </reference>
          <reference field="16" count="1" selected="0">
            <x v="116"/>
          </reference>
          <reference field="17" count="1" selected="0">
            <x v="16"/>
          </reference>
          <reference field="18" count="1">
            <x v="13"/>
          </reference>
          <reference field="19" count="1" selected="0">
            <x v="73"/>
          </reference>
          <reference field="20" count="1" selected="0">
            <x v="80"/>
          </reference>
          <reference field="31" count="1" selected="0">
            <x v="109"/>
          </reference>
        </references>
      </pivotArea>
    </format>
    <format dxfId="2981">
      <pivotArea dataOnly="0" labelOnly="1" outline="0" fieldPosition="0">
        <references count="8">
          <reference field="7" count="1" selected="0">
            <x v="1"/>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110"/>
          </reference>
        </references>
      </pivotArea>
    </format>
    <format dxfId="2980">
      <pivotArea dataOnly="0" labelOnly="1" outline="0" fieldPosition="0">
        <references count="8">
          <reference field="7" count="1" selected="0">
            <x v="1"/>
          </reference>
          <reference field="8" count="1" selected="0">
            <x v="14"/>
          </reference>
          <reference field="16" count="1" selected="0">
            <x v="116"/>
          </reference>
          <reference field="17" count="1" selected="0">
            <x v="46"/>
          </reference>
          <reference field="18" count="1">
            <x v="39"/>
          </reference>
          <reference field="19" count="1" selected="0">
            <x v="73"/>
          </reference>
          <reference field="20" count="1" selected="0">
            <x v="80"/>
          </reference>
          <reference field="31" count="1" selected="0">
            <x v="112"/>
          </reference>
        </references>
      </pivotArea>
    </format>
    <format dxfId="2979">
      <pivotArea dataOnly="0" labelOnly="1" outline="0" fieldPosition="0">
        <references count="8">
          <reference field="7" count="1" selected="0">
            <x v="1"/>
          </reference>
          <reference field="8" count="1" selected="0">
            <x v="14"/>
          </reference>
          <reference field="16" count="1" selected="0">
            <x v="116"/>
          </reference>
          <reference field="17" count="1" selected="0">
            <x v="39"/>
          </reference>
          <reference field="18" count="1">
            <x v="34"/>
          </reference>
          <reference field="19" count="1" selected="0">
            <x v="39"/>
          </reference>
          <reference field="20" count="1" selected="0">
            <x v="48"/>
          </reference>
          <reference field="31" count="1" selected="0">
            <x v="113"/>
          </reference>
        </references>
      </pivotArea>
    </format>
    <format dxfId="2978">
      <pivotArea dataOnly="0" labelOnly="1" outline="0" fieldPosition="0">
        <references count="8">
          <reference field="7" count="1" selected="0">
            <x v="1"/>
          </reference>
          <reference field="8" count="1" selected="0">
            <x v="14"/>
          </reference>
          <reference field="16" count="1" selected="0">
            <x v="116"/>
          </reference>
          <reference field="17" count="1" selected="0">
            <x v="64"/>
          </reference>
          <reference field="18" count="1">
            <x v="50"/>
          </reference>
          <reference field="19" count="1" selected="0">
            <x v="73"/>
          </reference>
          <reference field="20" count="1" selected="0">
            <x v="80"/>
          </reference>
          <reference field="31" count="1" selected="0">
            <x v="114"/>
          </reference>
        </references>
      </pivotArea>
    </format>
    <format dxfId="2977">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117"/>
          </reference>
        </references>
      </pivotArea>
    </format>
    <format dxfId="2976">
      <pivotArea dataOnly="0" labelOnly="1" outline="0" fieldPosition="0">
        <references count="8">
          <reference field="7" count="1" selected="0">
            <x v="3"/>
          </reference>
          <reference field="8" count="1" selected="0">
            <x v="14"/>
          </reference>
          <reference field="16" count="1" selected="0">
            <x v="116"/>
          </reference>
          <reference field="17" count="1" selected="0">
            <x v="85"/>
          </reference>
          <reference field="18" count="1">
            <x v="68"/>
          </reference>
          <reference field="19" count="1" selected="0">
            <x v="73"/>
          </reference>
          <reference field="20" count="1" selected="0">
            <x v="80"/>
          </reference>
          <reference field="31" count="1" selected="0">
            <x v="128"/>
          </reference>
        </references>
      </pivotArea>
    </format>
    <format dxfId="2975">
      <pivotArea dataOnly="0" labelOnly="1" outline="0" fieldPosition="0">
        <references count="8">
          <reference field="7" count="1" selected="0">
            <x v="1"/>
          </reference>
          <reference field="8" count="1" selected="0">
            <x v="14"/>
          </reference>
          <reference field="16" count="1" selected="0">
            <x v="116"/>
          </reference>
          <reference field="17" count="1" selected="0">
            <x v="84"/>
          </reference>
          <reference field="18" count="1">
            <x v="70"/>
          </reference>
          <reference field="19" count="1" selected="0">
            <x v="73"/>
          </reference>
          <reference field="20" count="1" selected="0">
            <x v="80"/>
          </reference>
          <reference field="31" count="1" selected="0">
            <x v="129"/>
          </reference>
        </references>
      </pivotArea>
    </format>
    <format dxfId="2974">
      <pivotArea dataOnly="0" labelOnly="1" outline="0" fieldPosition="0">
        <references count="8">
          <reference field="7" count="1" selected="0">
            <x v="1"/>
          </reference>
          <reference field="8" count="1" selected="0">
            <x v="14"/>
          </reference>
          <reference field="16" count="1" selected="0">
            <x v="116"/>
          </reference>
          <reference field="17" count="1" selected="0">
            <x v="81"/>
          </reference>
          <reference field="18" count="1">
            <x v="66"/>
          </reference>
          <reference field="19" count="1" selected="0">
            <x v="73"/>
          </reference>
          <reference field="20" count="1" selected="0">
            <x v="80"/>
          </reference>
          <reference field="31" count="1" selected="0">
            <x v="133"/>
          </reference>
        </references>
      </pivotArea>
    </format>
    <format dxfId="2973">
      <pivotArea dataOnly="0" labelOnly="1" outline="0" fieldPosition="0">
        <references count="8">
          <reference field="7" count="1" selected="0">
            <x v="3"/>
          </reference>
          <reference field="8" count="1" selected="0">
            <x v="14"/>
          </reference>
          <reference field="16" count="1" selected="0">
            <x v="55"/>
          </reference>
          <reference field="17" count="1" selected="0">
            <x v="88"/>
          </reference>
          <reference field="18" count="1">
            <x v="72"/>
          </reference>
          <reference field="19" count="1" selected="0">
            <x v="39"/>
          </reference>
          <reference field="20" count="1" selected="0">
            <x v="82"/>
          </reference>
          <reference field="31" count="1" selected="0">
            <x v="141"/>
          </reference>
        </references>
      </pivotArea>
    </format>
    <format dxfId="2972">
      <pivotArea dataOnly="0" labelOnly="1" outline="0" fieldPosition="0">
        <references count="8">
          <reference field="7" count="1" selected="0">
            <x v="3"/>
          </reference>
          <reference field="8" count="1" selected="0">
            <x v="14"/>
          </reference>
          <reference field="16" count="1" selected="0">
            <x v="50"/>
          </reference>
          <reference field="17" count="1" selected="0">
            <x v="86"/>
          </reference>
          <reference field="18" count="1">
            <x v="70"/>
          </reference>
          <reference field="19" count="1" selected="0">
            <x v="75"/>
          </reference>
          <reference field="20" count="1" selected="0">
            <x v="83"/>
          </reference>
          <reference field="31" count="1" selected="0">
            <x v="143"/>
          </reference>
        </references>
      </pivotArea>
    </format>
    <format dxfId="2971">
      <pivotArea dataOnly="0" labelOnly="1" outline="0" fieldPosition="0">
        <references count="8">
          <reference field="7" count="1" selected="0">
            <x v="3"/>
          </reference>
          <reference field="8" count="1" selected="0">
            <x v="14"/>
          </reference>
          <reference field="16" count="1" selected="0">
            <x v="71"/>
          </reference>
          <reference field="17" count="1" selected="0">
            <x v="83"/>
          </reference>
          <reference field="18" count="1">
            <x v="67"/>
          </reference>
          <reference field="19" count="1" selected="0">
            <x v="39"/>
          </reference>
          <reference field="20" count="1" selected="0">
            <x v="57"/>
          </reference>
          <reference field="31" count="1" selected="0">
            <x v="135"/>
          </reference>
        </references>
      </pivotArea>
    </format>
    <format dxfId="2970">
      <pivotArea dataOnly="0" labelOnly="1" outline="0" fieldPosition="0">
        <references count="9">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x v="22"/>
          </reference>
          <reference field="31" count="1" selected="0">
            <x v="104"/>
          </reference>
        </references>
      </pivotArea>
    </format>
    <format dxfId="2969">
      <pivotArea dataOnly="0" labelOnly="1" outline="0" fieldPosition="0">
        <references count="9">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x v="13"/>
          </reference>
          <reference field="31" count="1" selected="0">
            <x v="72"/>
          </reference>
        </references>
      </pivotArea>
    </format>
    <format dxfId="2968">
      <pivotArea dataOnly="0" labelOnly="1" outline="0" fieldPosition="0">
        <references count="9">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x v="3"/>
          </reference>
          <reference field="31" count="1" selected="0">
            <x v="74"/>
          </reference>
        </references>
      </pivotArea>
    </format>
    <format dxfId="2967">
      <pivotArea dataOnly="0" labelOnly="1" outline="0" fieldPosition="0">
        <references count="9">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x v="14"/>
          </reference>
          <reference field="31" count="1" selected="0">
            <x v="105"/>
          </reference>
        </references>
      </pivotArea>
    </format>
    <format dxfId="2966">
      <pivotArea dataOnly="0" labelOnly="1" outline="0" fieldPosition="0">
        <references count="9">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x v="15"/>
          </reference>
          <reference field="31" count="1" selected="0">
            <x v="136"/>
          </reference>
        </references>
      </pivotArea>
    </format>
    <format dxfId="2965">
      <pivotArea dataOnly="0" labelOnly="1" outline="0" fieldPosition="0">
        <references count="9">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x v="5"/>
          </reference>
          <reference field="31" count="1" selected="0">
            <x v="26"/>
          </reference>
        </references>
      </pivotArea>
    </format>
    <format dxfId="2964">
      <pivotArea dataOnly="0" labelOnly="1" outline="0" fieldPosition="0">
        <references count="9">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138"/>
          </reference>
        </references>
      </pivotArea>
    </format>
    <format dxfId="2963">
      <pivotArea dataOnly="0" labelOnly="1" outline="0" fieldPosition="0">
        <references count="9">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x v="18"/>
          </reference>
          <reference field="31" count="1" selected="0">
            <x v="17"/>
          </reference>
        </references>
      </pivotArea>
    </format>
    <format dxfId="2962">
      <pivotArea dataOnly="0" labelOnly="1" outline="0" fieldPosition="0">
        <references count="9">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x v="16"/>
          </reference>
          <reference field="31" count="1" selected="0">
            <x v="24"/>
          </reference>
        </references>
      </pivotArea>
    </format>
    <format dxfId="2961">
      <pivotArea dataOnly="0" labelOnly="1" outline="0" fieldPosition="0">
        <references count="9">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68"/>
          </reference>
        </references>
      </pivotArea>
    </format>
    <format dxfId="2960">
      <pivotArea dataOnly="0" labelOnly="1" outline="0" fieldPosition="0">
        <references count="9">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x v="26"/>
          </reference>
          <reference field="31" count="1" selected="0">
            <x v="48"/>
          </reference>
        </references>
      </pivotArea>
    </format>
    <format dxfId="2959">
      <pivotArea dataOnly="0" labelOnly="1" outline="0" fieldPosition="0">
        <references count="9">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x v="1"/>
          </reference>
          <reference field="31" count="1" selected="0">
            <x v="106"/>
          </reference>
        </references>
      </pivotArea>
    </format>
    <format dxfId="2958">
      <pivotArea dataOnly="0" labelOnly="1" outline="0" fieldPosition="0">
        <references count="9">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x v="26"/>
          </reference>
          <reference field="31" count="1" selected="0">
            <x v="116"/>
          </reference>
        </references>
      </pivotArea>
    </format>
    <format dxfId="2957">
      <pivotArea dataOnly="0" labelOnly="1" outline="0" fieldPosition="0">
        <references count="9">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92"/>
          </reference>
        </references>
      </pivotArea>
    </format>
    <format dxfId="2956">
      <pivotArea dataOnly="0" labelOnly="1" outline="0" fieldPosition="0">
        <references count="9">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x v="14"/>
          </reference>
          <reference field="31" count="1" selected="0">
            <x v="63"/>
          </reference>
        </references>
      </pivotArea>
    </format>
    <format dxfId="2955">
      <pivotArea dataOnly="0" labelOnly="1" outline="0" fieldPosition="0">
        <references count="9">
          <reference field="7" count="1" selected="0">
            <x v="0"/>
          </reference>
          <reference field="8" count="1" selected="0">
            <x v="3"/>
          </reference>
          <reference field="16" count="1" selected="0">
            <x v="39"/>
          </reference>
          <reference field="17" count="1" selected="0">
            <x v="21"/>
          </reference>
          <reference field="18" count="1" selected="0">
            <x v="53"/>
          </reference>
          <reference field="19" count="1" selected="0">
            <x v="14"/>
          </reference>
          <reference field="20" count="1" selected="0">
            <x v="20"/>
          </reference>
          <reference field="21" count="1">
            <x v="11"/>
          </reference>
          <reference field="31" count="1" selected="0">
            <x v="16"/>
          </reference>
        </references>
      </pivotArea>
    </format>
    <format dxfId="2954">
      <pivotArea dataOnly="0" labelOnly="1" outline="0" fieldPosition="0">
        <references count="9">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x v="10"/>
          </reference>
          <reference field="31" count="1" selected="0">
            <x v="21"/>
          </reference>
        </references>
      </pivotArea>
    </format>
    <format dxfId="2953">
      <pivotArea dataOnly="0" labelOnly="1" outline="0" fieldPosition="0">
        <references count="9">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x v="23"/>
          </reference>
          <reference field="31" count="1" selected="0">
            <x v="35"/>
          </reference>
        </references>
      </pivotArea>
    </format>
    <format dxfId="2952">
      <pivotArea dataOnly="0" labelOnly="1" outline="0" fieldPosition="0">
        <references count="9">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x v="10"/>
          </reference>
          <reference field="31" count="1" selected="0">
            <x v="40"/>
          </reference>
        </references>
      </pivotArea>
    </format>
    <format dxfId="2951">
      <pivotArea dataOnly="0" labelOnly="1" outline="0" fieldPosition="0">
        <references count="9">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x v="10"/>
          </reference>
          <reference field="31" count="1" selected="0">
            <x v="108"/>
          </reference>
        </references>
      </pivotArea>
    </format>
    <format dxfId="2950">
      <pivotArea dataOnly="0" labelOnly="1" outline="0" fieldPosition="0">
        <references count="9">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x v="12"/>
          </reference>
          <reference field="31" count="1" selected="0">
            <x v="80"/>
          </reference>
        </references>
      </pivotArea>
    </format>
    <format dxfId="2949">
      <pivotArea dataOnly="0" labelOnly="1" outline="0" fieldPosition="0">
        <references count="9">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x v="8"/>
          </reference>
          <reference field="31" count="1" selected="0">
            <x v="7"/>
          </reference>
        </references>
      </pivotArea>
    </format>
    <format dxfId="2948">
      <pivotArea dataOnly="0" labelOnly="1" outline="0" fieldPosition="0">
        <references count="9">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x v="9"/>
          </reference>
          <reference field="31" count="1" selected="0">
            <x v="23"/>
          </reference>
        </references>
      </pivotArea>
    </format>
    <format dxfId="2947">
      <pivotArea dataOnly="0" labelOnly="1" outline="0" fieldPosition="0">
        <references count="9">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x v="8"/>
          </reference>
          <reference field="31" count="1" selected="0">
            <x v="41"/>
          </reference>
        </references>
      </pivotArea>
    </format>
    <format dxfId="2946">
      <pivotArea dataOnly="0" labelOnly="1" outline="0" fieldPosition="0">
        <references count="9">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x v="6"/>
          </reference>
          <reference field="31" count="1" selected="0">
            <x v="0"/>
          </reference>
        </references>
      </pivotArea>
    </format>
    <format dxfId="2945">
      <pivotArea dataOnly="0" labelOnly="1" outline="0" fieldPosition="0">
        <references count="9">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x v="7"/>
          </reference>
          <reference field="31" count="1" selected="0">
            <x v="51"/>
          </reference>
        </references>
      </pivotArea>
    </format>
    <format dxfId="2944">
      <pivotArea dataOnly="0" labelOnly="1" outline="0" fieldPosition="0">
        <references count="9">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x v="10"/>
          </reference>
          <reference field="31" count="1" selected="0">
            <x v="100"/>
          </reference>
        </references>
      </pivotArea>
    </format>
    <format dxfId="2943">
      <pivotArea dataOnly="0" labelOnly="1" outline="0" fieldPosition="0">
        <references count="9">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x v="13"/>
          </reference>
          <reference field="31" count="1" selected="0">
            <x v="84"/>
          </reference>
        </references>
      </pivotArea>
    </format>
    <format dxfId="2942">
      <pivotArea dataOnly="0" labelOnly="1" outline="0" fieldPosition="0">
        <references count="9">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52"/>
          </reference>
        </references>
      </pivotArea>
    </format>
    <format dxfId="2941">
      <pivotArea dataOnly="0" labelOnly="1" outline="0" fieldPosition="0">
        <references count="9">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x v="0"/>
          </reference>
          <reference field="31" count="1" selected="0">
            <x v="102"/>
          </reference>
        </references>
      </pivotArea>
    </format>
    <format dxfId="2940">
      <pivotArea dataOnly="0" labelOnly="1" outline="0" fieldPosition="0">
        <references count="9">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x v="12"/>
          </reference>
          <reference field="31" count="1" selected="0">
            <x v="107"/>
          </reference>
        </references>
      </pivotArea>
    </format>
    <format dxfId="2939">
      <pivotArea dataOnly="0" labelOnly="1" outline="0" fieldPosition="0">
        <references count="9">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x v="16"/>
          </reference>
          <reference field="31" count="1" selected="0">
            <x v="20"/>
          </reference>
        </references>
      </pivotArea>
    </format>
    <format dxfId="2938">
      <pivotArea dataOnly="0" labelOnly="1" outline="0" fieldPosition="0">
        <references count="9">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x v="25"/>
          </reference>
          <reference field="31" count="1" selected="0">
            <x v="64"/>
          </reference>
        </references>
      </pivotArea>
    </format>
    <format dxfId="2937">
      <pivotArea dataOnly="0" labelOnly="1" outline="0" fieldPosition="0">
        <references count="9">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137"/>
          </reference>
        </references>
      </pivotArea>
    </format>
    <format dxfId="2936">
      <pivotArea dataOnly="0" labelOnly="1" outline="0" fieldPosition="0">
        <references count="9">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x v="0"/>
          </reference>
          <reference field="31" count="1" selected="0">
            <x v="93"/>
          </reference>
        </references>
      </pivotArea>
    </format>
    <format dxfId="2935">
      <pivotArea dataOnly="0" labelOnly="1" outline="0" fieldPosition="0">
        <references count="9">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x v="26"/>
          </reference>
          <reference field="31" count="1" selected="0">
            <x v="49"/>
          </reference>
        </references>
      </pivotArea>
    </format>
    <format dxfId="2934">
      <pivotArea dataOnly="0" labelOnly="1" outline="0" fieldPosition="0">
        <references count="9">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88"/>
          </reference>
        </references>
      </pivotArea>
    </format>
    <format dxfId="2933">
      <pivotArea dataOnly="0" labelOnly="1" outline="0" fieldPosition="0">
        <references count="9">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x v="26"/>
          </reference>
          <reference field="31" count="1" selected="0">
            <x v="25"/>
          </reference>
        </references>
      </pivotArea>
    </format>
    <format dxfId="2932">
      <pivotArea dataOnly="0" labelOnly="1" outline="0" fieldPosition="0">
        <references count="9">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x v="0"/>
          </reference>
          <reference field="31" count="1" selected="0">
            <x v="15"/>
          </reference>
        </references>
      </pivotArea>
    </format>
    <format dxfId="2931">
      <pivotArea dataOnly="0" labelOnly="1" outline="0" fieldPosition="0">
        <references count="9">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x v="16"/>
          </reference>
          <reference field="31" count="1" selected="0">
            <x v="19"/>
          </reference>
        </references>
      </pivotArea>
    </format>
    <format dxfId="2930">
      <pivotArea dataOnly="0" labelOnly="1" outline="0" fieldPosition="0">
        <references count="9">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x v="2"/>
          </reference>
          <reference field="31" count="1" selected="0">
            <x v="8"/>
          </reference>
        </references>
      </pivotArea>
    </format>
    <format dxfId="2929">
      <pivotArea dataOnly="0" labelOnly="1" outline="0" fieldPosition="0">
        <references count="9">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x v="27"/>
          </reference>
          <reference field="31" count="1" selected="0">
            <x v="115"/>
          </reference>
        </references>
      </pivotArea>
    </format>
    <format dxfId="2928">
      <pivotArea dataOnly="0" labelOnly="1" outline="0" fieldPosition="0">
        <references count="9">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x v="21"/>
          </reference>
          <reference field="31" count="1" selected="0">
            <x v="130"/>
          </reference>
        </references>
      </pivotArea>
    </format>
    <format dxfId="2927">
      <pivotArea dataOnly="0" labelOnly="1" outline="0" fieldPosition="0">
        <references count="9">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x v="26"/>
          </reference>
          <reference field="31" count="1" selected="0">
            <x v="1"/>
          </reference>
        </references>
      </pivotArea>
    </format>
    <format dxfId="2926">
      <pivotArea dataOnly="0" labelOnly="1" outline="0" fieldPosition="0">
        <references count="9">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
          </reference>
          <reference field="31" count="1" selected="0">
            <x v="4"/>
          </reference>
        </references>
      </pivotArea>
    </format>
    <format dxfId="2925">
      <pivotArea dataOnly="0" labelOnly="1" outline="0" fieldPosition="0">
        <references count="9">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4"/>
          </reference>
          <reference field="31" count="1" selected="0">
            <x v="11"/>
          </reference>
        </references>
      </pivotArea>
    </format>
    <format dxfId="2924">
      <pivotArea dataOnly="0" labelOnly="1" outline="0" fieldPosition="0">
        <references count="9">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x v="17"/>
          </reference>
          <reference field="31" count="1" selected="0">
            <x v="12"/>
          </reference>
        </references>
      </pivotArea>
    </format>
    <format dxfId="2923">
      <pivotArea dataOnly="0" labelOnly="1" outline="0" fieldPosition="0">
        <references count="9">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x v="2"/>
          </reference>
          <reference field="31" count="1" selected="0">
            <x v="13"/>
          </reference>
        </references>
      </pivotArea>
    </format>
    <format dxfId="2922">
      <pivotArea dataOnly="0" labelOnly="1" outline="0" fieldPosition="0">
        <references count="9">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x v="26"/>
          </reference>
          <reference field="31" count="1" selected="0">
            <x v="14"/>
          </reference>
        </references>
      </pivotArea>
    </format>
    <format dxfId="2921">
      <pivotArea dataOnly="0" labelOnly="1" outline="0" fieldPosition="0">
        <references count="9">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x v="5"/>
          </reference>
          <reference field="31" count="1" selected="0">
            <x v="42"/>
          </reference>
        </references>
      </pivotArea>
    </format>
    <format dxfId="2920">
      <pivotArea dataOnly="0" labelOnly="1" outline="0" fieldPosition="0">
        <references count="9">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
          </reference>
          <reference field="31" count="1" selected="0">
            <x v="59"/>
          </reference>
        </references>
      </pivotArea>
    </format>
    <format dxfId="2919">
      <pivotArea dataOnly="0" labelOnly="1" outline="0" fieldPosition="0">
        <references count="9">
          <reference field="7" count="1" selected="0">
            <x v="0"/>
          </reference>
          <reference field="8"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3"/>
          </reference>
          <reference field="31" count="1" selected="0">
            <x v="60"/>
          </reference>
        </references>
      </pivotArea>
    </format>
    <format dxfId="2918">
      <pivotArea dataOnly="0" labelOnly="1" outline="0" fieldPosition="0">
        <references count="9">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x v="13"/>
          </reference>
          <reference field="31" count="1" selected="0">
            <x v="69"/>
          </reference>
        </references>
      </pivotArea>
    </format>
    <format dxfId="2917">
      <pivotArea dataOnly="0" labelOnly="1" outline="0" fieldPosition="0">
        <references count="9">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x v="1"/>
          </reference>
          <reference field="31" count="1" selected="0">
            <x v="70"/>
          </reference>
        </references>
      </pivotArea>
    </format>
    <format dxfId="2916">
      <pivotArea dataOnly="0" labelOnly="1" outline="0" fieldPosition="0">
        <references count="9">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x v="27"/>
          </reference>
          <reference field="31" count="1" selected="0">
            <x v="77"/>
          </reference>
        </references>
      </pivotArea>
    </format>
    <format dxfId="2915">
      <pivotArea dataOnly="0" labelOnly="1" outline="0" fieldPosition="0">
        <references count="9">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x v="26"/>
          </reference>
          <reference field="31" count="1" selected="0">
            <x v="79"/>
          </reference>
        </references>
      </pivotArea>
    </format>
    <format dxfId="2914">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1"/>
          </reference>
          <reference field="31" count="1" selected="0">
            <x v="81"/>
          </reference>
        </references>
      </pivotArea>
    </format>
    <format dxfId="2913">
      <pivotArea dataOnly="0" labelOnly="1" outline="0" fieldPosition="0">
        <references count="9">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x v="16"/>
          </reference>
          <reference field="31" count="1" selected="0">
            <x v="83"/>
          </reference>
        </references>
      </pivotArea>
    </format>
    <format dxfId="2912">
      <pivotArea dataOnly="0" labelOnly="1" outline="0" fieldPosition="0">
        <references count="9">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x v="6"/>
          </reference>
          <reference field="31" count="1" selected="0">
            <x v="85"/>
          </reference>
        </references>
      </pivotArea>
    </format>
    <format dxfId="2911">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
          </reference>
          <reference field="31" count="1" selected="0">
            <x v="89"/>
          </reference>
        </references>
      </pivotArea>
    </format>
    <format dxfId="2910">
      <pivotArea dataOnly="0" labelOnly="1" outline="0" fieldPosition="0">
        <references count="9">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x v="13"/>
          </reference>
          <reference field="31" count="1" selected="0">
            <x v="91"/>
          </reference>
        </references>
      </pivotArea>
    </format>
    <format dxfId="2909">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x v="26"/>
          </reference>
          <reference field="31" count="1" selected="0">
            <x v="97"/>
          </reference>
        </references>
      </pivotArea>
    </format>
    <format dxfId="2908">
      <pivotArea dataOnly="0" labelOnly="1" outline="0" fieldPosition="0">
        <references count="9">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x v="19"/>
          </reference>
          <reference field="31" count="1" selected="0">
            <x v="101"/>
          </reference>
        </references>
      </pivotArea>
    </format>
    <format dxfId="2907">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1"/>
          </reference>
          <reference field="31" count="1" selected="0">
            <x v="103"/>
          </reference>
        </references>
      </pivotArea>
    </format>
    <format dxfId="2906">
      <pivotArea dataOnly="0" labelOnly="1" outline="0" fieldPosition="0">
        <references count="9">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x v="2"/>
          </reference>
          <reference field="31" count="1" selected="0">
            <x v="109"/>
          </reference>
        </references>
      </pivotArea>
    </format>
    <format dxfId="2905">
      <pivotArea dataOnly="0" labelOnly="1" outline="0" fieldPosition="0">
        <references count="9">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4"/>
          </reference>
          <reference field="31" count="1" selected="0">
            <x v="110"/>
          </reference>
        </references>
      </pivotArea>
    </format>
    <format dxfId="2904">
      <pivotArea dataOnly="0" labelOnly="1" outline="0" fieldPosition="0">
        <references count="9">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x v="16"/>
          </reference>
          <reference field="31" count="1" selected="0">
            <x v="112"/>
          </reference>
        </references>
      </pivotArea>
    </format>
    <format dxfId="2903">
      <pivotArea dataOnly="0" labelOnly="1" outline="0" fieldPosition="0">
        <references count="9">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x v="24"/>
          </reference>
          <reference field="31" count="1" selected="0">
            <x v="113"/>
          </reference>
        </references>
      </pivotArea>
    </format>
    <format dxfId="2902">
      <pivotArea dataOnly="0" labelOnly="1" outline="0" fieldPosition="0">
        <references count="9">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x v="2"/>
          </reference>
          <reference field="31" count="1" selected="0">
            <x v="114"/>
          </reference>
        </references>
      </pivotArea>
    </format>
    <format dxfId="2901">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7"/>
          </reference>
          <reference field="31" count="1" selected="0">
            <x v="117"/>
          </reference>
        </references>
      </pivotArea>
    </format>
    <format dxfId="2900">
      <pivotArea dataOnly="0" labelOnly="1" outline="0" fieldPosition="0">
        <references count="9">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5"/>
          </reference>
          <reference field="31" count="1" selected="0">
            <x v="118"/>
          </reference>
        </references>
      </pivotArea>
    </format>
    <format dxfId="2899">
      <pivotArea dataOnly="0" labelOnly="1" outline="0" fieldPosition="0">
        <references count="9">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x v="5"/>
          </reference>
          <reference field="31" count="1" selected="0">
            <x v="129"/>
          </reference>
        </references>
      </pivotArea>
    </format>
    <format dxfId="2898">
      <pivotArea dataOnly="0" labelOnly="1" outline="0" fieldPosition="0">
        <references count="9">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x v="2"/>
          </reference>
          <reference field="31" count="1" selected="0">
            <x v="133"/>
          </reference>
        </references>
      </pivotArea>
    </format>
    <format dxfId="2897">
      <pivotArea dataOnly="0" labelOnly="1" outline="0" fieldPosition="0">
        <references count="9">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x v="12"/>
          </reference>
          <reference field="31" count="1" selected="0">
            <x v="141"/>
          </reference>
        </references>
      </pivotArea>
    </format>
    <format dxfId="2896">
      <pivotArea dataOnly="0" labelOnly="1" outline="0" fieldPosition="0">
        <references count="9">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x v="15"/>
          </reference>
          <reference field="31" count="1" selected="0">
            <x v="135"/>
          </reference>
        </references>
      </pivotArea>
    </format>
    <format dxfId="2895">
      <pivotArea dataOnly="0" labelOnly="1" outline="0" fieldPosition="0">
        <references count="10">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x v="20"/>
          </reference>
          <reference field="31" count="1" selected="0">
            <x v="132"/>
          </reference>
        </references>
      </pivotArea>
    </format>
    <format dxfId="2894">
      <pivotArea dataOnly="0" labelOnly="1" outline="0" fieldPosition="0">
        <references count="10">
          <reference field="7" count="1" selected="0">
            <x v="1"/>
          </reference>
          <reference field="8" count="1" selected="0">
            <x v="14"/>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x v="49"/>
          </reference>
          <reference field="31" count="1" selected="0">
            <x v="3"/>
          </reference>
        </references>
      </pivotArea>
    </format>
    <format dxfId="2893">
      <pivotArea dataOnly="0" labelOnly="1" outline="0" fieldPosition="0">
        <references count="10">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32"/>
          </reference>
          <reference field="31" count="1" selected="0">
            <x v="18"/>
          </reference>
        </references>
      </pivotArea>
    </format>
    <format dxfId="2892">
      <pivotArea dataOnly="0" labelOnly="1" outline="0" fieldPosition="0">
        <references count="10">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x v="50"/>
          </reference>
          <reference field="31" count="1" selected="0">
            <x v="104"/>
          </reference>
        </references>
      </pivotArea>
    </format>
    <format dxfId="2891">
      <pivotArea dataOnly="0" labelOnly="1" outline="0" fieldPosition="0">
        <references count="10">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x v="61"/>
          </reference>
          <reference field="31" count="1" selected="0">
            <x v="72"/>
          </reference>
        </references>
      </pivotArea>
    </format>
    <format dxfId="2890">
      <pivotArea dataOnly="0" labelOnly="1" outline="0" fieldPosition="0">
        <references count="10">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x v="62"/>
          </reference>
          <reference field="31" count="1" selected="0">
            <x v="90"/>
          </reference>
        </references>
      </pivotArea>
    </format>
    <format dxfId="2889">
      <pivotArea dataOnly="0" labelOnly="1" outline="0" fieldPosition="0">
        <references count="10">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x v="61"/>
          </reference>
          <reference field="31" count="1" selected="0">
            <x v="131"/>
          </reference>
        </references>
      </pivotArea>
    </format>
    <format dxfId="2888">
      <pivotArea dataOnly="0" labelOnly="1" outline="0" fieldPosition="0">
        <references count="10">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x v="33"/>
          </reference>
          <reference field="31" count="1" selected="0">
            <x v="53"/>
          </reference>
        </references>
      </pivotArea>
    </format>
    <format dxfId="2887">
      <pivotArea dataOnly="0" labelOnly="1" outline="0" fieldPosition="0">
        <references count="10">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x v="19"/>
          </reference>
          <reference field="31" count="1" selected="0">
            <x v="119"/>
          </reference>
        </references>
      </pivotArea>
    </format>
    <format dxfId="2886">
      <pivotArea dataOnly="0" labelOnly="1" outline="0" fieldPosition="0">
        <references count="10">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x v="21"/>
          </reference>
          <reference field="31" count="1" selected="0">
            <x v="134"/>
          </reference>
        </references>
      </pivotArea>
    </format>
    <format dxfId="2885">
      <pivotArea dataOnly="0" labelOnly="1" outline="0" fieldPosition="0">
        <references count="10">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x v="12"/>
          </reference>
          <reference field="31" count="1" selected="0">
            <x v="74"/>
          </reference>
        </references>
      </pivotArea>
    </format>
    <format dxfId="2884">
      <pivotArea dataOnly="0" labelOnly="1" outline="0" fieldPosition="0">
        <references count="10">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x v="42"/>
          </reference>
          <reference field="31" count="1" selected="0">
            <x v="105"/>
          </reference>
        </references>
      </pivotArea>
    </format>
    <format dxfId="2883">
      <pivotArea dataOnly="0" labelOnly="1" outline="0" fieldPosition="0">
        <references count="10">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x v="43"/>
          </reference>
          <reference field="31" count="1" selected="0">
            <x v="136"/>
          </reference>
        </references>
      </pivotArea>
    </format>
    <format dxfId="2882">
      <pivotArea dataOnly="0" labelOnly="1" outline="0" fieldPosition="0">
        <references count="10">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x v="54"/>
          </reference>
          <reference field="31" count="1" selected="0">
            <x v="26"/>
          </reference>
        </references>
      </pivotArea>
    </format>
    <format dxfId="2881">
      <pivotArea dataOnly="0" labelOnly="1" outline="0" fieldPosition="0">
        <references count="10">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x v="48"/>
          </reference>
          <reference field="31" count="1" selected="0">
            <x v="58"/>
          </reference>
        </references>
      </pivotArea>
    </format>
    <format dxfId="2880">
      <pivotArea dataOnly="0" labelOnly="1" outline="0" fieldPosition="0">
        <references count="10">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138"/>
          </reference>
        </references>
      </pivotArea>
    </format>
    <format dxfId="2879">
      <pivotArea dataOnly="0" labelOnly="1" outline="0" fieldPosition="0">
        <references count="10">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x v="10"/>
          </reference>
          <reference field="31" count="1" selected="0">
            <x v="17"/>
          </reference>
        </references>
      </pivotArea>
    </format>
    <format dxfId="2878">
      <pivotArea dataOnly="0" labelOnly="1" outline="0" fieldPosition="0">
        <references count="10">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x v="2"/>
          </reference>
          <reference field="31" count="1" selected="0">
            <x v="24"/>
          </reference>
        </references>
      </pivotArea>
    </format>
    <format dxfId="2877">
      <pivotArea dataOnly="0" labelOnly="1" outline="0" fieldPosition="0">
        <references count="10">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68"/>
          </reference>
        </references>
      </pivotArea>
    </format>
    <format dxfId="2876">
      <pivotArea dataOnly="0" labelOnly="1" outline="0" fieldPosition="0">
        <references count="10">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x v="26"/>
          </reference>
          <reference field="31" count="1" selected="0">
            <x v="48"/>
          </reference>
        </references>
      </pivotArea>
    </format>
    <format dxfId="2875">
      <pivotArea dataOnly="0" labelOnly="1" outline="0" fieldPosition="0">
        <references count="10">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x v="24"/>
          </reference>
          <reference field="31" count="1" selected="0">
            <x v="50"/>
          </reference>
        </references>
      </pivotArea>
    </format>
    <format dxfId="2874">
      <pivotArea dataOnly="0" labelOnly="1" outline="0" fieldPosition="0">
        <references count="10">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x v="13"/>
          </reference>
          <reference field="31" count="1" selected="0">
            <x v="106"/>
          </reference>
        </references>
      </pivotArea>
    </format>
    <format dxfId="2873">
      <pivotArea dataOnly="0" labelOnly="1" outline="0" fieldPosition="0">
        <references count="10">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x v="26"/>
          </reference>
          <reference field="31" count="1" selected="0">
            <x v="116"/>
          </reference>
        </references>
      </pivotArea>
    </format>
    <format dxfId="2872">
      <pivotArea dataOnly="0" labelOnly="1" outline="0" fieldPosition="0">
        <references count="10">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92"/>
          </reference>
        </references>
      </pivotArea>
    </format>
    <format dxfId="2871">
      <pivotArea dataOnly="0" labelOnly="1" outline="0" fieldPosition="0">
        <references count="10">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x v="41"/>
          </reference>
          <reference field="31" count="1" selected="0">
            <x v="63"/>
          </reference>
        </references>
      </pivotArea>
    </format>
    <format dxfId="2870">
      <pivotArea dataOnly="0" labelOnly="1" outline="0" fieldPosition="0">
        <references count="10">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x v="42"/>
          </reference>
          <reference field="31" count="1" selected="0">
            <x v="126"/>
          </reference>
        </references>
      </pivotArea>
    </format>
    <format dxfId="2869">
      <pivotArea dataOnly="0" labelOnly="1" outline="0" fieldPosition="0">
        <references count="10">
          <reference field="7" count="1" selected="0">
            <x v="0"/>
          </reference>
          <reference field="8" count="1" selected="0">
            <x v="3"/>
          </reference>
          <reference field="16" count="1" selected="0">
            <x v="39"/>
          </reference>
          <reference field="17" count="1" selected="0">
            <x v="21"/>
          </reference>
          <reference field="18" count="1" selected="0">
            <x v="53"/>
          </reference>
          <reference field="19" count="1" selected="0">
            <x v="14"/>
          </reference>
          <reference field="20" count="1" selected="0">
            <x v="20"/>
          </reference>
          <reference field="21" count="1" selected="0">
            <x v="11"/>
          </reference>
          <reference field="22" count="1">
            <x v="66"/>
          </reference>
          <reference field="31" count="1" selected="0">
            <x v="16"/>
          </reference>
        </references>
      </pivotArea>
    </format>
    <format dxfId="2868">
      <pivotArea dataOnly="0" labelOnly="1" outline="0" fieldPosition="0">
        <references count="10">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x v="65"/>
          </reference>
          <reference field="31" count="1" selected="0">
            <x v="21"/>
          </reference>
        </references>
      </pivotArea>
    </format>
    <format dxfId="2867">
      <pivotArea dataOnly="0" labelOnly="1" outline="0" fieldPosition="0">
        <references count="10">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x v="47"/>
          </reference>
          <reference field="31" count="1" selected="0">
            <x v="35"/>
          </reference>
        </references>
      </pivotArea>
    </format>
    <format dxfId="2866">
      <pivotArea dataOnly="0" labelOnly="1" outline="0" fieldPosition="0">
        <references count="10">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x v="65"/>
          </reference>
          <reference field="31" count="1" selected="0">
            <x v="40"/>
          </reference>
        </references>
      </pivotArea>
    </format>
    <format dxfId="2865">
      <pivotArea dataOnly="0" labelOnly="1" outline="0" fieldPosition="0">
        <references count="10">
          <reference field="7" count="1" selected="0">
            <x v="0"/>
          </reference>
          <reference field="8" count="1" selected="0">
            <x v="3"/>
          </reference>
          <reference field="16" count="1" selected="0">
            <x v="39"/>
          </reference>
          <reference field="17" count="1" selected="0">
            <x v="21"/>
          </reference>
          <reference field="18" count="1" selected="0">
            <x v="18"/>
          </reference>
          <reference field="19" count="1" selected="0">
            <x v="14"/>
          </reference>
          <reference field="20" count="1" selected="0">
            <x v="73"/>
          </reference>
          <reference field="21" count="1" selected="0">
            <x v="10"/>
          </reference>
          <reference field="22" count="1">
            <x v="36"/>
          </reference>
          <reference field="31" count="1" selected="0">
            <x v="55"/>
          </reference>
        </references>
      </pivotArea>
    </format>
    <format dxfId="2864">
      <pivotArea dataOnly="0" labelOnly="1" outline="0" fieldPosition="0">
        <references count="10">
          <reference field="7" count="1" selected="0">
            <x v="0"/>
          </reference>
          <reference field="8" count="1" selected="0">
            <x v="3"/>
          </reference>
          <reference field="16" count="1" selected="0">
            <x v="39"/>
          </reference>
          <reference field="17" count="1" selected="0">
            <x v="25"/>
          </reference>
          <reference field="18" count="1" selected="0">
            <x v="53"/>
          </reference>
          <reference field="19" count="1" selected="0">
            <x v="20"/>
          </reference>
          <reference field="20" count="1" selected="0">
            <x v="20"/>
          </reference>
          <reference field="21" count="1" selected="0">
            <x v="10"/>
          </reference>
          <reference field="22" count="1">
            <x v="47"/>
          </reference>
          <reference field="31" count="1" selected="0">
            <x v="56"/>
          </reference>
        </references>
      </pivotArea>
    </format>
    <format dxfId="2863">
      <pivotArea dataOnly="0" labelOnly="1" outline="0" fieldPosition="0">
        <references count="10">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x v="67"/>
          </reference>
          <reference field="31" count="1" selected="0">
            <x v="86"/>
          </reference>
        </references>
      </pivotArea>
    </format>
    <format dxfId="2862">
      <pivotArea dataOnly="0" labelOnly="1" outline="0" fieldPosition="0">
        <references count="10">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x v="64"/>
          </reference>
          <reference field="31" count="1" selected="0">
            <x v="108"/>
          </reference>
        </references>
      </pivotArea>
    </format>
    <format dxfId="2861">
      <pivotArea dataOnly="0" labelOnly="1" outline="0" fieldPosition="0">
        <references count="10">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x v="16"/>
          </reference>
          <reference field="31" count="1" selected="0">
            <x v="111"/>
          </reference>
        </references>
      </pivotArea>
    </format>
    <format dxfId="2860">
      <pivotArea dataOnly="0" labelOnly="1" outline="0" fieldPosition="0">
        <references count="10">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x v="37"/>
          </reference>
          <reference field="31" count="1" selected="0">
            <x v="80"/>
          </reference>
        </references>
      </pivotArea>
    </format>
    <format dxfId="2859">
      <pivotArea dataOnly="0" labelOnly="1" outline="0" fieldPosition="0">
        <references count="10">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x v="57"/>
          </reference>
          <reference field="31" count="1" selected="0">
            <x v="7"/>
          </reference>
        </references>
      </pivotArea>
    </format>
    <format dxfId="2858">
      <pivotArea dataOnly="0" labelOnly="1" outline="0" fieldPosition="0">
        <references count="10">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x v="59"/>
          </reference>
          <reference field="31" count="1" selected="0">
            <x v="23"/>
          </reference>
        </references>
      </pivotArea>
    </format>
    <format dxfId="2857">
      <pivotArea dataOnly="0" labelOnly="1" outline="0" fieldPosition="0">
        <references count="10">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x v="58"/>
          </reference>
          <reference field="31" count="1" selected="0">
            <x v="41"/>
          </reference>
        </references>
      </pivotArea>
    </format>
    <format dxfId="2856">
      <pivotArea dataOnly="0" labelOnly="1" outline="0" fieldPosition="0">
        <references count="10">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x v="14"/>
          </reference>
          <reference field="31" count="1" selected="0">
            <x v="0"/>
          </reference>
        </references>
      </pivotArea>
    </format>
    <format dxfId="2855">
      <pivotArea dataOnly="0" labelOnly="1" outline="0" fieldPosition="0">
        <references count="10">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x v="56"/>
          </reference>
          <reference field="31" count="1" selected="0">
            <x v="51"/>
          </reference>
        </references>
      </pivotArea>
    </format>
    <format dxfId="2854">
      <pivotArea dataOnly="0" labelOnly="1" outline="0" fieldPosition="0">
        <references count="10">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x v="69"/>
          </reference>
          <reference field="31" count="1" selected="0">
            <x v="100"/>
          </reference>
        </references>
      </pivotArea>
    </format>
    <format dxfId="2853">
      <pivotArea dataOnly="0" labelOnly="1" outline="0" fieldPosition="0">
        <references count="10">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x v="73"/>
          </reference>
          <reference field="31" count="1" selected="0">
            <x v="84"/>
          </reference>
        </references>
      </pivotArea>
    </format>
    <format dxfId="2852">
      <pivotArea dataOnly="0" labelOnly="1" outline="0" fieldPosition="0">
        <references count="10">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52"/>
          </reference>
        </references>
      </pivotArea>
    </format>
    <format dxfId="2851">
      <pivotArea dataOnly="0" labelOnly="1" outline="0" fieldPosition="0">
        <references count="10">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x v="52"/>
          </reference>
          <reference field="31" count="1" selected="0">
            <x v="102"/>
          </reference>
        </references>
      </pivotArea>
    </format>
    <format dxfId="2850">
      <pivotArea dataOnly="0" labelOnly="1" outline="0" fieldPosition="0">
        <references count="10">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x v="69"/>
          </reference>
          <reference field="31" count="1" selected="0">
            <x v="107"/>
          </reference>
        </references>
      </pivotArea>
    </format>
    <format dxfId="2849">
      <pivotArea dataOnly="0" labelOnly="1" outline="0" fieldPosition="0">
        <references count="10">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x v="53"/>
          </reference>
          <reference field="31" count="1" selected="0">
            <x v="20"/>
          </reference>
        </references>
      </pivotArea>
    </format>
    <format dxfId="2848">
      <pivotArea dataOnly="0" labelOnly="1" outline="0" fieldPosition="0">
        <references count="10">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x v="34"/>
          </reference>
          <reference field="31" count="1" selected="0">
            <x v="64"/>
          </reference>
        </references>
      </pivotArea>
    </format>
    <format dxfId="2847">
      <pivotArea dataOnly="0" labelOnly="1" outline="0" fieldPosition="0">
        <references count="10">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x v="29"/>
          </reference>
          <reference field="31" count="1" selected="0">
            <x v="67"/>
          </reference>
        </references>
      </pivotArea>
    </format>
    <format dxfId="2846">
      <pivotArea dataOnly="0" labelOnly="1" outline="0" fieldPosition="0">
        <references count="10">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137"/>
          </reference>
        </references>
      </pivotArea>
    </format>
    <format dxfId="2845">
      <pivotArea dataOnly="0" labelOnly="1" outline="0" fieldPosition="0">
        <references count="10">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x v="17"/>
          </reference>
          <reference field="31" count="1" selected="0">
            <x v="93"/>
          </reference>
        </references>
      </pivotArea>
    </format>
    <format dxfId="2844">
      <pivotArea dataOnly="0" labelOnly="1" outline="0" fieldPosition="0">
        <references count="10">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x v="35"/>
          </reference>
          <reference field="31" count="1" selected="0">
            <x v="49"/>
          </reference>
        </references>
      </pivotArea>
    </format>
    <format dxfId="2843">
      <pivotArea dataOnly="0" labelOnly="1" outline="0" fieldPosition="0">
        <references count="10">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88"/>
          </reference>
        </references>
      </pivotArea>
    </format>
    <format dxfId="2842">
      <pivotArea dataOnly="0" labelOnly="1" outline="0" fieldPosition="0">
        <references count="10">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x v="27"/>
          </reference>
          <reference field="31" count="1" selected="0">
            <x v="25"/>
          </reference>
        </references>
      </pivotArea>
    </format>
    <format dxfId="2841">
      <pivotArea dataOnly="0" labelOnly="1" outline="0" fieldPosition="0">
        <references count="10">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x v="8"/>
          </reference>
          <reference field="31" count="1" selected="0">
            <x v="15"/>
          </reference>
        </references>
      </pivotArea>
    </format>
    <format dxfId="2840">
      <pivotArea dataOnly="0" labelOnly="1" outline="0" fieldPosition="0">
        <references count="10">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x v="53"/>
          </reference>
          <reference field="31" count="1" selected="0">
            <x v="19"/>
          </reference>
        </references>
      </pivotArea>
    </format>
    <format dxfId="2839">
      <pivotArea dataOnly="0" labelOnly="1" outline="0" fieldPosition="0">
        <references count="10">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x v="22"/>
          </reference>
          <reference field="31" count="1" selected="0">
            <x v="8"/>
          </reference>
        </references>
      </pivotArea>
    </format>
    <format dxfId="2838">
      <pivotArea dataOnly="0" labelOnly="1" outline="0" fieldPosition="0">
        <references count="10">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x v="68"/>
          </reference>
          <reference field="31" count="1" selected="0">
            <x v="115"/>
          </reference>
        </references>
      </pivotArea>
    </format>
    <format dxfId="2837">
      <pivotArea dataOnly="0" labelOnly="1" outline="0" fieldPosition="0">
        <references count="10">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x v="30"/>
          </reference>
          <reference field="31" count="1" selected="0">
            <x v="130"/>
          </reference>
        </references>
      </pivotArea>
    </format>
    <format dxfId="2836">
      <pivotArea dataOnly="0" labelOnly="1" outline="0" fieldPosition="0">
        <references count="10">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x v="25"/>
          </reference>
          <reference field="31" count="1" selected="0">
            <x v="1"/>
          </reference>
        </references>
      </pivotArea>
    </format>
    <format dxfId="2835">
      <pivotArea dataOnly="0" labelOnly="1" outline="0" fieldPosition="0">
        <references count="10">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x v="69"/>
          </reference>
          <reference field="31" count="1" selected="0">
            <x v="4"/>
          </reference>
        </references>
      </pivotArea>
    </format>
    <format dxfId="2834">
      <pivotArea dataOnly="0" labelOnly="1" outline="0" fieldPosition="0">
        <references count="10">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x v="3"/>
          </reference>
          <reference field="31" count="1" selected="0">
            <x v="12"/>
          </reference>
        </references>
      </pivotArea>
    </format>
    <format dxfId="2833">
      <pivotArea dataOnly="0" labelOnly="1" outline="0" fieldPosition="0">
        <references count="10">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x v="22"/>
          </reference>
          <reference field="31" count="1" selected="0">
            <x v="13"/>
          </reference>
        </references>
      </pivotArea>
    </format>
    <format dxfId="2832">
      <pivotArea dataOnly="0" labelOnly="1" outline="0" fieldPosition="0">
        <references count="10">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x v="27"/>
          </reference>
          <reference field="31" count="1" selected="0">
            <x v="14"/>
          </reference>
        </references>
      </pivotArea>
    </format>
    <format dxfId="2831">
      <pivotArea dataOnly="0" labelOnly="1" outline="0" fieldPosition="0">
        <references count="10">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x v="48"/>
          </reference>
          <reference field="31" count="1" selected="0">
            <x v="42"/>
          </reference>
        </references>
      </pivotArea>
    </format>
    <format dxfId="2830">
      <pivotArea dataOnly="0" labelOnly="1" outline="0" fieldPosition="0">
        <references count="10">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x v="11"/>
          </reference>
          <reference field="31" count="1" selected="0">
            <x v="59"/>
          </reference>
        </references>
      </pivotArea>
    </format>
    <format dxfId="2829">
      <pivotArea dataOnly="0" labelOnly="1" outline="0" fieldPosition="0">
        <references count="10">
          <reference field="7" count="1" selected="0">
            <x v="0"/>
          </reference>
          <reference field="8"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x v="62"/>
          </reference>
          <reference field="31" count="1" selected="0">
            <x v="60"/>
          </reference>
        </references>
      </pivotArea>
    </format>
    <format dxfId="2828">
      <pivotArea dataOnly="0" labelOnly="1" outline="0" fieldPosition="0">
        <references count="10">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x v="63"/>
          </reference>
          <reference field="31" count="1" selected="0">
            <x v="69"/>
          </reference>
        </references>
      </pivotArea>
    </format>
    <format dxfId="2827">
      <pivotArea dataOnly="0" labelOnly="1" outline="0" fieldPosition="0">
        <references count="10">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x v="13"/>
          </reference>
          <reference field="31" count="1" selected="0">
            <x v="70"/>
          </reference>
        </references>
      </pivotArea>
    </format>
    <format dxfId="2826">
      <pivotArea dataOnly="0" labelOnly="1" outline="0" fieldPosition="0">
        <references count="10">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x v="11"/>
          </reference>
          <reference field="31" count="1" selected="0">
            <x v="76"/>
          </reference>
        </references>
      </pivotArea>
    </format>
    <format dxfId="2825">
      <pivotArea dataOnly="0" labelOnly="1" outline="0" fieldPosition="0">
        <references count="10">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x v="44"/>
          </reference>
          <reference field="31" count="1" selected="0">
            <x v="77"/>
          </reference>
        </references>
      </pivotArea>
    </format>
    <format dxfId="2824">
      <pivotArea dataOnly="0" labelOnly="1" outline="0" fieldPosition="0">
        <references count="10">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x v="25"/>
          </reference>
          <reference field="31" count="1" selected="0">
            <x v="79"/>
          </reference>
        </references>
      </pivotArea>
    </format>
    <format dxfId="2823">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49"/>
          </reference>
          <reference field="31" count="1" selected="0">
            <x v="81"/>
          </reference>
        </references>
      </pivotArea>
    </format>
    <format dxfId="2822">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55"/>
          </reference>
          <reference field="31" count="1" selected="0">
            <x v="82"/>
          </reference>
        </references>
      </pivotArea>
    </format>
    <format dxfId="2821">
      <pivotArea dataOnly="0" labelOnly="1" outline="0" fieldPosition="0">
        <references count="10">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x v="28"/>
          </reference>
          <reference field="31" count="1" selected="0">
            <x v="83"/>
          </reference>
        </references>
      </pivotArea>
    </format>
    <format dxfId="2820">
      <pivotArea dataOnly="0" labelOnly="1" outline="0" fieldPosition="0">
        <references count="10">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x v="15"/>
          </reference>
          <reference field="31" count="1" selected="0">
            <x v="85"/>
          </reference>
        </references>
      </pivotArea>
    </format>
    <format dxfId="2819">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x v="21"/>
          </reference>
          <reference field="31" count="1" selected="0">
            <x v="89"/>
          </reference>
        </references>
      </pivotArea>
    </format>
    <format dxfId="2818">
      <pivotArea dataOnly="0" labelOnly="1" outline="0" fieldPosition="0">
        <references count="10">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x v="61"/>
          </reference>
          <reference field="31" count="1" selected="0">
            <x v="91"/>
          </reference>
        </references>
      </pivotArea>
    </format>
    <format dxfId="2817">
      <pivotArea dataOnly="0" labelOnly="1" outline="0" fieldPosition="0">
        <references count="10">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x v="30"/>
          </reference>
          <reference field="31" count="1" selected="0">
            <x v="94"/>
          </reference>
        </references>
      </pivotArea>
    </format>
    <format dxfId="2816">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x v="7"/>
          </reference>
          <reference field="31" count="1" selected="0">
            <x v="97"/>
          </reference>
        </references>
      </pivotArea>
    </format>
    <format dxfId="2815">
      <pivotArea dataOnly="0" labelOnly="1" outline="0" fieldPosition="0">
        <references count="10">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x v="40"/>
          </reference>
          <reference field="31" count="1" selected="0">
            <x v="101"/>
          </reference>
        </references>
      </pivotArea>
    </format>
    <format dxfId="2814">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55"/>
          </reference>
          <reference field="31" count="1" selected="0">
            <x v="103"/>
          </reference>
        </references>
      </pivotArea>
    </format>
    <format dxfId="2813">
      <pivotArea dataOnly="0" labelOnly="1" outline="0" fieldPosition="0">
        <references count="10">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x v="21"/>
          </reference>
          <reference field="31" count="1" selected="0">
            <x v="109"/>
          </reference>
        </references>
      </pivotArea>
    </format>
    <format dxfId="2812">
      <pivotArea dataOnly="0" labelOnly="1" outline="0" fieldPosition="0">
        <references count="10">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x v="42"/>
          </reference>
          <reference field="31" count="1" selected="0">
            <x v="110"/>
          </reference>
        </references>
      </pivotArea>
    </format>
    <format dxfId="2811">
      <pivotArea dataOnly="0" labelOnly="1" outline="0" fieldPosition="0">
        <references count="10">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x v="1"/>
          </reference>
          <reference field="31" count="1" selected="0">
            <x v="112"/>
          </reference>
        </references>
      </pivotArea>
    </format>
    <format dxfId="2810">
      <pivotArea dataOnly="0" labelOnly="1" outline="0" fieldPosition="0">
        <references count="10">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x v="9"/>
          </reference>
          <reference field="31" count="1" selected="0">
            <x v="113"/>
          </reference>
        </references>
      </pivotArea>
    </format>
    <format dxfId="2809">
      <pivotArea dataOnly="0" labelOnly="1" outline="0" fieldPosition="0">
        <references count="10">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x v="33"/>
          </reference>
          <reference field="31" count="1" selected="0">
            <x v="114"/>
          </reference>
        </references>
      </pivotArea>
    </format>
    <format dxfId="2808">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x v="45"/>
          </reference>
          <reference field="31" count="1" selected="0">
            <x v="117"/>
          </reference>
        </references>
      </pivotArea>
    </format>
    <format dxfId="2807">
      <pivotArea dataOnly="0" labelOnly="1" outline="0" fieldPosition="0">
        <references count="10">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x v="18"/>
          </reference>
          <reference field="31" count="1" selected="0">
            <x v="118"/>
          </reference>
        </references>
      </pivotArea>
    </format>
    <format dxfId="2806">
      <pivotArea dataOnly="0" labelOnly="1" outline="0" fieldPosition="0">
        <references count="10">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x v="46"/>
          </reference>
          <reference field="31" count="1" selected="0">
            <x v="128"/>
          </reference>
        </references>
      </pivotArea>
    </format>
    <format dxfId="2805">
      <pivotArea dataOnly="0" labelOnly="1" outline="0" fieldPosition="0">
        <references count="10">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x v="39"/>
          </reference>
          <reference field="31" count="1" selected="0">
            <x v="129"/>
          </reference>
        </references>
      </pivotArea>
    </format>
    <format dxfId="2804">
      <pivotArea dataOnly="0" labelOnly="1" outline="0" fieldPosition="0">
        <references count="10">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x v="33"/>
          </reference>
          <reference field="31" count="1" selected="0">
            <x v="133"/>
          </reference>
        </references>
      </pivotArea>
    </format>
    <format dxfId="2803">
      <pivotArea dataOnly="0" labelOnly="1" outline="0" fieldPosition="0">
        <references count="10">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x v="71"/>
          </reference>
          <reference field="31" count="1" selected="0">
            <x v="141"/>
          </reference>
        </references>
      </pivotArea>
    </format>
    <format dxfId="2802">
      <pivotArea dataOnly="0" labelOnly="1" outline="0" fieldPosition="0">
        <references count="10">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x v="6"/>
          </reference>
          <reference field="31" count="1" selected="0">
            <x v="135"/>
          </reference>
        </references>
      </pivotArea>
    </format>
    <format dxfId="2801">
      <pivotArea dataOnly="0" labelOnly="1" outline="0" fieldPosition="0">
        <references count="11">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1" count="1" selected="0">
            <x v="132"/>
          </reference>
          <reference field="38" count="1">
            <x v="66"/>
          </reference>
        </references>
      </pivotArea>
    </format>
    <format dxfId="2800">
      <pivotArea dataOnly="0" labelOnly="1" outline="0" fieldPosition="0">
        <references count="11">
          <reference field="7" count="1" selected="0">
            <x v="1"/>
          </reference>
          <reference field="8" count="1" selected="0">
            <x v="14"/>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1" count="1" selected="0">
            <x v="2"/>
          </reference>
          <reference field="38" count="1">
            <x v="20"/>
          </reference>
        </references>
      </pivotArea>
    </format>
    <format dxfId="2799">
      <pivotArea dataOnly="0" labelOnly="1" outline="0" fieldPosition="0">
        <references count="11">
          <reference field="7" count="1" selected="0">
            <x v="1"/>
          </reference>
          <reference field="8" count="1" selected="0">
            <x v="14"/>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selected="0">
            <x v="49"/>
          </reference>
          <reference field="31" count="1" selected="0">
            <x v="3"/>
          </reference>
          <reference field="38" count="1">
            <x v="62"/>
          </reference>
        </references>
      </pivotArea>
    </format>
    <format dxfId="2798">
      <pivotArea dataOnly="0" labelOnly="1" outline="0" fieldPosition="0">
        <references count="11">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1" count="1" selected="0">
            <x v="18"/>
          </reference>
          <reference field="38" count="1">
            <x v="104"/>
          </reference>
        </references>
      </pivotArea>
    </format>
    <format dxfId="2797">
      <pivotArea dataOnly="0" labelOnly="1" outline="0" fieldPosition="0">
        <references count="11">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1" count="1" selected="0">
            <x v="104"/>
          </reference>
          <reference field="38" count="1">
            <x v="67"/>
          </reference>
        </references>
      </pivotArea>
    </format>
    <format dxfId="2796">
      <pivotArea dataOnly="0" labelOnly="1" outline="0" fieldPosition="0">
        <references count="11">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1" count="1" selected="0">
            <x v="72"/>
          </reference>
          <reference field="38" count="1">
            <x v="10"/>
          </reference>
        </references>
      </pivotArea>
    </format>
    <format dxfId="2795">
      <pivotArea dataOnly="0" labelOnly="1" outline="0" fieldPosition="0">
        <references count="11">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1" count="1" selected="0">
            <x v="73"/>
          </reference>
          <reference field="38" count="1">
            <x v="42"/>
          </reference>
        </references>
      </pivotArea>
    </format>
    <format dxfId="2794">
      <pivotArea dataOnly="0" labelOnly="1" outline="0" fieldPosition="0">
        <references count="11">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1" count="1" selected="0">
            <x v="90"/>
          </reference>
          <reference field="38" count="1">
            <x v="24"/>
          </reference>
        </references>
      </pivotArea>
    </format>
    <format dxfId="2793">
      <pivotArea dataOnly="0" labelOnly="1" outline="0" fieldPosition="0">
        <references count="11">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1" count="1" selected="0">
            <x v="131"/>
          </reference>
          <reference field="38" count="1">
            <x v="21"/>
          </reference>
        </references>
      </pivotArea>
    </format>
    <format dxfId="2792">
      <pivotArea dataOnly="0" labelOnly="1" outline="0" fieldPosition="0">
        <references count="11">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1" count="1" selected="0">
            <x v="53"/>
          </reference>
          <reference field="38" count="1">
            <x v="22"/>
          </reference>
        </references>
      </pivotArea>
    </format>
    <format dxfId="2791">
      <pivotArea dataOnly="0" labelOnly="1" outline="0" fieldPosition="0">
        <references count="11">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1" count="1" selected="0">
            <x v="119"/>
          </reference>
          <reference field="38" count="1">
            <x v="83"/>
          </reference>
        </references>
      </pivotArea>
    </format>
    <format dxfId="2790">
      <pivotArea dataOnly="0" labelOnly="1" outline="0" fieldPosition="0">
        <references count="11">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1" count="1" selected="0">
            <x v="134"/>
          </reference>
          <reference field="38" count="1">
            <x v="69"/>
          </reference>
        </references>
      </pivotArea>
    </format>
    <format dxfId="2789">
      <pivotArea dataOnly="0" labelOnly="1" outline="0" fieldPosition="0">
        <references count="11">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1" count="1" selected="0">
            <x v="74"/>
          </reference>
          <reference field="38" count="1">
            <x v="21"/>
          </reference>
        </references>
      </pivotArea>
    </format>
    <format dxfId="2788">
      <pivotArea dataOnly="0" labelOnly="1" outline="0" fieldPosition="0">
        <references count="11">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1" count="1" selected="0">
            <x v="105"/>
          </reference>
          <reference field="38" count="1">
            <x v="5"/>
          </reference>
        </references>
      </pivotArea>
    </format>
    <format dxfId="2787">
      <pivotArea dataOnly="0" labelOnly="1" outline="0" fieldPosition="0">
        <references count="11">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1" count="1" selected="0">
            <x v="120"/>
          </reference>
          <reference field="38" count="1">
            <x v="101"/>
          </reference>
        </references>
      </pivotArea>
    </format>
    <format dxfId="2786">
      <pivotArea dataOnly="0" labelOnly="1" outline="0" fieldPosition="0">
        <references count="11">
          <reference field="7" count="1" selected="0">
            <x v="1"/>
          </reference>
          <reference field="8" count="1" selected="0">
            <x v="14"/>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1" count="1" selected="0">
            <x v="122"/>
          </reference>
          <reference field="38" count="1">
            <x v="5"/>
          </reference>
        </references>
      </pivotArea>
    </format>
    <format dxfId="2785">
      <pivotArea dataOnly="0" labelOnly="1" outline="0" fieldPosition="0">
        <references count="11">
          <reference field="7" count="1" selected="0">
            <x v="1"/>
          </reference>
          <reference field="8" count="1" selected="0">
            <x v="14"/>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1" count="1" selected="0">
            <x v="123"/>
          </reference>
          <reference field="38" count="1">
            <x v="55"/>
          </reference>
        </references>
      </pivotArea>
    </format>
    <format dxfId="2784">
      <pivotArea dataOnly="0" labelOnly="1" outline="0" fieldPosition="0">
        <references count="11">
          <reference field="7" count="1" selected="0">
            <x v="1"/>
          </reference>
          <reference field="8" count="1" selected="0">
            <x v="14"/>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1" count="1" selected="0">
            <x v="124"/>
          </reference>
          <reference field="38" count="1">
            <x v="58"/>
          </reference>
        </references>
      </pivotArea>
    </format>
    <format dxfId="2783">
      <pivotArea dataOnly="0" labelOnly="1" outline="0" fieldPosition="0">
        <references count="11">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1" count="1" selected="0">
            <x v="136"/>
          </reference>
          <reference field="38" count="1">
            <x v="3"/>
          </reference>
        </references>
      </pivotArea>
    </format>
    <format dxfId="2782">
      <pivotArea dataOnly="0" labelOnly="1" outline="0" fieldPosition="0">
        <references count="11">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26"/>
          </reference>
          <reference field="38" count="1">
            <x v="40"/>
          </reference>
        </references>
      </pivotArea>
    </format>
    <format dxfId="2781">
      <pivotArea dataOnly="0" labelOnly="1" outline="0" fieldPosition="0">
        <references count="11">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28"/>
          </reference>
          <reference field="38" count="1">
            <x v="11"/>
          </reference>
        </references>
      </pivotArea>
    </format>
    <format dxfId="2780">
      <pivotArea dataOnly="0" labelOnly="1" outline="0" fieldPosition="0">
        <references count="11">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34"/>
          </reference>
          <reference field="38" count="1">
            <x v="87"/>
          </reference>
        </references>
      </pivotArea>
    </format>
    <format dxfId="2779">
      <pivotArea dataOnly="0" labelOnly="1" outline="0" fieldPosition="0">
        <references count="11">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54"/>
          </reference>
          <reference field="38" count="1">
            <x v="87"/>
          </reference>
        </references>
      </pivotArea>
    </format>
    <format dxfId="2778">
      <pivotArea dataOnly="0" labelOnly="1" outline="0" fieldPosition="0">
        <references count="11">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1" count="1" selected="0">
            <x v="58"/>
          </reference>
          <reference field="38" count="1">
            <x v="76"/>
          </reference>
        </references>
      </pivotArea>
    </format>
    <format dxfId="2777">
      <pivotArea dataOnly="0" labelOnly="1" outline="0" fieldPosition="0">
        <references count="11">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138"/>
          </reference>
          <reference field="38" count="1">
            <x v="84"/>
          </reference>
        </references>
      </pivotArea>
    </format>
    <format dxfId="2776">
      <pivotArea dataOnly="0" labelOnly="1" outline="0" fieldPosition="0">
        <references count="11">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1" count="1" selected="0">
            <x v="17"/>
          </reference>
          <reference field="38" count="1">
            <x v="7"/>
          </reference>
        </references>
      </pivotArea>
    </format>
    <format dxfId="2775">
      <pivotArea dataOnly="0" labelOnly="1" outline="0" fieldPosition="0">
        <references count="11">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1" count="1" selected="0">
            <x v="66"/>
          </reference>
          <reference field="38" count="1">
            <x v="13"/>
          </reference>
        </references>
      </pivotArea>
    </format>
    <format dxfId="2774">
      <pivotArea dataOnly="0" labelOnly="1" outline="0" fieldPosition="0">
        <references count="11">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1" count="1" selected="0">
            <x v="24"/>
          </reference>
          <reference field="38" count="1">
            <x v="86"/>
          </reference>
        </references>
      </pivotArea>
    </format>
    <format dxfId="2773">
      <pivotArea dataOnly="0" labelOnly="1" outline="0" fieldPosition="0">
        <references count="11">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68"/>
          </reference>
          <reference field="38" count="1">
            <x v="31"/>
          </reference>
        </references>
      </pivotArea>
    </format>
    <format dxfId="2772">
      <pivotArea dataOnly="0" labelOnly="1" outline="0" fieldPosition="0">
        <references count="11">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1" count="1" selected="0">
            <x v="50"/>
          </reference>
          <reference field="38" count="1">
            <x v="85"/>
          </reference>
        </references>
      </pivotArea>
    </format>
    <format dxfId="2771">
      <pivotArea dataOnly="0" labelOnly="1" outline="0" fieldPosition="0">
        <references count="11">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1" count="1" selected="0">
            <x v="106"/>
          </reference>
          <reference field="38" count="1">
            <x v="60"/>
          </reference>
        </references>
      </pivotArea>
    </format>
    <format dxfId="2770">
      <pivotArea dataOnly="0" labelOnly="1" outline="0" fieldPosition="0">
        <references count="11">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1" count="1" selected="0">
            <x v="116"/>
          </reference>
          <reference field="38" count="1">
            <x v="64"/>
          </reference>
        </references>
      </pivotArea>
    </format>
    <format dxfId="2769">
      <pivotArea dataOnly="0" labelOnly="1" outline="0" fieldPosition="0">
        <references count="11">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92"/>
          </reference>
          <reference field="38" count="1">
            <x v="41"/>
          </reference>
        </references>
      </pivotArea>
    </format>
    <format dxfId="2768">
      <pivotArea dataOnly="0" labelOnly="1" outline="0" fieldPosition="0">
        <references count="11">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1" count="1" selected="0">
            <x v="63"/>
          </reference>
          <reference field="38" count="1">
            <x v="4"/>
          </reference>
        </references>
      </pivotArea>
    </format>
    <format dxfId="2767">
      <pivotArea dataOnly="0" labelOnly="1" outline="0" fieldPosition="0">
        <references count="11">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32"/>
          </reference>
          <reference field="20" count="1" selected="0">
            <x v="37"/>
          </reference>
          <reference field="21" count="1" selected="0">
            <x v="14"/>
          </reference>
          <reference field="22" count="1" selected="0">
            <x v="41"/>
          </reference>
          <reference field="31" count="1" selected="0">
            <x v="96"/>
          </reference>
          <reference field="38" count="1">
            <x v="99"/>
          </reference>
        </references>
      </pivotArea>
    </format>
    <format dxfId="2766">
      <pivotArea dataOnly="0" labelOnly="1" outline="0" fieldPosition="0">
        <references count="11">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1" count="1" selected="0">
            <x v="126"/>
          </reference>
          <reference field="38" count="1">
            <x v="65"/>
          </reference>
        </references>
      </pivotArea>
    </format>
    <format dxfId="2765">
      <pivotArea dataOnly="0" labelOnly="1" outline="0" fieldPosition="0">
        <references count="11">
          <reference field="7" count="1" selected="0">
            <x v="0"/>
          </reference>
          <reference field="8" count="1" selected="0">
            <x v="3"/>
          </reference>
          <reference field="16" count="1" selected="0">
            <x v="39"/>
          </reference>
          <reference field="17" count="1" selected="0">
            <x v="21"/>
          </reference>
          <reference field="18" count="1" selected="0">
            <x v="53"/>
          </reference>
          <reference field="19" count="1" selected="0">
            <x v="14"/>
          </reference>
          <reference field="20" count="1" selected="0">
            <x v="20"/>
          </reference>
          <reference field="21" count="1" selected="0">
            <x v="11"/>
          </reference>
          <reference field="22" count="1" selected="0">
            <x v="66"/>
          </reference>
          <reference field="31" count="1" selected="0">
            <x v="16"/>
          </reference>
          <reference field="38" count="1">
            <x v="49"/>
          </reference>
        </references>
      </pivotArea>
    </format>
    <format dxfId="2764">
      <pivotArea dataOnly="0" labelOnly="1" outline="0" fieldPosition="0">
        <references count="11">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1" count="1" selected="0">
            <x v="21"/>
          </reference>
          <reference field="38" count="1">
            <x v="94"/>
          </reference>
        </references>
      </pivotArea>
    </format>
    <format dxfId="2763">
      <pivotArea dataOnly="0" labelOnly="1" outline="0" fieldPosition="0">
        <references count="11">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1" count="1" selected="0">
            <x v="29"/>
          </reference>
          <reference field="38" count="1">
            <x v="54"/>
          </reference>
        </references>
      </pivotArea>
    </format>
    <format dxfId="2762">
      <pivotArea dataOnly="0" labelOnly="1" outline="0" fieldPosition="0">
        <references count="11">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1" count="1" selected="0">
            <x v="30"/>
          </reference>
          <reference field="38" count="1">
            <x v="88"/>
          </reference>
        </references>
      </pivotArea>
    </format>
    <format dxfId="2761">
      <pivotArea dataOnly="0" labelOnly="1" outline="0" fieldPosition="0">
        <references count="11">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1" count="1" selected="0">
            <x v="31"/>
          </reference>
          <reference field="38" count="1">
            <x v="71"/>
          </reference>
        </references>
      </pivotArea>
    </format>
    <format dxfId="2760">
      <pivotArea dataOnly="0" labelOnly="1" outline="0" fieldPosition="0">
        <references count="11">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1" count="1" selected="0">
            <x v="35"/>
          </reference>
          <reference field="38" count="1">
            <x v="50"/>
          </reference>
        </references>
      </pivotArea>
    </format>
    <format dxfId="2759">
      <pivotArea dataOnly="0" labelOnly="1" outline="0" fieldPosition="0">
        <references count="11">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1" count="1" selected="0">
            <x v="40"/>
          </reference>
          <reference field="38" count="1">
            <x v="74"/>
          </reference>
        </references>
      </pivotArea>
    </format>
    <format dxfId="2758">
      <pivotArea dataOnly="0" labelOnly="1" outline="0" fieldPosition="0">
        <references count="11">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1" count="1" selected="0">
            <x v="47"/>
          </reference>
          <reference field="38" count="1">
            <x v="12"/>
          </reference>
        </references>
      </pivotArea>
    </format>
    <format dxfId="2757">
      <pivotArea dataOnly="0" labelOnly="1" outline="0" fieldPosition="0">
        <references count="11">
          <reference field="7" count="1" selected="0">
            <x v="0"/>
          </reference>
          <reference field="8" count="1" selected="0">
            <x v="3"/>
          </reference>
          <reference field="16" count="1" selected="0">
            <x v="39"/>
          </reference>
          <reference field="17" count="1" selected="0">
            <x v="21"/>
          </reference>
          <reference field="18" count="1" selected="0">
            <x v="18"/>
          </reference>
          <reference field="19" count="1" selected="0">
            <x v="14"/>
          </reference>
          <reference field="20" count="1" selected="0">
            <x v="73"/>
          </reference>
          <reference field="21" count="1" selected="0">
            <x v="10"/>
          </reference>
          <reference field="22" count="1" selected="0">
            <x v="36"/>
          </reference>
          <reference field="31" count="1" selected="0">
            <x v="55"/>
          </reference>
          <reference field="38" count="1">
            <x v="13"/>
          </reference>
        </references>
      </pivotArea>
    </format>
    <format dxfId="2756">
      <pivotArea dataOnly="0" labelOnly="1" outline="0" fieldPosition="0">
        <references count="11">
          <reference field="7" count="1" selected="0">
            <x v="0"/>
          </reference>
          <reference field="8" count="1" selected="0">
            <x v="3"/>
          </reference>
          <reference field="16" count="1" selected="0">
            <x v="39"/>
          </reference>
          <reference field="17" count="1" selected="0">
            <x v="25"/>
          </reference>
          <reference field="18" count="1" selected="0">
            <x v="53"/>
          </reference>
          <reference field="19" count="1" selected="0">
            <x v="20"/>
          </reference>
          <reference field="20" count="1" selected="0">
            <x v="20"/>
          </reference>
          <reference field="21" count="1" selected="0">
            <x v="10"/>
          </reference>
          <reference field="22" count="1" selected="0">
            <x v="47"/>
          </reference>
          <reference field="31" count="1" selected="0">
            <x v="56"/>
          </reference>
          <reference field="38" count="1">
            <x v="14"/>
          </reference>
        </references>
      </pivotArea>
    </format>
    <format dxfId="2755">
      <pivotArea dataOnly="0" labelOnly="1" outline="0" fieldPosition="0">
        <references count="11">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1" count="1" selected="0">
            <x v="86"/>
          </reference>
          <reference field="38" count="1">
            <x v="95"/>
          </reference>
        </references>
      </pivotArea>
    </format>
    <format dxfId="2754">
      <pivotArea dataOnly="0" labelOnly="1" outline="0" fieldPosition="0">
        <references count="11">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1" count="1" selected="0">
            <x v="108"/>
          </reference>
          <reference field="38" count="1">
            <x v="1"/>
          </reference>
        </references>
      </pivotArea>
    </format>
    <format dxfId="2753">
      <pivotArea dataOnly="0" labelOnly="1" outline="0" fieldPosition="0">
        <references count="11">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1" count="1" selected="0">
            <x v="111"/>
          </reference>
          <reference field="38" count="1">
            <x v="104"/>
          </reference>
        </references>
      </pivotArea>
    </format>
    <format dxfId="2752">
      <pivotArea dataOnly="0" labelOnly="1" outline="0" fieldPosition="0">
        <references count="11">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1" count="1" selected="0">
            <x v="80"/>
          </reference>
          <reference field="38" count="1">
            <x v="12"/>
          </reference>
        </references>
      </pivotArea>
    </format>
    <format dxfId="2751">
      <pivotArea dataOnly="0" labelOnly="1" outline="0" fieldPosition="0">
        <references count="11">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1" count="1" selected="0">
            <x v="7"/>
          </reference>
          <reference field="38" count="1">
            <x v="8"/>
          </reference>
        </references>
      </pivotArea>
    </format>
    <format dxfId="2750">
      <pivotArea dataOnly="0" labelOnly="1" outline="0" fieldPosition="0">
        <references count="11">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1" count="1" selected="0">
            <x v="23"/>
          </reference>
          <reference field="38" count="1">
            <x v="6"/>
          </reference>
        </references>
      </pivotArea>
    </format>
    <format dxfId="2749">
      <pivotArea dataOnly="0" labelOnly="1" outline="0" fieldPosition="0">
        <references count="11">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1" count="1" selected="0">
            <x v="41"/>
          </reference>
          <reference field="38" count="1">
            <x v="25"/>
          </reference>
        </references>
      </pivotArea>
    </format>
    <format dxfId="2748">
      <pivotArea dataOnly="0" labelOnly="1" outline="0" fieldPosition="0">
        <references count="11">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1" count="1" selected="0">
            <x v="0"/>
          </reference>
          <reference field="38" count="1">
            <x v="97"/>
          </reference>
        </references>
      </pivotArea>
    </format>
    <format dxfId="2747">
      <pivotArea dataOnly="0" labelOnly="1" outline="0" fieldPosition="0">
        <references count="11">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1" count="1" selected="0">
            <x v="51"/>
          </reference>
          <reference field="38" count="1">
            <x v="82"/>
          </reference>
        </references>
      </pivotArea>
    </format>
    <format dxfId="2746">
      <pivotArea dataOnly="0" labelOnly="1" outline="0" fieldPosition="0">
        <references count="11">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142"/>
          </reference>
          <reference field="38" count="1">
            <x v="104"/>
          </reference>
        </references>
      </pivotArea>
    </format>
    <format dxfId="2745">
      <pivotArea dataOnly="0" labelOnly="1" outline="0" fieldPosition="0">
        <references count="11">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1" count="1" selected="0">
            <x v="100"/>
          </reference>
          <reference field="38" count="1">
            <x v="104"/>
          </reference>
        </references>
      </pivotArea>
    </format>
    <format dxfId="2744">
      <pivotArea dataOnly="0" labelOnly="1" outline="0" fieldPosition="0">
        <references count="11">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1" count="1" selected="0">
            <x v="84"/>
          </reference>
          <reference field="38" count="1">
            <x v="77"/>
          </reference>
        </references>
      </pivotArea>
    </format>
    <format dxfId="2743">
      <pivotArea dataOnly="0" labelOnly="1" outline="0" fieldPosition="0">
        <references count="11">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52"/>
          </reference>
          <reference field="38" count="1">
            <x v="29"/>
          </reference>
        </references>
      </pivotArea>
    </format>
    <format dxfId="2742">
      <pivotArea dataOnly="0" labelOnly="1" outline="0" fieldPosition="0">
        <references count="11">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1" count="1" selected="0">
            <x v="102"/>
          </reference>
          <reference field="38" count="1">
            <x v="89"/>
          </reference>
        </references>
      </pivotArea>
    </format>
    <format dxfId="2741">
      <pivotArea dataOnly="0" labelOnly="1" outline="0" fieldPosition="0">
        <references count="11">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1" count="1" selected="0">
            <x v="107"/>
          </reference>
          <reference field="38" count="1">
            <x v="57"/>
          </reference>
        </references>
      </pivotArea>
    </format>
    <format dxfId="2740">
      <pivotArea dataOnly="0" labelOnly="1" outline="0" fieldPosition="0">
        <references count="11">
          <reference field="7" count="1" selected="0">
            <x v="1"/>
          </reference>
          <reference field="8" count="1" selected="0">
            <x v="14"/>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1" count="1" selected="0">
            <x v="125"/>
          </reference>
          <reference field="38" count="1">
            <x v="96"/>
          </reference>
        </references>
      </pivotArea>
    </format>
    <format dxfId="2739">
      <pivotArea dataOnly="0" labelOnly="1" outline="0" fieldPosition="0">
        <references count="11">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1" count="1" selected="0">
            <x v="20"/>
          </reference>
          <reference field="38" count="1">
            <x v="93"/>
          </reference>
        </references>
      </pivotArea>
    </format>
    <format dxfId="2738">
      <pivotArea dataOnly="0" labelOnly="1" outline="0" fieldPosition="0">
        <references count="11">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1" count="1" selected="0">
            <x v="64"/>
          </reference>
          <reference field="38" count="1">
            <x v="19"/>
          </reference>
        </references>
      </pivotArea>
    </format>
    <format dxfId="2737">
      <pivotArea dataOnly="0" labelOnly="1" outline="0" fieldPosition="0">
        <references count="11">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1" count="1" selected="0">
            <x v="65"/>
          </reference>
          <reference field="38" count="1">
            <x v="44"/>
          </reference>
        </references>
      </pivotArea>
    </format>
    <format dxfId="2736">
      <pivotArea dataOnly="0" labelOnly="1" outline="0" fieldPosition="0">
        <references count="11">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1" count="1" selected="0">
            <x v="67"/>
          </reference>
          <reference field="38" count="1">
            <x v="33"/>
          </reference>
        </references>
      </pivotArea>
    </format>
    <format dxfId="2735">
      <pivotArea dataOnly="0" labelOnly="1" outline="0" fieldPosition="0">
        <references count="11">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1" count="1" selected="0">
            <x v="95"/>
          </reference>
          <reference field="38" count="1">
            <x v="81"/>
          </reference>
        </references>
      </pivotArea>
    </format>
    <format dxfId="2734">
      <pivotArea dataOnly="0" labelOnly="1" outline="0" fieldPosition="0">
        <references count="11">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137"/>
          </reference>
          <reference field="38" count="1">
            <x v="31"/>
          </reference>
        </references>
      </pivotArea>
    </format>
    <format dxfId="2733">
      <pivotArea dataOnly="0" labelOnly="1" outline="0" fieldPosition="0">
        <references count="11">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1" count="1" selected="0">
            <x v="93"/>
          </reference>
          <reference field="38" count="1">
            <x v="36"/>
          </reference>
        </references>
      </pivotArea>
    </format>
    <format dxfId="2732">
      <pivotArea dataOnly="0" labelOnly="1" outline="0" fieldPosition="0">
        <references count="11">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1" count="1" selected="0">
            <x v="49"/>
          </reference>
          <reference field="38" count="1">
            <x v="98"/>
          </reference>
        </references>
      </pivotArea>
    </format>
    <format dxfId="2731">
      <pivotArea dataOnly="0" labelOnly="1" outline="0" fieldPosition="0">
        <references count="11">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88"/>
          </reference>
          <reference field="38" count="1">
            <x v="70"/>
          </reference>
        </references>
      </pivotArea>
    </format>
    <format dxfId="2730">
      <pivotArea dataOnly="0" labelOnly="1" outline="0" fieldPosition="0">
        <references count="11">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1" count="1" selected="0">
            <x v="25"/>
          </reference>
          <reference field="38" count="1">
            <x v="40"/>
          </reference>
        </references>
      </pivotArea>
    </format>
    <format dxfId="2729">
      <pivotArea dataOnly="0" labelOnly="1" outline="0" fieldPosition="0">
        <references count="11">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1" count="1" selected="0">
            <x v="27"/>
          </reference>
          <reference field="38" count="1">
            <x v="26"/>
          </reference>
        </references>
      </pivotArea>
    </format>
    <format dxfId="2728">
      <pivotArea dataOnly="0" labelOnly="1" outline="0" fieldPosition="0">
        <references count="11">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1" count="1" selected="0">
            <x v="33"/>
          </reference>
          <reference field="38" count="1">
            <x v="0"/>
          </reference>
        </references>
      </pivotArea>
    </format>
    <format dxfId="2727">
      <pivotArea dataOnly="0" labelOnly="1" outline="0" fieldPosition="0">
        <references count="11">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1" count="1" selected="0">
            <x v="39"/>
          </reference>
          <reference field="38" count="1">
            <x v="47"/>
          </reference>
        </references>
      </pivotArea>
    </format>
    <format dxfId="2726">
      <pivotArea dataOnly="0" labelOnly="1" outline="0" fieldPosition="0">
        <references count="11">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1" count="1" selected="0">
            <x v="15"/>
          </reference>
          <reference field="38" count="1">
            <x v="45"/>
          </reference>
        </references>
      </pivotArea>
    </format>
    <format dxfId="2725">
      <pivotArea dataOnly="0" labelOnly="1" outline="0" fieldPosition="0">
        <references count="11">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1" count="1" selected="0">
            <x v="19"/>
          </reference>
          <reference field="38" count="1">
            <x v="32"/>
          </reference>
        </references>
      </pivotArea>
    </format>
    <format dxfId="2724">
      <pivotArea dataOnly="0" labelOnly="1" outline="0" fieldPosition="0">
        <references count="11">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8"/>
          </reference>
          <reference field="38" count="1">
            <x v="86"/>
          </reference>
        </references>
      </pivotArea>
    </format>
    <format dxfId="2723">
      <pivotArea dataOnly="0" labelOnly="1" outline="0" fieldPosition="0">
        <references count="11">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9"/>
          </reference>
          <reference field="38" count="1">
            <x v="59"/>
          </reference>
        </references>
      </pivotArea>
    </format>
    <format dxfId="2722">
      <pivotArea dataOnly="0" labelOnly="1" outline="0" fieldPosition="0">
        <references count="11">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10"/>
          </reference>
          <reference field="38" count="1">
            <x v="2"/>
          </reference>
        </references>
      </pivotArea>
    </format>
    <format dxfId="2721">
      <pivotArea dataOnly="0" labelOnly="1" outline="0" fieldPosition="0">
        <references count="11">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32"/>
          </reference>
          <reference field="38" count="1">
            <x v="73"/>
          </reference>
        </references>
      </pivotArea>
    </format>
    <format dxfId="2720">
      <pivotArea dataOnly="0" labelOnly="1" outline="0" fieldPosition="0">
        <references count="11">
          <reference field="7" count="1" selected="0">
            <x v="0"/>
          </reference>
          <reference field="8" count="1" selected="0">
            <x v="1"/>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62"/>
          </reference>
          <reference field="38" count="1">
            <x v="91"/>
          </reference>
        </references>
      </pivotArea>
    </format>
    <format dxfId="2719">
      <pivotArea dataOnly="0" labelOnly="1" outline="0" fieldPosition="0">
        <references count="11">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1" count="1" selected="0">
            <x v="115"/>
          </reference>
          <reference field="38" count="1">
            <x v="39"/>
          </reference>
        </references>
      </pivotArea>
    </format>
    <format dxfId="2718">
      <pivotArea dataOnly="0" labelOnly="1" outline="0" fieldPosition="0">
        <references count="11">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1" count="1" selected="0">
            <x v="130"/>
          </reference>
          <reference field="38" count="1">
            <x v="30"/>
          </reference>
        </references>
      </pivotArea>
    </format>
    <format dxfId="2717">
      <pivotArea dataOnly="0" labelOnly="1" outline="0" fieldPosition="0">
        <references count="11">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1" count="1" selected="0">
            <x v="61"/>
          </reference>
          <reference field="38" count="1">
            <x v="43"/>
          </reference>
        </references>
      </pivotArea>
    </format>
    <format dxfId="2716">
      <pivotArea dataOnly="0" labelOnly="1" outline="0" fieldPosition="0">
        <references count="11">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1" count="1" selected="0">
            <x v="1"/>
          </reference>
          <reference field="38" count="1">
            <x v="69"/>
          </reference>
        </references>
      </pivotArea>
    </format>
    <format dxfId="2715">
      <pivotArea dataOnly="0" labelOnly="1" outline="0" fieldPosition="0">
        <references count="11">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1" count="1" selected="0">
            <x v="4"/>
          </reference>
          <reference field="38" count="1">
            <x v="104"/>
          </reference>
        </references>
      </pivotArea>
    </format>
    <format dxfId="2714">
      <pivotArea dataOnly="0" labelOnly="1" outline="0" fieldPosition="0">
        <references count="11">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1" count="1" selected="0">
            <x v="11"/>
          </reference>
          <reference field="38" count="1">
            <x v="59"/>
          </reference>
        </references>
      </pivotArea>
    </format>
    <format dxfId="2713">
      <pivotArea dataOnly="0" labelOnly="1" outline="0" fieldPosition="0">
        <references count="11">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1" count="1" selected="0">
            <x v="12"/>
          </reference>
          <reference field="38" count="1">
            <x v="100"/>
          </reference>
        </references>
      </pivotArea>
    </format>
    <format dxfId="2712">
      <pivotArea dataOnly="0" labelOnly="1" outline="0" fieldPosition="0">
        <references count="11">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13"/>
          </reference>
          <reference field="38" count="1">
            <x v="17"/>
          </reference>
        </references>
      </pivotArea>
    </format>
    <format dxfId="2711">
      <pivotArea dataOnly="0" labelOnly="1" outline="0" fieldPosition="0">
        <references count="11">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1" count="1" selected="0">
            <x v="14"/>
          </reference>
          <reference field="38" count="1">
            <x v="88"/>
          </reference>
        </references>
      </pivotArea>
    </format>
    <format dxfId="2710">
      <pivotArea dataOnly="0" labelOnly="1" outline="0" fieldPosition="0">
        <references count="11">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1" count="1" selected="0">
            <x v="42"/>
          </reference>
          <reference field="38" count="1">
            <x v="15"/>
          </reference>
        </references>
      </pivotArea>
    </format>
    <format dxfId="2709">
      <pivotArea dataOnly="0" labelOnly="1" outline="0" fieldPosition="0">
        <references count="11">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1" count="1" selected="0">
            <x v="59"/>
          </reference>
          <reference field="38" count="1">
            <x v="13"/>
          </reference>
        </references>
      </pivotArea>
    </format>
    <format dxfId="2708">
      <pivotArea dataOnly="0" labelOnly="1" outline="0" fieldPosition="0">
        <references count="11">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1" count="1" selected="0">
            <x v="69"/>
          </reference>
          <reference field="38" count="1">
            <x v="90"/>
          </reference>
        </references>
      </pivotArea>
    </format>
    <format dxfId="2707">
      <pivotArea dataOnly="0" labelOnly="1" outline="0" fieldPosition="0">
        <references count="11">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1" count="1" selected="0">
            <x v="70"/>
          </reference>
          <reference field="38" count="1">
            <x v="37"/>
          </reference>
        </references>
      </pivotArea>
    </format>
    <format dxfId="2706">
      <pivotArea dataOnly="0" labelOnly="1" outline="0" fieldPosition="0">
        <references count="11">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1" count="1" selected="0">
            <x v="76"/>
          </reference>
          <reference field="38" count="1">
            <x v="78"/>
          </reference>
        </references>
      </pivotArea>
    </format>
    <format dxfId="2705">
      <pivotArea dataOnly="0" labelOnly="1" outline="0" fieldPosition="0">
        <references count="11">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1" count="1" selected="0">
            <x v="77"/>
          </reference>
          <reference field="38" count="1">
            <x v="38"/>
          </reference>
        </references>
      </pivotArea>
    </format>
    <format dxfId="2704">
      <pivotArea dataOnly="0" labelOnly="1" outline="0" fieldPosition="0">
        <references count="11">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1" count="1" selected="0">
            <x v="78"/>
          </reference>
          <reference field="38" count="1">
            <x v="89"/>
          </reference>
        </references>
      </pivotArea>
    </format>
    <format dxfId="2703">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1" count="1" selected="0">
            <x v="81"/>
          </reference>
          <reference field="38" count="1">
            <x v="36"/>
          </reference>
        </references>
      </pivotArea>
    </format>
    <format dxfId="2702">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1" count="1" selected="0">
            <x v="82"/>
          </reference>
          <reference field="38" count="1">
            <x v="68"/>
          </reference>
        </references>
      </pivotArea>
    </format>
    <format dxfId="2701">
      <pivotArea dataOnly="0" labelOnly="1" outline="0" fieldPosition="0">
        <references count="11">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1" count="1" selected="0">
            <x v="83"/>
          </reference>
          <reference field="38" count="1">
            <x v="91"/>
          </reference>
        </references>
      </pivotArea>
    </format>
    <format dxfId="2700">
      <pivotArea dataOnly="0" labelOnly="1" outline="0" fieldPosition="0">
        <references count="11">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1" count="1" selected="0">
            <x v="85"/>
          </reference>
          <reference field="38" count="1">
            <x v="104"/>
          </reference>
        </references>
      </pivotArea>
    </format>
    <format dxfId="2699">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1" count="1" selected="0">
            <x v="89"/>
          </reference>
          <reference field="38" count="1">
            <x v="83"/>
          </reference>
        </references>
      </pivotArea>
    </format>
    <format dxfId="2698">
      <pivotArea dataOnly="0" labelOnly="1" outline="0" fieldPosition="0">
        <references count="11">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1" count="1" selected="0">
            <x v="91"/>
          </reference>
          <reference field="38" count="1">
            <x v="34"/>
          </reference>
        </references>
      </pivotArea>
    </format>
    <format dxfId="2697">
      <pivotArea dataOnly="0" labelOnly="1" outline="0" fieldPosition="0">
        <references count="11">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selected="0">
            <x v="30"/>
          </reference>
          <reference field="31" count="1" selected="0">
            <x v="94"/>
          </reference>
          <reference field="38" count="1">
            <x v="92"/>
          </reference>
        </references>
      </pivotArea>
    </format>
    <format dxfId="2696">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1" count="1" selected="0">
            <x v="97"/>
          </reference>
          <reference field="38" count="1">
            <x v="27"/>
          </reference>
        </references>
      </pivotArea>
    </format>
    <format dxfId="2695">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2"/>
          </reference>
          <reference field="20" count="1" selected="0">
            <x v="2"/>
          </reference>
          <reference field="21" count="1" selected="0">
            <x v="26"/>
          </reference>
          <reference field="22" count="1" selected="0">
            <x v="7"/>
          </reference>
          <reference field="31" count="1" selected="0">
            <x v="99"/>
          </reference>
          <reference field="38" count="1">
            <x v="35"/>
          </reference>
        </references>
      </pivotArea>
    </format>
    <format dxfId="2694">
      <pivotArea dataOnly="0" labelOnly="1" outline="0" fieldPosition="0">
        <references count="11">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1" count="1" selected="0">
            <x v="101"/>
          </reference>
          <reference field="38" count="1">
            <x v="53"/>
          </reference>
        </references>
      </pivotArea>
    </format>
    <format dxfId="2693">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1" count="1" selected="0">
            <x v="103"/>
          </reference>
          <reference field="38" count="1">
            <x v="104"/>
          </reference>
        </references>
      </pivotArea>
    </format>
    <format dxfId="2692">
      <pivotArea dataOnly="0" labelOnly="1" outline="0" fieldPosition="0">
        <references count="11">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1" count="1" selected="0">
            <x v="109"/>
          </reference>
          <reference field="38" count="1">
            <x v="12"/>
          </reference>
        </references>
      </pivotArea>
    </format>
    <format dxfId="2691">
      <pivotArea dataOnly="0" labelOnly="1" outline="0" fieldPosition="0">
        <references count="11">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1" count="1" selected="0">
            <x v="110"/>
          </reference>
          <reference field="38" count="1">
            <x v="104"/>
          </reference>
        </references>
      </pivotArea>
    </format>
    <format dxfId="2690">
      <pivotArea dataOnly="0" labelOnly="1" outline="0" fieldPosition="0">
        <references count="11">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1" count="1" selected="0">
            <x v="112"/>
          </reference>
          <reference field="38" count="1">
            <x v="63"/>
          </reference>
        </references>
      </pivotArea>
    </format>
    <format dxfId="2689">
      <pivotArea dataOnly="0" labelOnly="1" outline="0" fieldPosition="0">
        <references count="11">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1" count="1" selected="0">
            <x v="113"/>
          </reference>
          <reference field="38" count="1">
            <x v="18"/>
          </reference>
        </references>
      </pivotArea>
    </format>
    <format dxfId="2688">
      <pivotArea dataOnly="0" labelOnly="1" outline="0" fieldPosition="0">
        <references count="11">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1" count="1" selected="0">
            <x v="114"/>
          </reference>
          <reference field="38" count="1">
            <x v="72"/>
          </reference>
        </references>
      </pivotArea>
    </format>
    <format dxfId="2687">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1" count="1" selected="0">
            <x v="117"/>
          </reference>
          <reference field="38" count="1">
            <x v="39"/>
          </reference>
        </references>
      </pivotArea>
    </format>
    <format dxfId="2686">
      <pivotArea dataOnly="0" labelOnly="1" outline="0" fieldPosition="0">
        <references count="11">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1" count="1" selected="0">
            <x v="118"/>
          </reference>
          <reference field="38" count="1">
            <x v="21"/>
          </reference>
        </references>
      </pivotArea>
    </format>
    <format dxfId="2685">
      <pivotArea dataOnly="0" labelOnly="1" outline="0" fieldPosition="0">
        <references count="11">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1" count="1" selected="0">
            <x v="128"/>
          </reference>
          <reference field="38" count="1">
            <x v="102"/>
          </reference>
        </references>
      </pivotArea>
    </format>
    <format dxfId="2684">
      <pivotArea dataOnly="0" labelOnly="1" outline="0" fieldPosition="0">
        <references count="11">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1" count="1" selected="0">
            <x v="129"/>
          </reference>
          <reference field="38" count="1">
            <x v="61"/>
          </reference>
        </references>
      </pivotArea>
    </format>
    <format dxfId="2683">
      <pivotArea dataOnly="0" labelOnly="1" outline="0" fieldPosition="0">
        <references count="11">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1" count="1" selected="0">
            <x v="133"/>
          </reference>
          <reference field="38" count="1">
            <x v="75"/>
          </reference>
        </references>
      </pivotArea>
    </format>
    <format dxfId="2682">
      <pivotArea dataOnly="0" labelOnly="1" outline="0" fieldPosition="0">
        <references count="11">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1" count="1" selected="0">
            <x v="141"/>
          </reference>
          <reference field="38" count="1">
            <x v="104"/>
          </reference>
        </references>
      </pivotArea>
    </format>
    <format dxfId="2681">
      <pivotArea dataOnly="0" labelOnly="1" outline="0" fieldPosition="0">
        <references count="11">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1" count="1" selected="0">
            <x v="135"/>
          </reference>
          <reference field="38" count="1">
            <x v="21"/>
          </reference>
        </references>
      </pivotArea>
    </format>
    <format dxfId="2680">
      <pivotArea dataOnly="0" labelOnly="1" outline="0" fieldPosition="0">
        <references count="12">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x v="91"/>
          </reference>
          <reference field="31" count="1" selected="0">
            <x v="132"/>
          </reference>
          <reference field="38" count="1" selected="0">
            <x v="66"/>
          </reference>
        </references>
      </pivotArea>
    </format>
    <format dxfId="2679">
      <pivotArea dataOnly="0" labelOnly="1" outline="0" fieldPosition="0">
        <references count="12">
          <reference field="7" count="1" selected="0">
            <x v="1"/>
          </reference>
          <reference field="8" count="1" selected="0">
            <x v="14"/>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x v="63"/>
          </reference>
          <reference field="31" count="1" selected="0">
            <x v="2"/>
          </reference>
          <reference field="38" count="1" selected="0">
            <x v="20"/>
          </reference>
        </references>
      </pivotArea>
    </format>
    <format dxfId="2678">
      <pivotArea dataOnly="0" labelOnly="1" outline="0" fieldPosition="0">
        <references count="12">
          <reference field="7" count="1" selected="0">
            <x v="1"/>
          </reference>
          <reference field="8" count="1" selected="0">
            <x v="14"/>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selected="0">
            <x v="49"/>
          </reference>
          <reference field="30" count="1">
            <x v="65"/>
          </reference>
          <reference field="31" count="1" selected="0">
            <x v="3"/>
          </reference>
          <reference field="38" count="1" selected="0">
            <x v="62"/>
          </reference>
        </references>
      </pivotArea>
    </format>
    <format dxfId="2677">
      <pivotArea dataOnly="0" labelOnly="1" outline="0" fieldPosition="0">
        <references count="12">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x v="120"/>
          </reference>
          <reference field="31" count="1" selected="0">
            <x v="18"/>
          </reference>
          <reference field="38" count="1" selected="0">
            <x v="104"/>
          </reference>
        </references>
      </pivotArea>
    </format>
    <format dxfId="2676">
      <pivotArea dataOnly="0" labelOnly="1" outline="0" fieldPosition="0">
        <references count="12">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x v="120"/>
          </reference>
          <reference field="31" count="1" selected="0">
            <x v="104"/>
          </reference>
          <reference field="38" count="1" selected="0">
            <x v="67"/>
          </reference>
        </references>
      </pivotArea>
    </format>
    <format dxfId="2675">
      <pivotArea dataOnly="0" labelOnly="1" outline="0" fieldPosition="0">
        <references count="12">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x v="88"/>
          </reference>
          <reference field="31" count="1" selected="0">
            <x v="72"/>
          </reference>
          <reference field="38" count="1" selected="0">
            <x v="10"/>
          </reference>
        </references>
      </pivotArea>
    </format>
    <format dxfId="2674">
      <pivotArea dataOnly="0" labelOnly="1" outline="0" fieldPosition="0">
        <references count="12">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x v="87"/>
          </reference>
          <reference field="31" count="1" selected="0">
            <x v="73"/>
          </reference>
          <reference field="38" count="1" selected="0">
            <x v="42"/>
          </reference>
        </references>
      </pivotArea>
    </format>
    <format dxfId="2673">
      <pivotArea dataOnly="0" labelOnly="1" outline="0" fieldPosition="0">
        <references count="12">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x v="97"/>
          </reference>
          <reference field="31" count="1" selected="0">
            <x v="90"/>
          </reference>
          <reference field="38" count="1" selected="0">
            <x v="24"/>
          </reference>
        </references>
      </pivotArea>
    </format>
    <format dxfId="2672">
      <pivotArea dataOnly="0" labelOnly="1" outline="0" fieldPosition="0">
        <references count="12">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x v="99"/>
          </reference>
          <reference field="31" count="1" selected="0">
            <x v="131"/>
          </reference>
          <reference field="38" count="1" selected="0">
            <x v="21"/>
          </reference>
        </references>
      </pivotArea>
    </format>
    <format dxfId="2671">
      <pivotArea dataOnly="0" labelOnly="1" outline="0" fieldPosition="0">
        <references count="12">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x v="64"/>
          </reference>
          <reference field="31" count="1" selected="0">
            <x v="53"/>
          </reference>
          <reference field="38" count="1" selected="0">
            <x v="22"/>
          </reference>
        </references>
      </pivotArea>
    </format>
    <format dxfId="2670">
      <pivotArea dataOnly="0" labelOnly="1" outline="0" fieldPosition="0">
        <references count="12">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x v="67"/>
          </reference>
          <reference field="31" count="1" selected="0">
            <x v="119"/>
          </reference>
          <reference field="38" count="1" selected="0">
            <x v="83"/>
          </reference>
        </references>
      </pivotArea>
    </format>
    <format dxfId="2669">
      <pivotArea dataOnly="0" labelOnly="1" outline="0" fieldPosition="0">
        <references count="12">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x v="100"/>
          </reference>
          <reference field="31" count="1" selected="0">
            <x v="134"/>
          </reference>
          <reference field="38" count="1" selected="0">
            <x v="69"/>
          </reference>
        </references>
      </pivotArea>
    </format>
    <format dxfId="2668">
      <pivotArea dataOnly="0" labelOnly="1" outline="0" fieldPosition="0">
        <references count="12">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x v="11"/>
          </reference>
          <reference field="31" count="1" selected="0">
            <x v="74"/>
          </reference>
          <reference field="38" count="1" selected="0">
            <x v="21"/>
          </reference>
        </references>
      </pivotArea>
    </format>
    <format dxfId="2667">
      <pivotArea dataOnly="0" labelOnly="1" outline="0" fieldPosition="0">
        <references count="12">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x v="28"/>
          </reference>
          <reference field="31" count="1" selected="0">
            <x v="105"/>
          </reference>
          <reference field="38" count="1" selected="0">
            <x v="5"/>
          </reference>
        </references>
      </pivotArea>
    </format>
    <format dxfId="2666">
      <pivotArea dataOnly="0" labelOnly="1" outline="0" fieldPosition="0">
        <references count="12">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x v="10"/>
          </reference>
          <reference field="31" count="1" selected="0">
            <x v="120"/>
          </reference>
          <reference field="38" count="1" selected="0">
            <x v="101"/>
          </reference>
        </references>
      </pivotArea>
    </format>
    <format dxfId="2665">
      <pivotArea dataOnly="0" labelOnly="1" outline="0" fieldPosition="0">
        <references count="12">
          <reference field="7" count="1" selected="0">
            <x v="1"/>
          </reference>
          <reference field="8" count="1" selected="0">
            <x v="14"/>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x v="16"/>
          </reference>
          <reference field="31" count="1" selected="0">
            <x v="121"/>
          </reference>
          <reference field="38" count="1" selected="0">
            <x v="101"/>
          </reference>
        </references>
      </pivotArea>
    </format>
    <format dxfId="2664">
      <pivotArea dataOnly="0" labelOnly="1" outline="0" fieldPosition="0">
        <references count="12">
          <reference field="7" count="1" selected="0">
            <x v="1"/>
          </reference>
          <reference field="8" count="1" selected="0">
            <x v="14"/>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x v="18"/>
          </reference>
          <reference field="31" count="1" selected="0">
            <x v="122"/>
          </reference>
          <reference field="38" count="1" selected="0">
            <x v="5"/>
          </reference>
        </references>
      </pivotArea>
    </format>
    <format dxfId="2663">
      <pivotArea dataOnly="0" labelOnly="1" outline="0" fieldPosition="0">
        <references count="12">
          <reference field="7" count="1" selected="0">
            <x v="1"/>
          </reference>
          <reference field="8" count="1" selected="0">
            <x v="14"/>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x v="20"/>
          </reference>
          <reference field="31" count="1" selected="0">
            <x v="123"/>
          </reference>
          <reference field="38" count="1" selected="0">
            <x v="55"/>
          </reference>
        </references>
      </pivotArea>
    </format>
    <format dxfId="2662">
      <pivotArea dataOnly="0" labelOnly="1" outline="0" fieldPosition="0">
        <references count="12">
          <reference field="7" count="1" selected="0">
            <x v="1"/>
          </reference>
          <reference field="8" count="1" selected="0">
            <x v="14"/>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x v="23"/>
          </reference>
          <reference field="31" count="1" selected="0">
            <x v="124"/>
          </reference>
          <reference field="38" count="1" selected="0">
            <x v="58"/>
          </reference>
        </references>
      </pivotArea>
    </format>
    <format dxfId="2661">
      <pivotArea dataOnly="0" labelOnly="1" outline="0" fieldPosition="0">
        <references count="12">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x v="61"/>
          </reference>
          <reference field="31" count="1" selected="0">
            <x v="136"/>
          </reference>
          <reference field="38" count="1" selected="0">
            <x v="3"/>
          </reference>
        </references>
      </pivotArea>
    </format>
    <format dxfId="2660">
      <pivotArea dataOnly="0" labelOnly="1" outline="0" fieldPosition="0">
        <references count="12">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x v="80"/>
          </reference>
          <reference field="31" count="1" selected="0">
            <x v="28"/>
          </reference>
          <reference field="38" count="1" selected="0">
            <x v="11"/>
          </reference>
        </references>
      </pivotArea>
    </format>
    <format dxfId="2659">
      <pivotArea dataOnly="0" labelOnly="1" outline="0" fieldPosition="0">
        <references count="12">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x v="55"/>
          </reference>
          <reference field="31" count="1" selected="0">
            <x v="34"/>
          </reference>
          <reference field="38" count="1" selected="0">
            <x v="87"/>
          </reference>
        </references>
      </pivotArea>
    </format>
    <format dxfId="2658">
      <pivotArea dataOnly="0" labelOnly="1" outline="0" fieldPosition="0">
        <references count="12">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x v="55"/>
          </reference>
          <reference field="31" count="1" selected="0">
            <x v="54"/>
          </reference>
          <reference field="38" count="1" selected="0">
            <x v="87"/>
          </reference>
        </references>
      </pivotArea>
    </format>
    <format dxfId="2657">
      <pivotArea dataOnly="0" labelOnly="1" outline="0" fieldPosition="0">
        <references count="12">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x v="49"/>
          </reference>
          <reference field="31" count="1" selected="0">
            <x v="58"/>
          </reference>
          <reference field="38" count="1" selected="0">
            <x v="76"/>
          </reference>
        </references>
      </pivotArea>
    </format>
    <format dxfId="2656">
      <pivotArea dataOnly="0" labelOnly="1" outline="0" fieldPosition="0">
        <references count="12">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108"/>
          </reference>
          <reference field="31" count="1" selected="0">
            <x v="138"/>
          </reference>
          <reference field="38" count="1" selected="0">
            <x v="84"/>
          </reference>
        </references>
      </pivotArea>
    </format>
    <format dxfId="2655">
      <pivotArea dataOnly="0" labelOnly="1" outline="0" fieldPosition="0">
        <references count="12">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x v="81"/>
          </reference>
          <reference field="31" count="1" selected="0">
            <x v="17"/>
          </reference>
          <reference field="38" count="1" selected="0">
            <x v="7"/>
          </reference>
        </references>
      </pivotArea>
    </format>
    <format dxfId="2654">
      <pivotArea dataOnly="0" labelOnly="1" outline="0" fieldPosition="0">
        <references count="12">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x v="86"/>
          </reference>
          <reference field="31" count="1" selected="0">
            <x v="66"/>
          </reference>
          <reference field="38" count="1" selected="0">
            <x v="13"/>
          </reference>
        </references>
      </pivotArea>
    </format>
    <format dxfId="2653">
      <pivotArea dataOnly="0" labelOnly="1" outline="0" fieldPosition="0">
        <references count="12">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x v="43"/>
          </reference>
          <reference field="31" count="1" selected="0">
            <x v="24"/>
          </reference>
          <reference field="38" count="1" selected="0">
            <x v="86"/>
          </reference>
        </references>
      </pivotArea>
    </format>
    <format dxfId="2652">
      <pivotArea dataOnly="0" labelOnly="1" outline="0" fieldPosition="0">
        <references count="12">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1"/>
          </reference>
          <reference field="31" count="1" selected="0">
            <x v="68"/>
          </reference>
          <reference field="38" count="1" selected="0">
            <x v="31"/>
          </reference>
        </references>
      </pivotArea>
    </format>
    <format dxfId="2651">
      <pivotArea dataOnly="0" labelOnly="1" outline="0" fieldPosition="0">
        <references count="12">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x v="50"/>
          </reference>
          <reference field="31" count="1" selected="0">
            <x v="48"/>
          </reference>
          <reference field="38" count="1" selected="0">
            <x v="12"/>
          </reference>
        </references>
      </pivotArea>
    </format>
    <format dxfId="2650">
      <pivotArea dataOnly="0" labelOnly="1" outline="0" fieldPosition="0">
        <references count="12">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x v="12"/>
          </reference>
          <reference field="31" count="1" selected="0">
            <x v="50"/>
          </reference>
          <reference field="38" count="1" selected="0">
            <x v="85"/>
          </reference>
        </references>
      </pivotArea>
    </format>
    <format dxfId="2649">
      <pivotArea dataOnly="0" labelOnly="1" outline="0" fieldPosition="0">
        <references count="12">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x v="51"/>
          </reference>
          <reference field="31" count="1" selected="0">
            <x v="106"/>
          </reference>
          <reference field="38" count="1" selected="0">
            <x v="60"/>
          </reference>
        </references>
      </pivotArea>
    </format>
    <format dxfId="2648">
      <pivotArea dataOnly="0" labelOnly="1" outline="0" fieldPosition="0">
        <references count="12">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x v="26"/>
          </reference>
          <reference field="31" count="1" selected="0">
            <x v="116"/>
          </reference>
          <reference field="38" count="1" selected="0">
            <x v="64"/>
          </reference>
        </references>
      </pivotArea>
    </format>
    <format dxfId="2647">
      <pivotArea dataOnly="0" labelOnly="1" outline="0" fieldPosition="0">
        <references count="12">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8"/>
          </reference>
          <reference field="31" count="1" selected="0">
            <x v="92"/>
          </reference>
          <reference field="38" count="1" selected="0">
            <x v="41"/>
          </reference>
        </references>
      </pivotArea>
    </format>
    <format dxfId="2646">
      <pivotArea dataOnly="0" labelOnly="1" outline="0" fieldPosition="0">
        <references count="12">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x v="7"/>
          </reference>
          <reference field="31" count="1" selected="0">
            <x v="63"/>
          </reference>
          <reference field="38" count="1" selected="0">
            <x v="4"/>
          </reference>
        </references>
      </pivotArea>
    </format>
    <format dxfId="2645">
      <pivotArea dataOnly="0" labelOnly="1" outline="0" fieldPosition="0">
        <references count="12">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32"/>
          </reference>
          <reference field="20" count="1" selected="0">
            <x v="37"/>
          </reference>
          <reference field="21" count="1" selected="0">
            <x v="14"/>
          </reference>
          <reference field="22" count="1" selected="0">
            <x v="41"/>
          </reference>
          <reference field="30" count="1">
            <x v="3"/>
          </reference>
          <reference field="31" count="1" selected="0">
            <x v="96"/>
          </reference>
          <reference field="38" count="1" selected="0">
            <x v="99"/>
          </reference>
        </references>
      </pivotArea>
    </format>
    <format dxfId="2644">
      <pivotArea dataOnly="0" labelOnly="1" outline="0" fieldPosition="0">
        <references count="12">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x v="30"/>
          </reference>
          <reference field="31" count="1" selected="0">
            <x v="126"/>
          </reference>
          <reference field="38" count="1" selected="0">
            <x v="65"/>
          </reference>
        </references>
      </pivotArea>
    </format>
    <format dxfId="2643">
      <pivotArea dataOnly="0" labelOnly="1" outline="0" fieldPosition="0">
        <references count="12">
          <reference field="7" count="1" selected="0">
            <x v="1"/>
          </reference>
          <reference field="8" count="1" selected="0">
            <x v="14"/>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x v="31"/>
          </reference>
          <reference field="31" count="1" selected="0">
            <x v="127"/>
          </reference>
          <reference field="38" count="1" selected="0">
            <x v="65"/>
          </reference>
        </references>
      </pivotArea>
    </format>
    <format dxfId="2642">
      <pivotArea dataOnly="0" labelOnly="1" outline="0" fieldPosition="0">
        <references count="12">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x v="54"/>
          </reference>
          <reference field="31" count="1" selected="0">
            <x v="21"/>
          </reference>
          <reference field="38" count="1" selected="0">
            <x v="94"/>
          </reference>
        </references>
      </pivotArea>
    </format>
    <format dxfId="2641">
      <pivotArea dataOnly="0" labelOnly="1" outline="0" fieldPosition="0">
        <references count="12">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x v="37"/>
          </reference>
          <reference field="31" count="1" selected="0">
            <x v="29"/>
          </reference>
          <reference field="38" count="1" selected="0">
            <x v="54"/>
          </reference>
        </references>
      </pivotArea>
    </format>
    <format dxfId="2640">
      <pivotArea dataOnly="0" labelOnly="1" outline="0" fieldPosition="0">
        <references count="12">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x v="38"/>
          </reference>
          <reference field="31" count="1" selected="0">
            <x v="30"/>
          </reference>
          <reference field="38" count="1" selected="0">
            <x v="88"/>
          </reference>
        </references>
      </pivotArea>
    </format>
    <format dxfId="2639">
      <pivotArea dataOnly="0" labelOnly="1" outline="0" fieldPosition="0">
        <references count="12">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x v="39"/>
          </reference>
          <reference field="31" count="1" selected="0">
            <x v="31"/>
          </reference>
          <reference field="38" count="1" selected="0">
            <x v="71"/>
          </reference>
        </references>
      </pivotArea>
    </format>
    <format dxfId="2638">
      <pivotArea dataOnly="0" labelOnly="1" outline="0" fieldPosition="0">
        <references count="12">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x v="104"/>
          </reference>
          <reference field="31" count="1" selected="0">
            <x v="35"/>
          </reference>
          <reference field="38" count="1" selected="0">
            <x v="50"/>
          </reference>
        </references>
      </pivotArea>
    </format>
    <format dxfId="2637">
      <pivotArea dataOnly="0" labelOnly="1" outline="0" fieldPosition="0">
        <references count="12">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x v="48"/>
          </reference>
          <reference field="31" count="1" selected="0">
            <x v="40"/>
          </reference>
          <reference field="38" count="1" selected="0">
            <x v="74"/>
          </reference>
        </references>
      </pivotArea>
    </format>
    <format dxfId="2636">
      <pivotArea dataOnly="0" labelOnly="1" outline="0" fieldPosition="0">
        <references count="12">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x v="47"/>
          </reference>
          <reference field="31" count="1" selected="0">
            <x v="47"/>
          </reference>
          <reference field="38" count="1" selected="0">
            <x v="12"/>
          </reference>
        </references>
      </pivotArea>
    </format>
    <format dxfId="2635">
      <pivotArea dataOnly="0" labelOnly="1" outline="0" fieldPosition="0">
        <references count="12">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x v="120"/>
          </reference>
          <reference field="31" count="1" selected="0">
            <x v="86"/>
          </reference>
          <reference field="38" count="1" selected="0">
            <x v="95"/>
          </reference>
        </references>
      </pivotArea>
    </format>
    <format dxfId="2634">
      <pivotArea dataOnly="0" labelOnly="1" outline="0" fieldPosition="0">
        <references count="12">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x v="106"/>
          </reference>
          <reference field="31" count="1" selected="0">
            <x v="108"/>
          </reference>
          <reference field="38" count="1" selected="0">
            <x v="1"/>
          </reference>
        </references>
      </pivotArea>
    </format>
    <format dxfId="2633">
      <pivotArea dataOnly="0" labelOnly="1" outline="0" fieldPosition="0">
        <references count="12">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x v="120"/>
          </reference>
          <reference field="31" count="1" selected="0">
            <x v="111"/>
          </reference>
          <reference field="38" count="1" selected="0">
            <x v="104"/>
          </reference>
        </references>
      </pivotArea>
    </format>
    <format dxfId="2632">
      <pivotArea dataOnly="0" labelOnly="1" outline="0" fieldPosition="0">
        <references count="12">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x v="110"/>
          </reference>
          <reference field="31" count="1" selected="0">
            <x v="80"/>
          </reference>
          <reference field="38" count="1" selected="0">
            <x v="12"/>
          </reference>
        </references>
      </pivotArea>
    </format>
    <format dxfId="2631">
      <pivotArea dataOnly="0" labelOnly="1" outline="0" fieldPosition="0">
        <references count="12">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x v="2"/>
          </reference>
          <reference field="31" count="1" selected="0">
            <x v="7"/>
          </reference>
          <reference field="38" count="1" selected="0">
            <x v="8"/>
          </reference>
        </references>
      </pivotArea>
    </format>
    <format dxfId="2630">
      <pivotArea dataOnly="0" labelOnly="1" outline="0" fieldPosition="0">
        <references count="12">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x v="75"/>
          </reference>
          <reference field="31" count="1" selected="0">
            <x v="23"/>
          </reference>
          <reference field="38" count="1" selected="0">
            <x v="6"/>
          </reference>
        </references>
      </pivotArea>
    </format>
    <format dxfId="2629">
      <pivotArea dataOnly="0" labelOnly="1" outline="0" fieldPosition="0">
        <references count="12">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x v="74"/>
          </reference>
          <reference field="31" count="1" selected="0">
            <x v="41"/>
          </reference>
          <reference field="38" count="1" selected="0">
            <x v="25"/>
          </reference>
        </references>
      </pivotArea>
    </format>
    <format dxfId="2628">
      <pivotArea dataOnly="0" labelOnly="1" outline="0" fieldPosition="0">
        <references count="12">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x v="77"/>
          </reference>
          <reference field="31" count="1" selected="0">
            <x v="43"/>
          </reference>
          <reference field="38" count="1" selected="0">
            <x v="82"/>
          </reference>
        </references>
      </pivotArea>
    </format>
    <format dxfId="2627">
      <pivotArea dataOnly="0" labelOnly="1" outline="0" fieldPosition="0">
        <references count="12">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x v="76"/>
          </reference>
          <reference field="31" count="1" selected="0">
            <x v="87"/>
          </reference>
          <reference field="38" count="1" selected="0">
            <x v="82"/>
          </reference>
        </references>
      </pivotArea>
    </format>
    <format dxfId="2626">
      <pivotArea dataOnly="0" labelOnly="1" outline="0" fieldPosition="0">
        <references count="12">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x v="120"/>
          </reference>
          <reference field="31" count="1" selected="0">
            <x v="0"/>
          </reference>
          <reference field="38" count="1" selected="0">
            <x v="97"/>
          </reference>
        </references>
      </pivotArea>
    </format>
    <format dxfId="2625">
      <pivotArea dataOnly="0" labelOnly="1" outline="0" fieldPosition="0">
        <references count="12">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x v="53"/>
          </reference>
          <reference field="31" count="1" selected="0">
            <x v="51"/>
          </reference>
          <reference field="38" count="1" selected="0">
            <x v="82"/>
          </reference>
        </references>
      </pivotArea>
    </format>
    <format dxfId="2624">
      <pivotArea dataOnly="0" labelOnly="1" outline="0" fieldPosition="0">
        <references count="12">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x v="120"/>
          </reference>
          <reference field="31" count="1" selected="0">
            <x v="100"/>
          </reference>
          <reference field="38" count="1" selected="0">
            <x v="104"/>
          </reference>
        </references>
      </pivotArea>
    </format>
    <format dxfId="2623">
      <pivotArea dataOnly="0" labelOnly="1" outline="0" fieldPosition="0">
        <references count="12">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4"/>
          </reference>
          <reference field="31" count="1" selected="0">
            <x v="52"/>
          </reference>
          <reference field="38" count="1" selected="0">
            <x v="29"/>
          </reference>
        </references>
      </pivotArea>
    </format>
    <format dxfId="2622">
      <pivotArea dataOnly="0" labelOnly="1" outline="0" fieldPosition="0">
        <references count="12">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x v="96"/>
          </reference>
          <reference field="31" count="1" selected="0">
            <x v="102"/>
          </reference>
          <reference field="38" count="1" selected="0">
            <x v="89"/>
          </reference>
        </references>
      </pivotArea>
    </format>
    <format dxfId="2621">
      <pivotArea dataOnly="0" labelOnly="1" outline="0" fieldPosition="0">
        <references count="12">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x v="15"/>
          </reference>
          <reference field="31" count="1" selected="0">
            <x v="107"/>
          </reference>
          <reference field="38" count="1" selected="0">
            <x v="57"/>
          </reference>
        </references>
      </pivotArea>
    </format>
    <format dxfId="2620">
      <pivotArea dataOnly="0" labelOnly="1" outline="0" fieldPosition="0">
        <references count="12">
          <reference field="7" count="1" selected="0">
            <x v="1"/>
          </reference>
          <reference field="8" count="1" selected="0">
            <x v="14"/>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x v="9"/>
          </reference>
          <reference field="31" count="1" selected="0">
            <x v="125"/>
          </reference>
          <reference field="38" count="1" selected="0">
            <x v="96"/>
          </reference>
        </references>
      </pivotArea>
    </format>
    <format dxfId="2619">
      <pivotArea dataOnly="0" labelOnly="1" outline="0" fieldPosition="0">
        <references count="12">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x v="120"/>
          </reference>
          <reference field="31" count="1" selected="0">
            <x v="20"/>
          </reference>
          <reference field="38" count="1" selected="0">
            <x v="93"/>
          </reference>
        </references>
      </pivotArea>
    </format>
    <format dxfId="2618">
      <pivotArea dataOnly="0" labelOnly="1" outline="0" fieldPosition="0">
        <references count="12">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x v="21"/>
          </reference>
          <reference field="31" count="1" selected="0">
            <x v="64"/>
          </reference>
          <reference field="38" count="1" selected="0">
            <x v="19"/>
          </reference>
        </references>
      </pivotArea>
    </format>
    <format dxfId="2617">
      <pivotArea dataOnly="0" labelOnly="1" outline="0" fieldPosition="0">
        <references count="12">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x v="25"/>
          </reference>
          <reference field="31" count="1" selected="0">
            <x v="65"/>
          </reference>
          <reference field="38" count="1" selected="0">
            <x v="44"/>
          </reference>
        </references>
      </pivotArea>
    </format>
    <format dxfId="2616">
      <pivotArea dataOnly="0" labelOnly="1" outline="0" fieldPosition="0">
        <references count="12">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x v="85"/>
          </reference>
          <reference field="31" count="1" selected="0">
            <x v="67"/>
          </reference>
          <reference field="38" count="1" selected="0">
            <x v="33"/>
          </reference>
        </references>
      </pivotArea>
    </format>
    <format dxfId="2615">
      <pivotArea dataOnly="0" labelOnly="1" outline="0" fieldPosition="0">
        <references count="12">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x v="22"/>
          </reference>
          <reference field="31" count="1" selected="0">
            <x v="95"/>
          </reference>
          <reference field="38" count="1" selected="0">
            <x v="81"/>
          </reference>
        </references>
      </pivotArea>
    </format>
    <format dxfId="2614">
      <pivotArea dataOnly="0" labelOnly="1" outline="0" fieldPosition="0">
        <references count="12">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105"/>
          </reference>
          <reference field="31" count="1" selected="0">
            <x v="137"/>
          </reference>
          <reference field="38" count="1" selected="0">
            <x v="31"/>
          </reference>
        </references>
      </pivotArea>
    </format>
    <format dxfId="2613">
      <pivotArea dataOnly="0" labelOnly="1" outline="0" fieldPosition="0">
        <references count="12">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x v="71"/>
          </reference>
          <reference field="31" count="1" selected="0">
            <x v="93"/>
          </reference>
          <reference field="38" count="1" selected="0">
            <x v="36"/>
          </reference>
        </references>
      </pivotArea>
    </format>
    <format dxfId="2612">
      <pivotArea dataOnly="0" labelOnly="1" outline="0" fieldPosition="0">
        <references count="12">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x v="78"/>
          </reference>
          <reference field="31" count="1" selected="0">
            <x v="49"/>
          </reference>
          <reference field="38" count="1" selected="0">
            <x v="98"/>
          </reference>
        </references>
      </pivotArea>
    </format>
    <format dxfId="2611">
      <pivotArea dataOnly="0" labelOnly="1" outline="0" fieldPosition="0">
        <references count="12">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6"/>
          </reference>
          <reference field="31" count="1" selected="0">
            <x v="88"/>
          </reference>
          <reference field="38" count="1" selected="0">
            <x v="70"/>
          </reference>
        </references>
      </pivotArea>
    </format>
    <format dxfId="2610">
      <pivotArea dataOnly="0" labelOnly="1" outline="0" fieldPosition="0">
        <references count="12">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x v="119"/>
          </reference>
          <reference field="31" count="1" selected="0">
            <x v="25"/>
          </reference>
          <reference field="38" count="1" selected="0">
            <x v="40"/>
          </reference>
        </references>
      </pivotArea>
    </format>
    <format dxfId="2609">
      <pivotArea dataOnly="0" labelOnly="1" outline="0" fieldPosition="0">
        <references count="12">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x v="120"/>
          </reference>
          <reference field="31" count="1" selected="0">
            <x v="27"/>
          </reference>
          <reference field="38" count="1" selected="0">
            <x v="26"/>
          </reference>
        </references>
      </pivotArea>
    </format>
    <format dxfId="2608">
      <pivotArea dataOnly="0" labelOnly="1" outline="0" fieldPosition="0">
        <references count="12">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x v="0"/>
          </reference>
          <reference field="31" count="1" selected="0">
            <x v="33"/>
          </reference>
          <reference field="38" count="1" selected="0">
            <x v="0"/>
          </reference>
        </references>
      </pivotArea>
    </format>
    <format dxfId="2607">
      <pivotArea dataOnly="0" labelOnly="1" outline="0" fieldPosition="0">
        <references count="12">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x v="27"/>
          </reference>
          <reference field="31" count="1" selected="0">
            <x v="39"/>
          </reference>
          <reference field="38" count="1" selected="0">
            <x v="47"/>
          </reference>
        </references>
      </pivotArea>
    </format>
    <format dxfId="2606">
      <pivotArea dataOnly="0" labelOnly="1" outline="0" fieldPosition="0">
        <references count="12">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x v="24"/>
          </reference>
          <reference field="31" count="1" selected="0">
            <x v="15"/>
          </reference>
          <reference field="38" count="1" selected="0">
            <x v="45"/>
          </reference>
        </references>
      </pivotArea>
    </format>
    <format dxfId="2605">
      <pivotArea dataOnly="0" labelOnly="1" outline="0" fieldPosition="0">
        <references count="12">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x v="29"/>
          </reference>
          <reference field="31" count="1" selected="0">
            <x v="22"/>
          </reference>
          <reference field="38" count="1" selected="0">
            <x v="45"/>
          </reference>
        </references>
      </pivotArea>
    </format>
    <format dxfId="2604">
      <pivotArea dataOnly="0" labelOnly="1" outline="0" fieldPosition="0">
        <references count="12">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x v="120"/>
          </reference>
          <reference field="31" count="1" selected="0">
            <x v="19"/>
          </reference>
          <reference field="38" count="1" selected="0">
            <x v="32"/>
          </reference>
        </references>
      </pivotArea>
    </format>
    <format dxfId="2603">
      <pivotArea dataOnly="0" labelOnly="1" outline="0" fieldPosition="0">
        <references count="12">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36"/>
          </reference>
          <reference field="31" count="1" selected="0">
            <x v="8"/>
          </reference>
          <reference field="38" count="1" selected="0">
            <x v="86"/>
          </reference>
        </references>
      </pivotArea>
    </format>
    <format dxfId="2602">
      <pivotArea dataOnly="0" labelOnly="1" outline="0" fieldPosition="0">
        <references count="12">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41"/>
          </reference>
          <reference field="31" count="1" selected="0">
            <x v="9"/>
          </reference>
          <reference field="38" count="1" selected="0">
            <x v="59"/>
          </reference>
        </references>
      </pivotArea>
    </format>
    <format dxfId="2601">
      <pivotArea dataOnly="0" labelOnly="1" outline="0" fieldPosition="0">
        <references count="12">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72"/>
          </reference>
          <reference field="31" count="1" selected="0">
            <x v="10"/>
          </reference>
          <reference field="38" count="1" selected="0">
            <x v="2"/>
          </reference>
        </references>
      </pivotArea>
    </format>
    <format dxfId="2600">
      <pivotArea dataOnly="0" labelOnly="1" outline="0" fieldPosition="0">
        <references count="12">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46"/>
          </reference>
          <reference field="31" count="1" selected="0">
            <x v="32"/>
          </reference>
          <reference field="38" count="1" selected="0">
            <x v="73"/>
          </reference>
        </references>
      </pivotArea>
    </format>
    <format dxfId="2599">
      <pivotArea dataOnly="0" labelOnly="1" outline="0" fieldPosition="0">
        <references count="12">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x v="115"/>
          </reference>
          <reference field="31" count="1" selected="0">
            <x v="115"/>
          </reference>
          <reference field="38" count="1" selected="0">
            <x v="39"/>
          </reference>
        </references>
      </pivotArea>
    </format>
    <format dxfId="2598">
      <pivotArea dataOnly="0" labelOnly="1" outline="0" fieldPosition="0">
        <references count="12">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x v="66"/>
          </reference>
          <reference field="31" count="1" selected="0">
            <x v="130"/>
          </reference>
          <reference field="38" count="1" selected="0">
            <x v="30"/>
          </reference>
        </references>
      </pivotArea>
    </format>
    <format dxfId="2597">
      <pivotArea dataOnly="0" labelOnly="1" outline="0" fieldPosition="0">
        <references count="12">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x v="70"/>
          </reference>
          <reference field="31" count="1" selected="0">
            <x v="61"/>
          </reference>
          <reference field="38" count="1" selected="0">
            <x v="43"/>
          </reference>
        </references>
      </pivotArea>
    </format>
    <format dxfId="2596">
      <pivotArea dataOnly="0" labelOnly="1" outline="0" fieldPosition="0">
        <references count="12">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x v="32"/>
          </reference>
          <reference field="31" count="1" selected="0">
            <x v="1"/>
          </reference>
          <reference field="38" count="1" selected="0">
            <x v="69"/>
          </reference>
        </references>
      </pivotArea>
    </format>
    <format dxfId="2595">
      <pivotArea dataOnly="0" labelOnly="1" outline="0" fieldPosition="0">
        <references count="12">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x v="120"/>
          </reference>
          <reference field="31" count="1" selected="0">
            <x v="4"/>
          </reference>
          <reference field="38" count="1" selected="0">
            <x v="104"/>
          </reference>
        </references>
      </pivotArea>
    </format>
    <format dxfId="2594">
      <pivotArea dataOnly="0" labelOnly="1" outline="0" fieldPosition="0">
        <references count="12">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x v="44"/>
          </reference>
          <reference field="31" count="1" selected="0">
            <x v="11"/>
          </reference>
          <reference field="38" count="1" selected="0">
            <x v="59"/>
          </reference>
        </references>
      </pivotArea>
    </format>
    <format dxfId="2593">
      <pivotArea dataOnly="0" labelOnly="1" outline="0" fieldPosition="0">
        <references count="12">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x v="118"/>
          </reference>
          <reference field="31" count="1" selected="0">
            <x v="12"/>
          </reference>
          <reference field="38" count="1" selected="0">
            <x v="100"/>
          </reference>
        </references>
      </pivotArea>
    </format>
    <format dxfId="2592">
      <pivotArea dataOnly="0" labelOnly="1" outline="0" fieldPosition="0">
        <references count="12">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45"/>
          </reference>
          <reference field="31" count="1" selected="0">
            <x v="13"/>
          </reference>
          <reference field="38" count="1" selected="0">
            <x v="17"/>
          </reference>
        </references>
      </pivotArea>
    </format>
    <format dxfId="2591">
      <pivotArea dataOnly="0" labelOnly="1" outline="0" fieldPosition="0">
        <references count="12">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x v="0"/>
          </reference>
          <reference field="31" count="1" selected="0">
            <x v="14"/>
          </reference>
          <reference field="38" count="1" selected="0">
            <x v="88"/>
          </reference>
        </references>
      </pivotArea>
    </format>
    <format dxfId="2590">
      <pivotArea dataOnly="0" labelOnly="1" outline="0" fieldPosition="0">
        <references count="12">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x v="98"/>
          </reference>
          <reference field="31" count="1" selected="0">
            <x v="42"/>
          </reference>
          <reference field="38" count="1" selected="0">
            <x v="15"/>
          </reference>
        </references>
      </pivotArea>
    </format>
    <format dxfId="2589">
      <pivotArea dataOnly="0" labelOnly="1" outline="0" fieldPosition="0">
        <references count="12">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x v="102"/>
          </reference>
          <reference field="31" count="1" selected="0">
            <x v="59"/>
          </reference>
          <reference field="38" count="1" selected="0">
            <x v="13"/>
          </reference>
        </references>
      </pivotArea>
    </format>
    <format dxfId="2588">
      <pivotArea dataOnly="0" labelOnly="1" outline="0" fieldPosition="0">
        <references count="12">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x v="82"/>
          </reference>
          <reference field="31" count="1" selected="0">
            <x v="69"/>
          </reference>
          <reference field="38" count="1" selected="0">
            <x v="90"/>
          </reference>
        </references>
      </pivotArea>
    </format>
    <format dxfId="2587">
      <pivotArea dataOnly="0" labelOnly="1" outline="0" fieldPosition="0">
        <references count="12">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x v="113"/>
          </reference>
          <reference field="31" count="1" selected="0">
            <x v="70"/>
          </reference>
          <reference field="38" count="1" selected="0">
            <x v="37"/>
          </reference>
        </references>
      </pivotArea>
    </format>
    <format dxfId="2586">
      <pivotArea dataOnly="0" labelOnly="1" outline="0" fieldPosition="0">
        <references count="12">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x v="94"/>
          </reference>
          <reference field="31" count="1" selected="0">
            <x v="76"/>
          </reference>
          <reference field="38" count="1" selected="0">
            <x v="78"/>
          </reference>
        </references>
      </pivotArea>
    </format>
    <format dxfId="2585">
      <pivotArea dataOnly="0" labelOnly="1" outline="0" fieldPosition="0">
        <references count="12">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x v="107"/>
          </reference>
          <reference field="31" count="1" selected="0">
            <x v="77"/>
          </reference>
          <reference field="38" count="1" selected="0">
            <x v="38"/>
          </reference>
        </references>
      </pivotArea>
    </format>
    <format dxfId="2584">
      <pivotArea dataOnly="0" labelOnly="1" outline="0" fieldPosition="0">
        <references count="12">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x v="89"/>
          </reference>
          <reference field="31" count="1" selected="0">
            <x v="78"/>
          </reference>
          <reference field="38" count="1" selected="0">
            <x v="89"/>
          </reference>
        </references>
      </pivotArea>
    </format>
    <format dxfId="2583">
      <pivotArea dataOnly="0" labelOnly="1" outline="0" fieldPosition="0">
        <references count="12">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x v="17"/>
          </reference>
          <reference field="31" count="1" selected="0">
            <x v="79"/>
          </reference>
          <reference field="38" count="1" selected="0">
            <x v="89"/>
          </reference>
        </references>
      </pivotArea>
    </format>
    <format dxfId="2582">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x v="62"/>
          </reference>
          <reference field="31" count="1" selected="0">
            <x v="81"/>
          </reference>
          <reference field="38" count="1" selected="0">
            <x v="36"/>
          </reference>
        </references>
      </pivotArea>
    </format>
    <format dxfId="2581">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x v="69"/>
          </reference>
          <reference field="31" count="1" selected="0">
            <x v="82"/>
          </reference>
          <reference field="38" count="1" selected="0">
            <x v="68"/>
          </reference>
        </references>
      </pivotArea>
    </format>
    <format dxfId="2580">
      <pivotArea dataOnly="0" labelOnly="1" outline="0" fieldPosition="0">
        <references count="12">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x v="116"/>
          </reference>
          <reference field="31" count="1" selected="0">
            <x v="83"/>
          </reference>
          <reference field="38" count="1" selected="0">
            <x v="91"/>
          </reference>
        </references>
      </pivotArea>
    </format>
    <format dxfId="2579">
      <pivotArea dataOnly="0" labelOnly="1" outline="0" fieldPosition="0">
        <references count="12">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x v="120"/>
          </reference>
          <reference field="31" count="1" selected="0">
            <x v="85"/>
          </reference>
          <reference field="38" count="1" selected="0">
            <x v="104"/>
          </reference>
        </references>
      </pivotArea>
    </format>
    <format dxfId="2578">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x v="93"/>
          </reference>
          <reference field="31" count="1" selected="0">
            <x v="89"/>
          </reference>
          <reference field="38" count="1" selected="0">
            <x v="83"/>
          </reference>
        </references>
      </pivotArea>
    </format>
    <format dxfId="2577">
      <pivotArea dataOnly="0" labelOnly="1" outline="0" fieldPosition="0">
        <references count="12">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x v="68"/>
          </reference>
          <reference field="31" count="1" selected="0">
            <x v="91"/>
          </reference>
          <reference field="38" count="1" selected="0">
            <x v="34"/>
          </reference>
        </references>
      </pivotArea>
    </format>
    <format dxfId="2576">
      <pivotArea dataOnly="0" labelOnly="1" outline="0" fieldPosition="0">
        <references count="12">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selected="0">
            <x v="30"/>
          </reference>
          <reference field="30" count="1">
            <x v="19"/>
          </reference>
          <reference field="31" count="1" selected="0">
            <x v="94"/>
          </reference>
          <reference field="38" count="1" selected="0">
            <x v="92"/>
          </reference>
        </references>
      </pivotArea>
    </format>
    <format dxfId="2575">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x v="33"/>
          </reference>
          <reference field="31" count="1" selected="0">
            <x v="97"/>
          </reference>
          <reference field="38" count="1" selected="0">
            <x v="27"/>
          </reference>
        </references>
      </pivotArea>
    </format>
    <format dxfId="2574">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x v="34"/>
          </reference>
          <reference field="31" count="1" selected="0">
            <x v="98"/>
          </reference>
          <reference field="38" count="1" selected="0">
            <x v="27"/>
          </reference>
        </references>
      </pivotArea>
    </format>
    <format dxfId="2573">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2"/>
          </reference>
          <reference field="20" count="1" selected="0">
            <x v="2"/>
          </reference>
          <reference field="21" count="1" selected="0">
            <x v="26"/>
          </reference>
          <reference field="22" count="1" selected="0">
            <x v="7"/>
          </reference>
          <reference field="30" count="1">
            <x v="35"/>
          </reference>
          <reference field="31" count="1" selected="0">
            <x v="99"/>
          </reference>
          <reference field="38" count="1" selected="0">
            <x v="35"/>
          </reference>
        </references>
      </pivotArea>
    </format>
    <format dxfId="2572">
      <pivotArea dataOnly="0" labelOnly="1" outline="0" fieldPosition="0">
        <references count="12">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x v="79"/>
          </reference>
          <reference field="31" count="1" selected="0">
            <x v="101"/>
          </reference>
          <reference field="38" count="1" selected="0">
            <x v="53"/>
          </reference>
        </references>
      </pivotArea>
    </format>
    <format dxfId="2571">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x v="120"/>
          </reference>
          <reference field="31" count="1" selected="0">
            <x v="103"/>
          </reference>
          <reference field="38" count="1" selected="0">
            <x v="104"/>
          </reference>
        </references>
      </pivotArea>
    </format>
    <format dxfId="2570">
      <pivotArea dataOnly="0" labelOnly="1" outline="0" fieldPosition="0">
        <references count="12">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x v="103"/>
          </reference>
          <reference field="31" count="1" selected="0">
            <x v="109"/>
          </reference>
          <reference field="38" count="1" selected="0">
            <x v="12"/>
          </reference>
        </references>
      </pivotArea>
    </format>
    <format dxfId="2569">
      <pivotArea dataOnly="0" labelOnly="1" outline="0" fieldPosition="0">
        <references count="12">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x v="120"/>
          </reference>
          <reference field="31" count="1" selected="0">
            <x v="110"/>
          </reference>
          <reference field="38" count="1" selected="0">
            <x v="104"/>
          </reference>
        </references>
      </pivotArea>
    </format>
    <format dxfId="2568">
      <pivotArea dataOnly="0" labelOnly="1" outline="0" fieldPosition="0">
        <references count="12">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x v="73"/>
          </reference>
          <reference field="31" count="1" selected="0">
            <x v="112"/>
          </reference>
          <reference field="38" count="1" selected="0">
            <x v="63"/>
          </reference>
        </references>
      </pivotArea>
    </format>
    <format dxfId="2567">
      <pivotArea dataOnly="0" labelOnly="1" outline="0" fieldPosition="0">
        <references count="12">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x v="84"/>
          </reference>
          <reference field="31" count="1" selected="0">
            <x v="113"/>
          </reference>
          <reference field="38" count="1" selected="0">
            <x v="18"/>
          </reference>
        </references>
      </pivotArea>
    </format>
    <format dxfId="2566">
      <pivotArea dataOnly="0" labelOnly="1" outline="0" fieldPosition="0">
        <references count="12">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x v="114"/>
          </reference>
          <reference field="31" count="1" selected="0">
            <x v="114"/>
          </reference>
          <reference field="38" count="1" selected="0">
            <x v="72"/>
          </reference>
        </references>
      </pivotArea>
    </format>
    <format dxfId="2565">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x v="111"/>
          </reference>
          <reference field="31" count="1" selected="0">
            <x v="117"/>
          </reference>
          <reference field="38" count="1" selected="0">
            <x v="39"/>
          </reference>
        </references>
      </pivotArea>
    </format>
    <format dxfId="2564">
      <pivotArea dataOnly="0" labelOnly="1" outline="0" fieldPosition="0">
        <references count="12">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x v="95"/>
          </reference>
          <reference field="31" count="1" selected="0">
            <x v="118"/>
          </reference>
          <reference field="38" count="1" selected="0">
            <x v="21"/>
          </reference>
        </references>
      </pivotArea>
    </format>
    <format dxfId="2563">
      <pivotArea dataOnly="0" labelOnly="1" outline="0" fieldPosition="0">
        <references count="12">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x v="112"/>
          </reference>
          <reference field="31" count="1" selected="0">
            <x v="128"/>
          </reference>
          <reference field="38" count="1" selected="0">
            <x v="102"/>
          </reference>
        </references>
      </pivotArea>
    </format>
    <format dxfId="2562">
      <pivotArea dataOnly="0" labelOnly="1" outline="0" fieldPosition="0">
        <references count="12">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x v="109"/>
          </reference>
          <reference field="31" count="1" selected="0">
            <x v="129"/>
          </reference>
          <reference field="38" count="1" selected="0">
            <x v="61"/>
          </reference>
        </references>
      </pivotArea>
    </format>
    <format dxfId="2561">
      <pivotArea dataOnly="0" labelOnly="1" outline="0" fieldPosition="0">
        <references count="12">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x v="101"/>
          </reference>
          <reference field="31" count="1" selected="0">
            <x v="133"/>
          </reference>
          <reference field="38" count="1" selected="0">
            <x v="75"/>
          </reference>
        </references>
      </pivotArea>
    </format>
    <format dxfId="2560">
      <pivotArea dataOnly="0" labelOnly="1" outline="0" fieldPosition="0">
        <references count="12">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x v="120"/>
          </reference>
          <reference field="31" count="1" selected="0">
            <x v="141"/>
          </reference>
          <reference field="38" count="1" selected="0">
            <x v="104"/>
          </reference>
        </references>
      </pivotArea>
    </format>
    <format dxfId="2559">
      <pivotArea dataOnly="0" labelOnly="1" outline="0" fieldPosition="0">
        <references count="12">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x v="13"/>
          </reference>
          <reference field="31" count="1" selected="0">
            <x v="135"/>
          </reference>
          <reference field="38" count="1" selected="0">
            <x v="21"/>
          </reference>
        </references>
      </pivotArea>
    </format>
    <format dxfId="2558">
      <pivotArea dataOnly="0" labelOnly="1" outline="0" fieldPosition="0">
        <references count="13">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x v="56"/>
          </reference>
          <reference field="38" count="1" selected="0">
            <x v="66"/>
          </reference>
        </references>
      </pivotArea>
    </format>
    <format dxfId="2557">
      <pivotArea dataOnly="0" labelOnly="1" outline="0" fieldPosition="0">
        <references count="13">
          <reference field="7" count="1" selected="0">
            <x v="1"/>
          </reference>
          <reference field="8" count="1" selected="0">
            <x v="14"/>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selected="0">
            <x v="63"/>
          </reference>
          <reference field="31" count="1" selected="0">
            <x v="2"/>
          </reference>
          <reference field="36" count="1">
            <x v="33"/>
          </reference>
          <reference field="38" count="1" selected="0">
            <x v="20"/>
          </reference>
        </references>
      </pivotArea>
    </format>
    <format dxfId="2556">
      <pivotArea dataOnly="0" labelOnly="1" outline="0" fieldPosition="0">
        <references count="13">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x v="93"/>
          </reference>
          <reference field="38" count="1" selected="0">
            <x v="104"/>
          </reference>
        </references>
      </pivotArea>
    </format>
    <format dxfId="2555">
      <pivotArea dataOnly="0" labelOnly="1" outline="0" fieldPosition="0">
        <references count="13">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x v="40"/>
          </reference>
          <reference field="38" count="1" selected="0">
            <x v="67"/>
          </reference>
        </references>
      </pivotArea>
    </format>
    <format dxfId="2554">
      <pivotArea dataOnly="0" labelOnly="1" outline="0" fieldPosition="0">
        <references count="13">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x v="77"/>
          </reference>
          <reference field="38" count="1" selected="0">
            <x v="10"/>
          </reference>
        </references>
      </pivotArea>
    </format>
    <format dxfId="2553">
      <pivotArea dataOnly="0" labelOnly="1" outline="0" fieldPosition="0">
        <references count="13">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x v="75"/>
          </reference>
          <reference field="38" count="1" selected="0">
            <x v="42"/>
          </reference>
        </references>
      </pivotArea>
    </format>
    <format dxfId="2552">
      <pivotArea dataOnly="0" labelOnly="1" outline="0" fieldPosition="0">
        <references count="13">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x v="1"/>
          </reference>
          <reference field="38" count="1" selected="0">
            <x v="24"/>
          </reference>
        </references>
      </pivotArea>
    </format>
    <format dxfId="2551">
      <pivotArea dataOnly="0" labelOnly="1" outline="0" fieldPosition="0">
        <references count="13">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x v="78"/>
          </reference>
          <reference field="38" count="1" selected="0">
            <x v="21"/>
          </reference>
        </references>
      </pivotArea>
    </format>
    <format dxfId="2550">
      <pivotArea dataOnly="0" labelOnly="1" outline="0" fieldPosition="0">
        <references count="13">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x v="68"/>
          </reference>
          <reference field="38" count="1" selected="0">
            <x v="22"/>
          </reference>
        </references>
      </pivotArea>
    </format>
    <format dxfId="2549">
      <pivotArea dataOnly="0" labelOnly="1" outline="0" fieldPosition="0">
        <references count="13">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x v="66"/>
          </reference>
          <reference field="38" count="1" selected="0">
            <x v="83"/>
          </reference>
        </references>
      </pivotArea>
    </format>
    <format dxfId="2548">
      <pivotArea dataOnly="0" labelOnly="1" outline="0" fieldPosition="0">
        <references count="13">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x v="25"/>
          </reference>
          <reference field="38" count="1" selected="0">
            <x v="69"/>
          </reference>
        </references>
      </pivotArea>
    </format>
    <format dxfId="2547">
      <pivotArea dataOnly="0" labelOnly="1" outline="0" fieldPosition="0">
        <references count="13">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x v="77"/>
          </reference>
          <reference field="38" count="1" selected="0">
            <x v="21"/>
          </reference>
        </references>
      </pivotArea>
    </format>
    <format dxfId="2546">
      <pivotArea dataOnly="0" labelOnly="1" outline="0" fieldPosition="0">
        <references count="13">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x v="83"/>
          </reference>
          <reference field="38" count="1" selected="0">
            <x v="5"/>
          </reference>
        </references>
      </pivotArea>
    </format>
    <format dxfId="2545">
      <pivotArea dataOnly="0" labelOnly="1" outline="0" fieldPosition="0">
        <references count="13">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x v="84"/>
          </reference>
          <reference field="38" count="1" selected="0">
            <x v="101"/>
          </reference>
        </references>
      </pivotArea>
    </format>
    <format dxfId="2544">
      <pivotArea dataOnly="0" labelOnly="1" outline="0" fieldPosition="0">
        <references count="13">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x v="93"/>
          </reference>
          <reference field="38" count="1" selected="0">
            <x v="3"/>
          </reference>
        </references>
      </pivotArea>
    </format>
    <format dxfId="2543">
      <pivotArea dataOnly="0" labelOnly="1" outline="0" fieldPosition="0">
        <references count="13">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80"/>
          </reference>
          <reference field="31" count="1" selected="0">
            <x v="28"/>
          </reference>
          <reference field="36" count="1">
            <x v="88"/>
          </reference>
          <reference field="38" count="1" selected="0">
            <x v="11"/>
          </reference>
        </references>
      </pivotArea>
    </format>
    <format dxfId="2542">
      <pivotArea dataOnly="0" labelOnly="1" outline="0" fieldPosition="0">
        <references count="13">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34"/>
          </reference>
          <reference field="36" count="1">
            <x v="87"/>
          </reference>
          <reference field="38" count="1" selected="0">
            <x v="87"/>
          </reference>
        </references>
      </pivotArea>
    </format>
    <format dxfId="2541">
      <pivotArea dataOnly="0" labelOnly="1" outline="0" fieldPosition="0">
        <references count="13">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x v="87"/>
          </reference>
          <reference field="38" count="1" selected="0">
            <x v="87"/>
          </reference>
        </references>
      </pivotArea>
    </format>
    <format dxfId="2540">
      <pivotArea dataOnly="0" labelOnly="1" outline="0" fieldPosition="0">
        <references count="13">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x v="47"/>
          </reference>
          <reference field="38" count="1" selected="0">
            <x v="76"/>
          </reference>
        </references>
      </pivotArea>
    </format>
    <format dxfId="2539">
      <pivotArea dataOnly="0" labelOnly="1" outline="0" fieldPosition="0">
        <references count="13">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x v="91"/>
          </reference>
          <reference field="38" count="1" selected="0">
            <x v="84"/>
          </reference>
        </references>
      </pivotArea>
    </format>
    <format dxfId="2538">
      <pivotArea dataOnly="0" labelOnly="1" outline="0" fieldPosition="0">
        <references count="13">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x v="62"/>
          </reference>
          <reference field="38" count="1" selected="0">
            <x v="7"/>
          </reference>
        </references>
      </pivotArea>
    </format>
    <format dxfId="2537">
      <pivotArea dataOnly="0" labelOnly="1" outline="0" fieldPosition="0">
        <references count="13">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6"/>
          </reference>
          <reference field="31" count="1" selected="0">
            <x v="66"/>
          </reference>
          <reference field="36" count="1">
            <x v="19"/>
          </reference>
          <reference field="38" count="1" selected="0">
            <x v="13"/>
          </reference>
        </references>
      </pivotArea>
    </format>
    <format dxfId="2536">
      <pivotArea dataOnly="0" labelOnly="1" outline="0" fieldPosition="0">
        <references count="13">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x v="16"/>
          </reference>
          <reference field="38" count="1" selected="0">
            <x v="86"/>
          </reference>
        </references>
      </pivotArea>
    </format>
    <format dxfId="2535">
      <pivotArea dataOnly="0" labelOnly="1" outline="0" fieldPosition="0">
        <references count="13">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
          </reference>
          <reference field="31" count="1" selected="0">
            <x v="68"/>
          </reference>
          <reference field="36" count="1">
            <x v="56"/>
          </reference>
          <reference field="38" count="1" selected="0">
            <x v="31"/>
          </reference>
        </references>
      </pivotArea>
    </format>
    <format dxfId="2534">
      <pivotArea dataOnly="0" labelOnly="1" outline="0" fieldPosition="0">
        <references count="13">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x v="67"/>
          </reference>
          <reference field="38" count="1" selected="0">
            <x v="12"/>
          </reference>
        </references>
      </pivotArea>
    </format>
    <format dxfId="2533">
      <pivotArea dataOnly="0" labelOnly="1" outline="0" fieldPosition="0">
        <references count="13">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x v="60"/>
          </reference>
          <reference field="38" count="1" selected="0">
            <x v="85"/>
          </reference>
        </references>
      </pivotArea>
    </format>
    <format dxfId="2532">
      <pivotArea dataOnly="0" labelOnly="1" outline="0" fieldPosition="0">
        <references count="13">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x v="59"/>
          </reference>
          <reference field="38" count="1" selected="0">
            <x v="60"/>
          </reference>
        </references>
      </pivotArea>
    </format>
    <format dxfId="2531">
      <pivotArea dataOnly="0" labelOnly="1" outline="0" fieldPosition="0">
        <references count="13">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x v="50"/>
          </reference>
          <reference field="38" count="1" selected="0">
            <x v="64"/>
          </reference>
        </references>
      </pivotArea>
    </format>
    <format dxfId="2530">
      <pivotArea dataOnly="0" labelOnly="1" outline="0" fieldPosition="0">
        <references count="13">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x v="93"/>
          </reference>
          <reference field="38" count="1" selected="0">
            <x v="41"/>
          </reference>
        </references>
      </pivotArea>
    </format>
    <format dxfId="2529">
      <pivotArea dataOnly="0" labelOnly="1" outline="0" fieldPosition="0">
        <references count="13">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x v="79"/>
          </reference>
          <reference field="38" count="1" selected="0">
            <x v="4"/>
          </reference>
        </references>
      </pivotArea>
    </format>
    <format dxfId="2528">
      <pivotArea dataOnly="0" labelOnly="1" outline="0" fieldPosition="0">
        <references count="13">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x v="84"/>
          </reference>
          <reference field="38" count="1" selected="0">
            <x v="65"/>
          </reference>
        </references>
      </pivotArea>
    </format>
    <format dxfId="2527">
      <pivotArea dataOnly="0" labelOnly="1" outline="0" fieldPosition="0">
        <references count="13">
          <reference field="7" count="1" selected="0">
            <x v="1"/>
          </reference>
          <reference field="8" count="1" selected="0">
            <x v="14"/>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x v="83"/>
          </reference>
          <reference field="38" count="1" selected="0">
            <x v="65"/>
          </reference>
        </references>
      </pivotArea>
    </format>
    <format dxfId="2526">
      <pivotArea dataOnly="0" labelOnly="1" outline="0" fieldPosition="0">
        <references count="13">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x v="80"/>
          </reference>
          <reference field="38" count="1" selected="0">
            <x v="94"/>
          </reference>
        </references>
      </pivotArea>
    </format>
    <format dxfId="2525">
      <pivotArea dataOnly="0" labelOnly="1" outline="0" fieldPosition="0">
        <references count="13">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x v="8"/>
          </reference>
          <reference field="38" count="1" selected="0">
            <x v="54"/>
          </reference>
        </references>
      </pivotArea>
    </format>
    <format dxfId="2524">
      <pivotArea dataOnly="0" labelOnly="1" outline="0" fieldPosition="0">
        <references count="13">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selected="0">
            <x v="104"/>
          </reference>
          <reference field="31" count="1" selected="0">
            <x v="35"/>
          </reference>
          <reference field="36" count="1">
            <x v="71"/>
          </reference>
          <reference field="38" count="1" selected="0">
            <x v="50"/>
          </reference>
        </references>
      </pivotArea>
    </format>
    <format dxfId="2523">
      <pivotArea dataOnly="0" labelOnly="1" outline="0" fieldPosition="0">
        <references count="13">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x v="36"/>
          </reference>
          <reference field="38" count="1" selected="0">
            <x v="74"/>
          </reference>
        </references>
      </pivotArea>
    </format>
    <format dxfId="2522">
      <pivotArea dataOnly="0" labelOnly="1" outline="0" fieldPosition="0">
        <references count="13">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7"/>
          </reference>
          <reference field="31" count="1" selected="0">
            <x v="47"/>
          </reference>
          <reference field="36" count="1">
            <x v="80"/>
          </reference>
          <reference field="38" count="1" selected="0">
            <x v="12"/>
          </reference>
        </references>
      </pivotArea>
    </format>
    <format dxfId="2521">
      <pivotArea dataOnly="0" labelOnly="1" outline="0" fieldPosition="0">
        <references count="13">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x v="86"/>
          </reference>
          <reference field="38" count="1" selected="0">
            <x v="95"/>
          </reference>
        </references>
      </pivotArea>
    </format>
    <format dxfId="2520">
      <pivotArea dataOnly="0" labelOnly="1" outline="0" fieldPosition="0">
        <references count="13">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x v="35"/>
          </reference>
          <reference field="38" count="1" selected="0">
            <x v="1"/>
          </reference>
        </references>
      </pivotArea>
    </format>
    <format dxfId="2519">
      <pivotArea dataOnly="0" labelOnly="1" outline="0" fieldPosition="0">
        <references count="13">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x v="70"/>
          </reference>
          <reference field="38" count="1" selected="0">
            <x v="104"/>
          </reference>
        </references>
      </pivotArea>
    </format>
    <format dxfId="2518">
      <pivotArea dataOnly="0" labelOnly="1" outline="0" fieldPosition="0">
        <references count="13">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x v="61"/>
          </reference>
          <reference field="38" count="1" selected="0">
            <x v="12"/>
          </reference>
        </references>
      </pivotArea>
    </format>
    <format dxfId="2517">
      <pivotArea dataOnly="0" labelOnly="1" outline="0" fieldPosition="0">
        <references count="13">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x v="42"/>
          </reference>
          <reference field="38" count="1" selected="0">
            <x v="8"/>
          </reference>
        </references>
      </pivotArea>
    </format>
    <format dxfId="2516">
      <pivotArea dataOnly="0" labelOnly="1" outline="0" fieldPosition="0">
        <references count="13">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x v="4"/>
          </reference>
          <reference field="38" count="1" selected="0">
            <x v="6"/>
          </reference>
        </references>
      </pivotArea>
    </format>
    <format dxfId="2515">
      <pivotArea dataOnly="0" labelOnly="1" outline="0" fieldPosition="0">
        <references count="13">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x v="2"/>
          </reference>
          <reference field="38" count="1" selected="0">
            <x v="25"/>
          </reference>
        </references>
      </pivotArea>
    </format>
    <format dxfId="2514">
      <pivotArea dataOnly="0" labelOnly="1" outline="0" fieldPosition="0">
        <references count="13">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x v="45"/>
          </reference>
          <reference field="38" count="1" selected="0">
            <x v="82"/>
          </reference>
        </references>
      </pivotArea>
    </format>
    <format dxfId="2513">
      <pivotArea dataOnly="0" labelOnly="1" outline="0" fieldPosition="0">
        <references count="13">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x v="14"/>
          </reference>
          <reference field="38" count="1" selected="0">
            <x v="82"/>
          </reference>
        </references>
      </pivotArea>
    </format>
    <format dxfId="2512">
      <pivotArea dataOnly="0" labelOnly="1" outline="0" fieldPosition="0">
        <references count="13">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x v="0"/>
          </reference>
          <reference field="38" count="1" selected="0">
            <x v="97"/>
          </reference>
        </references>
      </pivotArea>
    </format>
    <format dxfId="2511">
      <pivotArea dataOnly="0" labelOnly="1" outline="0" fieldPosition="0">
        <references count="13">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x v="69"/>
          </reference>
          <reference field="38" count="1" selected="0">
            <x v="82"/>
          </reference>
        </references>
      </pivotArea>
    </format>
    <format dxfId="2510">
      <pivotArea dataOnly="0" labelOnly="1" outline="0" fieldPosition="0">
        <references count="13">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x v="92"/>
          </reference>
          <reference field="38" count="1" selected="0">
            <x v="104"/>
          </reference>
        </references>
      </pivotArea>
    </format>
    <format dxfId="2509">
      <pivotArea dataOnly="0" labelOnly="1" outline="0" fieldPosition="0">
        <references count="13">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x v="41"/>
          </reference>
          <reference field="38" count="1" selected="0">
            <x v="89"/>
          </reference>
        </references>
      </pivotArea>
    </format>
    <format dxfId="2508">
      <pivotArea dataOnly="0" labelOnly="1" outline="0" fieldPosition="0">
        <references count="13">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x v="26"/>
          </reference>
          <reference field="38" count="1" selected="0">
            <x v="57"/>
          </reference>
        </references>
      </pivotArea>
    </format>
    <format dxfId="2507">
      <pivotArea dataOnly="0" labelOnly="1" outline="0" fieldPosition="0">
        <references count="13">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x v="22"/>
          </reference>
          <reference field="38" count="1" selected="0">
            <x v="93"/>
          </reference>
        </references>
      </pivotArea>
    </format>
    <format dxfId="2506">
      <pivotArea dataOnly="0" labelOnly="1" outline="0" fieldPosition="0">
        <references count="13">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x v="48"/>
          </reference>
          <reference field="38" count="1" selected="0">
            <x v="19"/>
          </reference>
        </references>
      </pivotArea>
    </format>
    <format dxfId="2505">
      <pivotArea dataOnly="0" labelOnly="1" outline="0" fieldPosition="0">
        <references count="13">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5"/>
          </reference>
          <reference field="31" count="1" selected="0">
            <x v="65"/>
          </reference>
          <reference field="36" count="1">
            <x v="52"/>
          </reference>
          <reference field="38" count="1" selected="0">
            <x v="44"/>
          </reference>
        </references>
      </pivotArea>
    </format>
    <format dxfId="2504">
      <pivotArea dataOnly="0" labelOnly="1" outline="0" fieldPosition="0">
        <references count="13">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x v="24"/>
          </reference>
          <reference field="38" count="1" selected="0">
            <x v="33"/>
          </reference>
        </references>
      </pivotArea>
    </format>
    <format dxfId="2503">
      <pivotArea dataOnly="0" labelOnly="1" outline="0" fieldPosition="0">
        <references count="13">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x v="46"/>
          </reference>
          <reference field="38" count="1" selected="0">
            <x v="81"/>
          </reference>
        </references>
      </pivotArea>
    </format>
    <format dxfId="2502">
      <pivotArea dataOnly="0" labelOnly="1" outline="0" fieldPosition="0">
        <references count="13">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x v="93"/>
          </reference>
          <reference field="38" count="1" selected="0">
            <x v="31"/>
          </reference>
        </references>
      </pivotArea>
    </format>
    <format dxfId="2501">
      <pivotArea dataOnly="0" labelOnly="1" outline="0" fieldPosition="0">
        <references count="13">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x v="47"/>
          </reference>
          <reference field="38" count="1" selected="0">
            <x v="36"/>
          </reference>
        </references>
      </pivotArea>
    </format>
    <format dxfId="2500">
      <pivotArea dataOnly="0" labelOnly="1" outline="0" fieldPosition="0">
        <references count="13">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x v="82"/>
          </reference>
          <reference field="38" count="1" selected="0">
            <x v="98"/>
          </reference>
        </references>
      </pivotArea>
    </format>
    <format dxfId="2499">
      <pivotArea dataOnly="0" labelOnly="1" outline="0" fieldPosition="0">
        <references count="13">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x v="93"/>
          </reference>
          <reference field="38" count="1" selected="0">
            <x v="70"/>
          </reference>
        </references>
      </pivotArea>
    </format>
    <format dxfId="2498">
      <pivotArea dataOnly="0" labelOnly="1" outline="0" fieldPosition="0">
        <references count="13">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x v="3"/>
          </reference>
          <reference field="38" count="1" selected="0">
            <x v="47"/>
          </reference>
        </references>
      </pivotArea>
    </format>
    <format dxfId="2497">
      <pivotArea dataOnly="0" labelOnly="1" outline="0" fieldPosition="0">
        <references count="13">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x v="51"/>
          </reference>
          <reference field="38" count="1" selected="0">
            <x v="45"/>
          </reference>
        </references>
      </pivotArea>
    </format>
    <format dxfId="2496">
      <pivotArea dataOnly="0" labelOnly="1" outline="0" fieldPosition="0">
        <references count="13">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29"/>
          </reference>
          <reference field="31" count="1" selected="0">
            <x v="22"/>
          </reference>
          <reference field="36" count="1">
            <x v="20"/>
          </reference>
          <reference field="38" count="1" selected="0">
            <x v="45"/>
          </reference>
        </references>
      </pivotArea>
    </format>
    <format dxfId="2495">
      <pivotArea dataOnly="0" labelOnly="1" outline="0" fieldPosition="0">
        <references count="13">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x v="30"/>
          </reference>
          <reference field="38" count="1" selected="0">
            <x v="32"/>
          </reference>
        </references>
      </pivotArea>
    </format>
    <format dxfId="2494">
      <pivotArea dataOnly="0" labelOnly="1" outline="0" fieldPosition="0">
        <references count="13">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x v="7"/>
          </reference>
          <reference field="38" count="1" selected="0">
            <x v="86"/>
          </reference>
        </references>
      </pivotArea>
    </format>
    <format dxfId="2493">
      <pivotArea dataOnly="0" labelOnly="1" outline="0" fieldPosition="0">
        <references count="13">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x v="11"/>
          </reference>
          <reference field="38" count="1" selected="0">
            <x v="59"/>
          </reference>
        </references>
      </pivotArea>
    </format>
    <format dxfId="2492">
      <pivotArea dataOnly="0" labelOnly="1" outline="0" fieldPosition="0">
        <references count="13">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x v="5"/>
          </reference>
          <reference field="38" count="1" selected="0">
            <x v="2"/>
          </reference>
        </references>
      </pivotArea>
    </format>
    <format dxfId="2491">
      <pivotArea dataOnly="0" labelOnly="1" outline="0" fieldPosition="0">
        <references count="13">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x v="37"/>
          </reference>
          <reference field="38" count="1" selected="0">
            <x v="73"/>
          </reference>
        </references>
      </pivotArea>
    </format>
    <format dxfId="2490">
      <pivotArea dataOnly="0" labelOnly="1" outline="0" fieldPosition="0">
        <references count="13">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x v="50"/>
          </reference>
          <reference field="38" count="1" selected="0">
            <x v="39"/>
          </reference>
        </references>
      </pivotArea>
    </format>
    <format dxfId="2489">
      <pivotArea dataOnly="0" labelOnly="1" outline="0" fieldPosition="0">
        <references count="13">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x v="44"/>
          </reference>
          <reference field="38" count="1" selected="0">
            <x v="30"/>
          </reference>
        </references>
      </pivotArea>
    </format>
    <format dxfId="2488">
      <pivotArea dataOnly="0" labelOnly="1" outline="0" fieldPosition="0">
        <references count="13">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x v="27"/>
          </reference>
          <reference field="38" count="1" selected="0">
            <x v="43"/>
          </reference>
        </references>
      </pivotArea>
    </format>
    <format dxfId="2487">
      <pivotArea dataOnly="0" labelOnly="1" outline="0" fieldPosition="0">
        <references count="13">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x v="29"/>
          </reference>
          <reference field="38" count="1" selected="0">
            <x v="69"/>
          </reference>
        </references>
      </pivotArea>
    </format>
    <format dxfId="2486">
      <pivotArea dataOnly="0" labelOnly="1" outline="0" fieldPosition="0">
        <references count="13">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x v="93"/>
          </reference>
          <reference field="38" count="1" selected="0">
            <x v="104"/>
          </reference>
        </references>
      </pivotArea>
    </format>
    <format dxfId="2485">
      <pivotArea dataOnly="0" labelOnly="1" outline="0" fieldPosition="0">
        <references count="13">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x v="17"/>
          </reference>
          <reference field="38" count="1" selected="0">
            <x v="59"/>
          </reference>
        </references>
      </pivotArea>
    </format>
    <format dxfId="2484">
      <pivotArea dataOnly="0" labelOnly="1" outline="0" fieldPosition="0">
        <references count="13">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x v="13"/>
          </reference>
          <reference field="38" count="1" selected="0">
            <x v="100"/>
          </reference>
        </references>
      </pivotArea>
    </format>
    <format dxfId="2483">
      <pivotArea dataOnly="0" labelOnly="1" outline="0" fieldPosition="0">
        <references count="13">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x v="37"/>
          </reference>
          <reference field="38" count="1" selected="0">
            <x v="17"/>
          </reference>
        </references>
      </pivotArea>
    </format>
    <format dxfId="2482">
      <pivotArea dataOnly="0" labelOnly="1" outline="0" fieldPosition="0">
        <references count="13">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x v="56"/>
          </reference>
          <reference field="38" count="1" selected="0">
            <x v="15"/>
          </reference>
        </references>
      </pivotArea>
    </format>
    <format dxfId="2481">
      <pivotArea dataOnly="0" labelOnly="1" outline="0" fieldPosition="0">
        <references count="13">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x v="6"/>
          </reference>
          <reference field="38" count="1" selected="0">
            <x v="13"/>
          </reference>
        </references>
      </pivotArea>
    </format>
    <format dxfId="2480">
      <pivotArea dataOnly="0" labelOnly="1" outline="0" fieldPosition="0">
        <references count="13">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x v="28"/>
          </reference>
          <reference field="38" count="1" selected="0">
            <x v="90"/>
          </reference>
        </references>
      </pivotArea>
    </format>
    <format dxfId="2479">
      <pivotArea dataOnly="0" labelOnly="1" outline="0" fieldPosition="0">
        <references count="13">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x v="54"/>
          </reference>
          <reference field="38" count="1" selected="0">
            <x v="37"/>
          </reference>
        </references>
      </pivotArea>
    </format>
    <format dxfId="2478">
      <pivotArea dataOnly="0" labelOnly="1" outline="0" fieldPosition="0">
        <references count="13">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x v="21"/>
          </reference>
          <reference field="38" count="1" selected="0">
            <x v="78"/>
          </reference>
        </references>
      </pivotArea>
    </format>
    <format dxfId="2477">
      <pivotArea dataOnly="0" labelOnly="1" outline="0" fieldPosition="0">
        <references count="13">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x v="60"/>
          </reference>
          <reference field="38" count="1" selected="0">
            <x v="38"/>
          </reference>
        </references>
      </pivotArea>
    </format>
    <format dxfId="2476">
      <pivotArea dataOnly="0" labelOnly="1" outline="0" fieldPosition="0">
        <references count="13">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x v="65"/>
          </reference>
          <reference field="38" count="1" selected="0">
            <x v="89"/>
          </reference>
        </references>
      </pivotArea>
    </format>
    <format dxfId="2475">
      <pivotArea dataOnly="0" labelOnly="1" outline="0" fieldPosition="0">
        <references count="13">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x v="29"/>
          </reference>
          <reference field="38" count="1" selected="0">
            <x v="89"/>
          </reference>
        </references>
      </pivotArea>
    </format>
    <format dxfId="2474">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x v="79"/>
          </reference>
          <reference field="38" count="1" selected="0">
            <x v="36"/>
          </reference>
        </references>
      </pivotArea>
    </format>
    <format dxfId="2473">
      <pivotArea dataOnly="0" labelOnly="1" outline="0" fieldPosition="0">
        <references count="13">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x v="57"/>
          </reference>
          <reference field="38" count="1" selected="0">
            <x v="91"/>
          </reference>
        </references>
      </pivotArea>
    </format>
    <format dxfId="2472">
      <pivotArea dataOnly="0" labelOnly="1" outline="0" fieldPosition="0">
        <references count="13">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x v="74"/>
          </reference>
          <reference field="38" count="1" selected="0">
            <x v="104"/>
          </reference>
        </references>
      </pivotArea>
    </format>
    <format dxfId="2471">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x v="23"/>
          </reference>
          <reference field="38" count="1" selected="0">
            <x v="83"/>
          </reference>
        </references>
      </pivotArea>
    </format>
    <format dxfId="2470">
      <pivotArea dataOnly="0" labelOnly="1" outline="0" fieldPosition="0">
        <references count="13">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x v="72"/>
          </reference>
          <reference field="38" count="1" selected="0">
            <x v="34"/>
          </reference>
        </references>
      </pivotArea>
    </format>
    <format dxfId="2469">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x v="53"/>
          </reference>
          <reference field="38" count="1" selected="0">
            <x v="27"/>
          </reference>
        </references>
      </pivotArea>
    </format>
    <format dxfId="2468">
      <pivotArea dataOnly="0" labelOnly="1" outline="0" fieldPosition="0">
        <references count="13">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x v="49"/>
          </reference>
          <reference field="38" count="1" selected="0">
            <x v="53"/>
          </reference>
        </references>
      </pivotArea>
    </format>
    <format dxfId="2467">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x v="93"/>
          </reference>
          <reference field="38" count="1" selected="0">
            <x v="104"/>
          </reference>
        </references>
      </pivotArea>
    </format>
    <format dxfId="2466">
      <pivotArea dataOnly="0" labelOnly="1" outline="0" fieldPosition="0">
        <references count="13">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x v="81"/>
          </reference>
          <reference field="38" count="1" selected="0">
            <x v="12"/>
          </reference>
        </references>
      </pivotArea>
    </format>
    <format dxfId="2465">
      <pivotArea dataOnly="0" labelOnly="1" outline="0" fieldPosition="0">
        <references count="13">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x v="93"/>
          </reference>
          <reference field="38" count="1" selected="0">
            <x v="104"/>
          </reference>
        </references>
      </pivotArea>
    </format>
    <format dxfId="2464">
      <pivotArea dataOnly="0" labelOnly="1" outline="0" fieldPosition="0">
        <references count="13">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x v="47"/>
          </reference>
          <reference field="38" count="1" selected="0">
            <x v="63"/>
          </reference>
        </references>
      </pivotArea>
    </format>
    <format dxfId="2463">
      <pivotArea dataOnly="0" labelOnly="1" outline="0" fieldPosition="0">
        <references count="13">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x v="58"/>
          </reference>
          <reference field="38" count="1" selected="0">
            <x v="18"/>
          </reference>
        </references>
      </pivotArea>
    </format>
    <format dxfId="2462">
      <pivotArea dataOnly="0" labelOnly="1" outline="0" fieldPosition="0">
        <references count="13">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x v="56"/>
          </reference>
          <reference field="38" count="1" selected="0">
            <x v="72"/>
          </reference>
        </references>
      </pivotArea>
    </format>
    <format dxfId="2461">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x v="63"/>
          </reference>
          <reference field="38" count="1" selected="0">
            <x v="39"/>
          </reference>
        </references>
      </pivotArea>
    </format>
    <format dxfId="2460">
      <pivotArea dataOnly="0" labelOnly="1" outline="0" fieldPosition="0">
        <references count="13">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x v="55"/>
          </reference>
          <reference field="38" count="1" selected="0">
            <x v="21"/>
          </reference>
        </references>
      </pivotArea>
    </format>
    <format dxfId="2459">
      <pivotArea dataOnly="0" labelOnly="1" outline="0" fieldPosition="0">
        <references count="13">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x v="62"/>
          </reference>
          <reference field="38" count="1" selected="0">
            <x v="102"/>
          </reference>
        </references>
      </pivotArea>
    </format>
    <format dxfId="2458">
      <pivotArea dataOnly="0" labelOnly="1" outline="0" fieldPosition="0">
        <references count="13">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x v="32"/>
          </reference>
          <reference field="38" count="1" selected="0">
            <x v="61"/>
          </reference>
        </references>
      </pivotArea>
    </format>
    <format dxfId="2457">
      <pivotArea dataOnly="0" labelOnly="1" outline="0" fieldPosition="0">
        <references count="13">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x v="64"/>
          </reference>
          <reference field="38" count="1" selected="0">
            <x v="75"/>
          </reference>
        </references>
      </pivotArea>
    </format>
    <format dxfId="2456">
      <pivotArea dataOnly="0" labelOnly="1" outline="0" fieldPosition="0">
        <references count="13">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x v="93"/>
          </reference>
          <reference field="38" count="1" selected="0">
            <x v="104"/>
          </reference>
        </references>
      </pivotArea>
    </format>
    <format dxfId="2455">
      <pivotArea dataOnly="0" labelOnly="1" outline="0" fieldPosition="0">
        <references count="13">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x v="76"/>
          </reference>
          <reference field="38" count="1" selected="0">
            <x v="21"/>
          </reference>
        </references>
      </pivotArea>
    </format>
    <format dxfId="2454">
      <pivotArea dataOnly="0" labelOnly="1" outline="0" fieldPosition="0">
        <references count="14">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x v="12"/>
          </reference>
          <reference field="38" count="1" selected="0">
            <x v="66"/>
          </reference>
        </references>
      </pivotArea>
    </format>
    <format dxfId="2453">
      <pivotArea dataOnly="0" labelOnly="1" outline="0" fieldPosition="0">
        <references count="14">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x v="39"/>
          </reference>
          <reference field="38" count="1" selected="0">
            <x v="104"/>
          </reference>
        </references>
      </pivotArea>
    </format>
    <format dxfId="2452">
      <pivotArea dataOnly="0" labelOnly="1" outline="0" fieldPosition="0">
        <references count="14">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x v="10"/>
          </reference>
          <reference field="38" count="1" selected="0">
            <x v="67"/>
          </reference>
        </references>
      </pivotArea>
    </format>
    <format dxfId="2451">
      <pivotArea dataOnly="0" labelOnly="1" outline="0" fieldPosition="0">
        <references count="14">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x v="17"/>
          </reference>
          <reference field="38" count="1" selected="0">
            <x v="10"/>
          </reference>
        </references>
      </pivotArea>
    </format>
    <format dxfId="2450">
      <pivotArea dataOnly="0" labelOnly="1" outline="0" fieldPosition="0">
        <references count="14">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x v="13"/>
          </reference>
          <reference field="38" count="1" selected="0">
            <x v="42"/>
          </reference>
        </references>
      </pivotArea>
    </format>
    <format dxfId="2449">
      <pivotArea dataOnly="0" labelOnly="1" outline="0" fieldPosition="0">
        <references count="14">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x v="39"/>
          </reference>
          <reference field="38" count="1" selected="0">
            <x v="24"/>
          </reference>
        </references>
      </pivotArea>
    </format>
    <format dxfId="2448">
      <pivotArea dataOnly="0" labelOnly="1" outline="0" fieldPosition="0">
        <references count="14">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x v="5"/>
          </reference>
          <reference field="38" count="1" selected="0">
            <x v="21"/>
          </reference>
        </references>
      </pivotArea>
    </format>
    <format dxfId="2447">
      <pivotArea dataOnly="0" labelOnly="1" outline="0" fieldPosition="0">
        <references count="14">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x v="10"/>
          </reference>
          <reference field="38" count="1" selected="0">
            <x v="22"/>
          </reference>
        </references>
      </pivotArea>
    </format>
    <format dxfId="2446">
      <pivotArea dataOnly="0" labelOnly="1" outline="0" fieldPosition="0">
        <references count="14">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selected="0">
            <x v="66"/>
          </reference>
          <reference field="37" count="1">
            <x v="7"/>
          </reference>
          <reference field="38" count="1" selected="0">
            <x v="83"/>
          </reference>
        </references>
      </pivotArea>
    </format>
    <format dxfId="2445">
      <pivotArea dataOnly="0" labelOnly="1" outline="0" fieldPosition="0">
        <references count="14">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x v="10"/>
          </reference>
          <reference field="38" count="1" selected="0">
            <x v="69"/>
          </reference>
        </references>
      </pivotArea>
    </format>
    <format dxfId="2444">
      <pivotArea dataOnly="0" labelOnly="1" outline="0" fieldPosition="0">
        <references count="14">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x v="13"/>
          </reference>
          <reference field="38" count="1" selected="0">
            <x v="21"/>
          </reference>
        </references>
      </pivotArea>
    </format>
    <format dxfId="2443">
      <pivotArea dataOnly="0" labelOnly="1" outline="0" fieldPosition="0">
        <references count="14">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x v="10"/>
          </reference>
          <reference field="38" count="1" selected="0">
            <x v="5"/>
          </reference>
        </references>
      </pivotArea>
    </format>
    <format dxfId="2442">
      <pivotArea dataOnly="0" labelOnly="1" outline="0" fieldPosition="0">
        <references count="14">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x v="8"/>
          </reference>
          <reference field="38" count="1" selected="0">
            <x v="101"/>
          </reference>
        </references>
      </pivotArea>
    </format>
    <format dxfId="2441">
      <pivotArea dataOnly="0" labelOnly="1" outline="0" fieldPosition="0">
        <references count="14">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x v="13"/>
          </reference>
          <reference field="38" count="1" selected="0">
            <x v="3"/>
          </reference>
        </references>
      </pivotArea>
    </format>
    <format dxfId="2440">
      <pivotArea dataOnly="0" labelOnly="1" outline="0" fieldPosition="0">
        <references count="14">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x v="22"/>
          </reference>
          <reference field="38" count="1" selected="0">
            <x v="87"/>
          </reference>
        </references>
      </pivotArea>
    </format>
    <format dxfId="2439">
      <pivotArea dataOnly="0" labelOnly="1" outline="0" fieldPosition="0">
        <references count="14">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x v="7"/>
          </reference>
          <reference field="38" count="1" selected="0">
            <x v="76"/>
          </reference>
        </references>
      </pivotArea>
    </format>
    <format dxfId="2438">
      <pivotArea dataOnly="0" labelOnly="1" outline="0" fieldPosition="0">
        <references count="14">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x v="20"/>
          </reference>
          <reference field="38" count="1" selected="0">
            <x v="7"/>
          </reference>
        </references>
      </pivotArea>
    </format>
    <format dxfId="2437">
      <pivotArea dataOnly="0" labelOnly="1" outline="0" fieldPosition="0">
        <references count="14">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6"/>
          </reference>
          <reference field="31" count="1" selected="0">
            <x v="66"/>
          </reference>
          <reference field="36" count="1" selected="0">
            <x v="19"/>
          </reference>
          <reference field="37" count="1">
            <x v="24"/>
          </reference>
          <reference field="38" count="1" selected="0">
            <x v="13"/>
          </reference>
        </references>
      </pivotArea>
    </format>
    <format dxfId="2436">
      <pivotArea dataOnly="0" labelOnly="1" outline="0" fieldPosition="0">
        <references count="14">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x v="17"/>
          </reference>
          <reference field="38" count="1" selected="0">
            <x v="86"/>
          </reference>
        </references>
      </pivotArea>
    </format>
    <format dxfId="2435">
      <pivotArea dataOnly="0" labelOnly="1" outline="0" fieldPosition="0">
        <references count="14">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
          </reference>
          <reference field="31" count="1" selected="0">
            <x v="68"/>
          </reference>
          <reference field="36" count="1" selected="0">
            <x v="56"/>
          </reference>
          <reference field="37" count="1">
            <x v="10"/>
          </reference>
          <reference field="38" count="1" selected="0">
            <x v="31"/>
          </reference>
        </references>
      </pivotArea>
    </format>
    <format dxfId="2434">
      <pivotArea dataOnly="0" labelOnly="1" outline="0" fieldPosition="0">
        <references count="14">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x v="7"/>
          </reference>
          <reference field="38" count="1" selected="0">
            <x v="12"/>
          </reference>
        </references>
      </pivotArea>
    </format>
    <format dxfId="2433">
      <pivotArea dataOnly="0" labelOnly="1" outline="0" fieldPosition="0">
        <references count="14">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x v="10"/>
          </reference>
          <reference field="38" count="1" selected="0">
            <x v="85"/>
          </reference>
        </references>
      </pivotArea>
    </format>
    <format dxfId="2432">
      <pivotArea dataOnly="0" labelOnly="1" outline="0" fieldPosition="0">
        <references count="14">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x v="7"/>
          </reference>
          <reference field="38" count="1" selected="0">
            <x v="60"/>
          </reference>
        </references>
      </pivotArea>
    </format>
    <format dxfId="2431">
      <pivotArea dataOnly="0" labelOnly="1" outline="0" fieldPosition="0">
        <references count="14">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x v="8"/>
          </reference>
          <reference field="38" count="1" selected="0">
            <x v="64"/>
          </reference>
        </references>
      </pivotArea>
    </format>
    <format dxfId="2430">
      <pivotArea dataOnly="0" labelOnly="1" outline="0" fieldPosition="0">
        <references count="14">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x v="39"/>
          </reference>
          <reference field="38" count="1" selected="0">
            <x v="41"/>
          </reference>
        </references>
      </pivotArea>
    </format>
    <format dxfId="2429">
      <pivotArea dataOnly="0" labelOnly="1" outline="0" fieldPosition="0">
        <references count="14">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x v="10"/>
          </reference>
          <reference field="38" count="1" selected="0">
            <x v="4"/>
          </reference>
        </references>
      </pivotArea>
    </format>
    <format dxfId="2428">
      <pivotArea dataOnly="0" labelOnly="1" outline="0" fieldPosition="0">
        <references count="14">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x v="8"/>
          </reference>
          <reference field="38" count="1" selected="0">
            <x v="65"/>
          </reference>
        </references>
      </pivotArea>
    </format>
    <format dxfId="2427">
      <pivotArea dataOnly="0" labelOnly="1" outline="0" fieldPosition="0">
        <references count="14">
          <reference field="7" count="1" selected="0">
            <x v="1"/>
          </reference>
          <reference field="8" count="1" selected="0">
            <x v="14"/>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selected="0">
            <x v="83"/>
          </reference>
          <reference field="37" count="1">
            <x v="10"/>
          </reference>
          <reference field="38" count="1" selected="0">
            <x v="65"/>
          </reference>
        </references>
      </pivotArea>
    </format>
    <format dxfId="2426">
      <pivotArea dataOnly="0" labelOnly="1" outline="0" fieldPosition="0">
        <references count="14">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selected="0">
            <x v="80"/>
          </reference>
          <reference field="37" count="1">
            <x v="16"/>
          </reference>
          <reference field="38" count="1" selected="0">
            <x v="94"/>
          </reference>
        </references>
      </pivotArea>
    </format>
    <format dxfId="2425">
      <pivotArea dataOnly="0" labelOnly="1" outline="0" fieldPosition="0">
        <references count="14">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x v="3"/>
          </reference>
          <reference field="38" count="1" selected="0">
            <x v="54"/>
          </reference>
        </references>
      </pivotArea>
    </format>
    <format dxfId="2424">
      <pivotArea dataOnly="0" labelOnly="1" outline="0" fieldPosition="0">
        <references count="14">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selected="0">
            <x v="104"/>
          </reference>
          <reference field="31" count="1" selected="0">
            <x v="35"/>
          </reference>
          <reference field="36" count="1" selected="0">
            <x v="71"/>
          </reference>
          <reference field="37" count="1">
            <x v="29"/>
          </reference>
          <reference field="38" count="1" selected="0">
            <x v="50"/>
          </reference>
        </references>
      </pivotArea>
    </format>
    <format dxfId="2423">
      <pivotArea dataOnly="0" labelOnly="1" outline="0" fieldPosition="0">
        <references count="14">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x v="14"/>
          </reference>
          <reference field="38" count="1" selected="0">
            <x v="74"/>
          </reference>
        </references>
      </pivotArea>
    </format>
    <format dxfId="2422">
      <pivotArea dataOnly="0" labelOnly="1" outline="0" fieldPosition="0">
        <references count="14">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7"/>
          </reference>
          <reference field="31" count="1" selected="0">
            <x v="47"/>
          </reference>
          <reference field="36" count="1" selected="0">
            <x v="80"/>
          </reference>
          <reference field="37" count="1">
            <x v="19"/>
          </reference>
          <reference field="38" count="1" selected="0">
            <x v="12"/>
          </reference>
        </references>
      </pivotArea>
    </format>
    <format dxfId="2421">
      <pivotArea dataOnly="0" labelOnly="1" outline="0" fieldPosition="0">
        <references count="14">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x v="1"/>
          </reference>
          <reference field="38" count="1" selected="0">
            <x v="95"/>
          </reference>
        </references>
      </pivotArea>
    </format>
    <format dxfId="2420">
      <pivotArea dataOnly="0" labelOnly="1" outline="0" fieldPosition="0">
        <references count="14">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x v="39"/>
          </reference>
          <reference field="38" count="1" selected="0">
            <x v="104"/>
          </reference>
        </references>
      </pivotArea>
    </format>
    <format dxfId="2419">
      <pivotArea dataOnly="0" labelOnly="1" outline="0" fieldPosition="0">
        <references count="14">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x v="17"/>
          </reference>
          <reference field="38" count="1" selected="0">
            <x v="12"/>
          </reference>
        </references>
      </pivotArea>
    </format>
    <format dxfId="2418">
      <pivotArea dataOnly="0" labelOnly="1" outline="0" fieldPosition="0">
        <references count="14">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x v="4"/>
          </reference>
          <reference field="38" count="1" selected="0">
            <x v="8"/>
          </reference>
        </references>
      </pivotArea>
    </format>
    <format dxfId="2417">
      <pivotArea dataOnly="0" labelOnly="1" outline="0" fieldPosition="0">
        <references count="14">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x v="33"/>
          </reference>
          <reference field="38" count="1" selected="0">
            <x v="6"/>
          </reference>
        </references>
      </pivotArea>
    </format>
    <format dxfId="2416">
      <pivotArea dataOnly="0" labelOnly="1" outline="0" fieldPosition="0">
        <references count="14">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selected="0">
            <x v="2"/>
          </reference>
          <reference field="37" count="1">
            <x v="38"/>
          </reference>
          <reference field="38" count="1" selected="0">
            <x v="25"/>
          </reference>
        </references>
      </pivotArea>
    </format>
    <format dxfId="2415">
      <pivotArea dataOnly="0" labelOnly="1" outline="0" fieldPosition="0">
        <references count="14">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x v="2"/>
          </reference>
          <reference field="38" count="1" selected="0">
            <x v="82"/>
          </reference>
        </references>
      </pivotArea>
    </format>
    <format dxfId="2414">
      <pivotArea dataOnly="0" labelOnly="1" outline="0" fieldPosition="0">
        <references count="14">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x v="39"/>
          </reference>
          <reference field="38" count="1" selected="0">
            <x v="97"/>
          </reference>
        </references>
      </pivotArea>
    </format>
    <format dxfId="2413">
      <pivotArea dataOnly="0" labelOnly="1" outline="0" fieldPosition="0">
        <references count="14">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x v="5"/>
          </reference>
          <reference field="38" count="1" selected="0">
            <x v="82"/>
          </reference>
        </references>
      </pivotArea>
    </format>
    <format dxfId="2412">
      <pivotArea dataOnly="0" labelOnly="1" outline="0" fieldPosition="0">
        <references count="14">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x v="10"/>
          </reference>
          <reference field="38" count="1" selected="0">
            <x v="104"/>
          </reference>
        </references>
      </pivotArea>
    </format>
    <format dxfId="2411">
      <pivotArea dataOnly="0" labelOnly="1" outline="0" fieldPosition="0">
        <references count="14">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4"/>
          </reference>
          <reference field="31" count="1" selected="0">
            <x v="52"/>
          </reference>
          <reference field="36" count="1" selected="0">
            <x v="93"/>
          </reference>
          <reference field="37" count="1">
            <x v="10"/>
          </reference>
          <reference field="38" count="1" selected="0">
            <x v="29"/>
          </reference>
        </references>
      </pivotArea>
    </format>
    <format dxfId="2410">
      <pivotArea dataOnly="0" labelOnly="1" outline="0" fieldPosition="0">
        <references count="14">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x v="11"/>
          </reference>
          <reference field="38" count="1" selected="0">
            <x v="89"/>
          </reference>
        </references>
      </pivotArea>
    </format>
    <format dxfId="2409">
      <pivotArea dataOnly="0" labelOnly="1" outline="0" fieldPosition="0">
        <references count="14">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x v="8"/>
          </reference>
          <reference field="38" count="1" selected="0">
            <x v="57"/>
          </reference>
        </references>
      </pivotArea>
    </format>
    <format dxfId="2408">
      <pivotArea dataOnly="0" labelOnly="1" outline="0" fieldPosition="0">
        <references count="14">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x v="22"/>
          </reference>
          <reference field="38" count="1" selected="0">
            <x v="93"/>
          </reference>
        </references>
      </pivotArea>
    </format>
    <format dxfId="2407">
      <pivotArea dataOnly="0" labelOnly="1" outline="0" fieldPosition="0">
        <references count="14">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x v="10"/>
          </reference>
          <reference field="38" count="1" selected="0">
            <x v="19"/>
          </reference>
        </references>
      </pivotArea>
    </format>
    <format dxfId="2406">
      <pivotArea dataOnly="0" labelOnly="1" outline="0" fieldPosition="0">
        <references count="14">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x v="17"/>
          </reference>
          <reference field="38" count="1" selected="0">
            <x v="33"/>
          </reference>
        </references>
      </pivotArea>
    </format>
    <format dxfId="2405">
      <pivotArea dataOnly="0" labelOnly="1" outline="0" fieldPosition="0">
        <references count="14">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x v="8"/>
          </reference>
          <reference field="38" count="1" selected="0">
            <x v="81"/>
          </reference>
        </references>
      </pivotArea>
    </format>
    <format dxfId="2404">
      <pivotArea dataOnly="0" labelOnly="1" outline="0" fieldPosition="0">
        <references count="14">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selected="0">
            <x v="93"/>
          </reference>
          <reference field="37" count="1">
            <x v="13"/>
          </reference>
          <reference field="38" count="1" selected="0">
            <x v="31"/>
          </reference>
        </references>
      </pivotArea>
    </format>
    <format dxfId="2403">
      <pivotArea dataOnly="0" labelOnly="1" outline="0" fieldPosition="0">
        <references count="14">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x v="7"/>
          </reference>
          <reference field="38" count="1" selected="0">
            <x v="36"/>
          </reference>
        </references>
      </pivotArea>
    </format>
    <format dxfId="2402">
      <pivotArea dataOnly="0" labelOnly="1" outline="0" fieldPosition="0">
        <references count="14">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x v="10"/>
          </reference>
          <reference field="38" count="1" selected="0">
            <x v="98"/>
          </reference>
        </references>
      </pivotArea>
    </format>
    <format dxfId="2401">
      <pivotArea dataOnly="0" labelOnly="1" outline="0" fieldPosition="0">
        <references count="14">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x v="0"/>
          </reference>
          <reference field="38" count="1" selected="0">
            <x v="40"/>
          </reference>
        </references>
      </pivotArea>
    </format>
    <format dxfId="2400">
      <pivotArea dataOnly="0" labelOnly="1" outline="0" fieldPosition="0">
        <references count="14">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x v="31"/>
          </reference>
          <reference field="38" count="1" selected="0">
            <x v="47"/>
          </reference>
        </references>
      </pivotArea>
    </format>
    <format dxfId="2399">
      <pivotArea dataOnly="0" labelOnly="1" outline="0" fieldPosition="0">
        <references count="14">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selected="0">
            <x v="51"/>
          </reference>
          <reference field="37" count="1">
            <x v="22"/>
          </reference>
          <reference field="38" count="1" selected="0">
            <x v="45"/>
          </reference>
        </references>
      </pivotArea>
    </format>
    <format dxfId="2398">
      <pivotArea dataOnly="0" labelOnly="1" outline="0" fieldPosition="0">
        <references count="14">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29"/>
          </reference>
          <reference field="31" count="1" selected="0">
            <x v="22"/>
          </reference>
          <reference field="36" count="1" selected="0">
            <x v="20"/>
          </reference>
          <reference field="37" count="1">
            <x v="40"/>
          </reference>
          <reference field="38" count="1" selected="0">
            <x v="45"/>
          </reference>
        </references>
      </pivotArea>
    </format>
    <format dxfId="2397">
      <pivotArea dataOnly="0" labelOnly="1" outline="0" fieldPosition="0">
        <references count="14">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x v="8"/>
          </reference>
          <reference field="38" count="1" selected="0">
            <x v="32"/>
          </reference>
        </references>
      </pivotArea>
    </format>
    <format dxfId="2396">
      <pivotArea dataOnly="0" labelOnly="1" outline="0" fieldPosition="0">
        <references count="14">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x v="37"/>
          </reference>
          <reference field="38" count="1" selected="0">
            <x v="86"/>
          </reference>
        </references>
      </pivotArea>
    </format>
    <format dxfId="2395">
      <pivotArea dataOnly="0" labelOnly="1" outline="0" fieldPosition="0">
        <references count="14">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x v="36"/>
          </reference>
          <reference field="38" count="1" selected="0">
            <x v="59"/>
          </reference>
        </references>
      </pivotArea>
    </format>
    <format dxfId="2394">
      <pivotArea dataOnly="0" labelOnly="1" outline="0" fieldPosition="0">
        <references count="14">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x v="35"/>
          </reference>
          <reference field="38" count="1" selected="0">
            <x v="2"/>
          </reference>
        </references>
      </pivotArea>
    </format>
    <format dxfId="2393">
      <pivotArea dataOnly="0" labelOnly="1" outline="0" fieldPosition="0">
        <references count="14">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x v="22"/>
          </reference>
          <reference field="38" count="1" selected="0">
            <x v="73"/>
          </reference>
        </references>
      </pivotArea>
    </format>
    <format dxfId="2392">
      <pivotArea dataOnly="0" labelOnly="1" outline="0" fieldPosition="0">
        <references count="14">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x v="10"/>
          </reference>
          <reference field="38" count="1" selected="0">
            <x v="39"/>
          </reference>
        </references>
      </pivotArea>
    </format>
    <format dxfId="2391">
      <pivotArea dataOnly="0" labelOnly="1" outline="0" fieldPosition="0">
        <references count="14">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x v="10"/>
          </reference>
          <reference field="38" count="1" selected="0">
            <x v="69"/>
          </reference>
        </references>
      </pivotArea>
    </format>
    <format dxfId="2390">
      <pivotArea dataOnly="0" labelOnly="1" outline="0" fieldPosition="0">
        <references count="14">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x v="39"/>
          </reference>
          <reference field="38" count="1" selected="0">
            <x v="104"/>
          </reference>
        </references>
      </pivotArea>
    </format>
    <format dxfId="2389">
      <pivotArea dataOnly="0" labelOnly="1" outline="0" fieldPosition="0">
        <references count="14">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x v="34"/>
          </reference>
          <reference field="38" count="1" selected="0">
            <x v="59"/>
          </reference>
        </references>
      </pivotArea>
    </format>
    <format dxfId="2388">
      <pivotArea dataOnly="0" labelOnly="1" outline="0" fieldPosition="0">
        <references count="14">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x v="6"/>
          </reference>
          <reference field="38" count="1" selected="0">
            <x v="100"/>
          </reference>
        </references>
      </pivotArea>
    </format>
    <format dxfId="2387">
      <pivotArea dataOnly="0" labelOnly="1" outline="0" fieldPosition="0">
        <references count="14">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x v="28"/>
          </reference>
          <reference field="38" count="1" selected="0">
            <x v="17"/>
          </reference>
        </references>
      </pivotArea>
    </format>
    <format dxfId="2386">
      <pivotArea dataOnly="0" labelOnly="1" outline="0" fieldPosition="0">
        <references count="14">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x v="8"/>
          </reference>
          <reference field="38" count="1" selected="0">
            <x v="15"/>
          </reference>
        </references>
      </pivotArea>
    </format>
    <format dxfId="2385">
      <pivotArea dataOnly="0" labelOnly="1" outline="0" fieldPosition="0">
        <references count="14">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x v="26"/>
          </reference>
          <reference field="38" count="1" selected="0">
            <x v="13"/>
          </reference>
        </references>
      </pivotArea>
    </format>
    <format dxfId="2384">
      <pivotArea dataOnly="0" labelOnly="1" outline="0" fieldPosition="0">
        <references count="14">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x v="15"/>
          </reference>
          <reference field="38" count="1" selected="0">
            <x v="90"/>
          </reference>
        </references>
      </pivotArea>
    </format>
    <format dxfId="2383">
      <pivotArea dataOnly="0" labelOnly="1" outline="0" fieldPosition="0">
        <references count="14">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x v="5"/>
          </reference>
          <reference field="38" count="1" selected="0">
            <x v="37"/>
          </reference>
        </references>
      </pivotArea>
    </format>
    <format dxfId="2382">
      <pivotArea dataOnly="0" labelOnly="1" outline="0" fieldPosition="0">
        <references count="14">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x v="8"/>
          </reference>
          <reference field="38" count="1" selected="0">
            <x v="78"/>
          </reference>
        </references>
      </pivotArea>
    </format>
    <format dxfId="2381">
      <pivotArea dataOnly="0" labelOnly="1" outline="0" fieldPosition="0">
        <references count="14">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x v="10"/>
          </reference>
          <reference field="38" count="1" selected="0">
            <x v="38"/>
          </reference>
        </references>
      </pivotArea>
    </format>
    <format dxfId="2380">
      <pivotArea dataOnly="0" labelOnly="1" outline="0" fieldPosition="0">
        <references count="14">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selected="0">
            <x v="65"/>
          </reference>
          <reference field="37" count="1">
            <x v="7"/>
          </reference>
          <reference field="38" count="1" selected="0">
            <x v="89"/>
          </reference>
        </references>
      </pivotArea>
    </format>
    <format dxfId="2379">
      <pivotArea dataOnly="0" labelOnly="1" outline="0" fieldPosition="0">
        <references count="14">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x v="8"/>
          </reference>
          <reference field="38" count="1" selected="0">
            <x v="89"/>
          </reference>
        </references>
      </pivotArea>
    </format>
    <format dxfId="2378">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x v="10"/>
          </reference>
          <reference field="38" count="1" selected="0">
            <x v="36"/>
          </reference>
        </references>
      </pivotArea>
    </format>
    <format dxfId="2377">
      <pivotArea dataOnly="0" labelOnly="1" outline="0" fieldPosition="0">
        <references count="14">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x v="39"/>
          </reference>
          <reference field="38" count="1" selected="0">
            <x v="104"/>
          </reference>
        </references>
      </pivotArea>
    </format>
    <format dxfId="2376">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x v="8"/>
          </reference>
          <reference field="38" count="1" selected="0">
            <x v="83"/>
          </reference>
        </references>
      </pivotArea>
    </format>
    <format dxfId="2375">
      <pivotArea dataOnly="0" labelOnly="1" outline="0" fieldPosition="0">
        <references count="14">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x v="5"/>
          </reference>
          <reference field="38" count="1" selected="0">
            <x v="34"/>
          </reference>
        </references>
      </pivotArea>
    </format>
    <format dxfId="2374">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x v="7"/>
          </reference>
          <reference field="38" count="1" selected="0">
            <x v="27"/>
          </reference>
        </references>
      </pivotArea>
    </format>
    <format dxfId="2373">
      <pivotArea dataOnly="0" labelOnly="1" outline="0" fieldPosition="0">
        <references count="14">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x v="8"/>
          </reference>
          <reference field="38" count="1" selected="0">
            <x v="53"/>
          </reference>
        </references>
      </pivotArea>
    </format>
    <format dxfId="2372">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x v="39"/>
          </reference>
          <reference field="38" count="1" selected="0">
            <x v="104"/>
          </reference>
        </references>
      </pivotArea>
    </format>
    <format dxfId="2371">
      <pivotArea dataOnly="0" labelOnly="1" outline="0" fieldPosition="0">
        <references count="14">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x v="8"/>
          </reference>
          <reference field="38" count="1" selected="0">
            <x v="12"/>
          </reference>
        </references>
      </pivotArea>
    </format>
    <format dxfId="2370">
      <pivotArea dataOnly="0" labelOnly="1" outline="0" fieldPosition="0">
        <references count="14">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x v="39"/>
          </reference>
          <reference field="38" count="1" selected="0">
            <x v="104"/>
          </reference>
        </references>
      </pivotArea>
    </format>
    <format dxfId="2369">
      <pivotArea dataOnly="0" labelOnly="1" outline="0" fieldPosition="0">
        <references count="14">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x v="8"/>
          </reference>
          <reference field="38" count="1" selected="0">
            <x v="63"/>
          </reference>
        </references>
      </pivotArea>
    </format>
    <format dxfId="2368">
      <pivotArea dataOnly="0" labelOnly="1" outline="0" fieldPosition="0">
        <references count="14">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x v="7"/>
          </reference>
          <reference field="38" count="1" selected="0">
            <x v="18"/>
          </reference>
        </references>
      </pivotArea>
    </format>
    <format dxfId="2367">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x v="10"/>
          </reference>
          <reference field="38" count="1" selected="0">
            <x v="39"/>
          </reference>
        </references>
      </pivotArea>
    </format>
    <format dxfId="2366">
      <pivotArea dataOnly="0" labelOnly="1" outline="0" fieldPosition="0">
        <references count="14">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x v="7"/>
          </reference>
          <reference field="38" count="1" selected="0">
            <x v="21"/>
          </reference>
        </references>
      </pivotArea>
    </format>
    <format dxfId="2365">
      <pivotArea dataOnly="0" labelOnly="1" outline="0" fieldPosition="0">
        <references count="14">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x v="9"/>
          </reference>
          <reference field="38" count="1" selected="0">
            <x v="102"/>
          </reference>
        </references>
      </pivotArea>
    </format>
    <format dxfId="2364">
      <pivotArea dataOnly="0" labelOnly="1" outline="0" fieldPosition="0">
        <references count="14">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x v="8"/>
          </reference>
          <reference field="38" count="1" selected="0">
            <x v="61"/>
          </reference>
        </references>
      </pivotArea>
    </format>
    <format dxfId="2363">
      <pivotArea dataOnly="0" labelOnly="1" outline="0" fieldPosition="0">
        <references count="14">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x v="5"/>
          </reference>
          <reference field="38" count="1" selected="0">
            <x v="75"/>
          </reference>
        </references>
      </pivotArea>
    </format>
    <format dxfId="2362">
      <pivotArea dataOnly="0" labelOnly="1" outline="0" fieldPosition="0">
        <references count="14">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x v="39"/>
          </reference>
          <reference field="38" count="1" selected="0">
            <x v="104"/>
          </reference>
        </references>
      </pivotArea>
    </format>
    <format dxfId="2361">
      <pivotArea dataOnly="0" labelOnly="1" outline="0" fieldPosition="0">
        <references count="14">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x v="12"/>
          </reference>
          <reference field="38" count="1" selected="0">
            <x v="21"/>
          </reference>
        </references>
      </pivotArea>
    </format>
    <format dxfId="2360">
      <pivotArea dataOnly="0" labelOnly="1" outline="0" fieldPosition="0">
        <references count="15">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7" count="1">
            <x v="1"/>
          </reference>
        </references>
      </pivotArea>
    </format>
    <format dxfId="2359">
      <pivotArea dataOnly="0" labelOnly="1" outline="0" fieldPosition="0">
        <references count="15">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7" count="1">
            <x v="4"/>
          </reference>
        </references>
      </pivotArea>
    </format>
    <format dxfId="2358">
      <pivotArea dataOnly="0" labelOnly="1" outline="0" fieldPosition="0">
        <references count="15">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7" count="1">
            <x v="1"/>
          </reference>
        </references>
      </pivotArea>
    </format>
    <format dxfId="2357">
      <pivotArea dataOnly="0" labelOnly="1" outline="0" fieldPosition="0">
        <references count="15">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7" count="1">
            <x v="1"/>
          </reference>
        </references>
      </pivotArea>
    </format>
    <format dxfId="2356">
      <pivotArea dataOnly="0" labelOnly="1" outline="0" fieldPosition="0">
        <references count="15">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7" count="1">
            <x v="1"/>
          </reference>
        </references>
      </pivotArea>
    </format>
    <format dxfId="2355">
      <pivotArea dataOnly="0" labelOnly="1" outline="0" fieldPosition="0">
        <references count="15">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7" count="1">
            <x v="2"/>
          </reference>
        </references>
      </pivotArea>
    </format>
    <format dxfId="2354">
      <pivotArea dataOnly="0" labelOnly="1" outline="0" fieldPosition="0">
        <references count="15">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7" count="1">
            <x v="1"/>
          </reference>
        </references>
      </pivotArea>
    </format>
    <format dxfId="2353">
      <pivotArea dataOnly="0" labelOnly="1" outline="0" fieldPosition="0">
        <references count="15">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7" count="1">
            <x v="1"/>
          </reference>
        </references>
      </pivotArea>
    </format>
    <format dxfId="2352">
      <pivotArea dataOnly="0" labelOnly="1" outline="0" fieldPosition="0">
        <references count="15">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7" count="1">
            <x v="0"/>
          </reference>
        </references>
      </pivotArea>
    </format>
    <format dxfId="2351">
      <pivotArea dataOnly="0" labelOnly="1" outline="0" fieldPosition="0">
        <references count="15">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7" count="1">
            <x v="4"/>
          </reference>
        </references>
      </pivotArea>
    </format>
    <format dxfId="2350">
      <pivotArea dataOnly="0" labelOnly="1" outline="0" fieldPosition="0">
        <references count="15">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7" count="1">
            <x v="4"/>
          </reference>
        </references>
      </pivotArea>
    </format>
    <format dxfId="2349">
      <pivotArea dataOnly="0" labelOnly="1" outline="0" fieldPosition="0">
        <references count="15">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7" count="1">
            <x v="4"/>
          </reference>
        </references>
      </pivotArea>
    </format>
    <format dxfId="2348">
      <pivotArea dataOnly="0" labelOnly="1" outline="0" fieldPosition="0">
        <references count="15">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7" count="1">
            <x v="1"/>
          </reference>
        </references>
      </pivotArea>
    </format>
    <format dxfId="2347">
      <pivotArea dataOnly="0" labelOnly="1" outline="0" fieldPosition="0">
        <references count="15">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7" count="1">
            <x v="1"/>
          </reference>
        </references>
      </pivotArea>
    </format>
    <format dxfId="2346">
      <pivotArea dataOnly="0" labelOnly="1" outline="0" fieldPosition="0">
        <references count="15">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7" count="1">
            <x v="2"/>
          </reference>
        </references>
      </pivotArea>
    </format>
    <format dxfId="2345">
      <pivotArea dataOnly="0" labelOnly="1" outline="0" fieldPosition="0">
        <references count="15">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7" count="1">
            <x v="1"/>
          </reference>
        </references>
      </pivotArea>
    </format>
    <format dxfId="2344">
      <pivotArea dataOnly="0" labelOnly="1" outline="0" fieldPosition="0">
        <references count="15">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7" count="1">
            <x v="3"/>
          </reference>
        </references>
      </pivotArea>
    </format>
    <format dxfId="2343">
      <pivotArea dataOnly="0" labelOnly="1" outline="0" fieldPosition="0">
        <references count="15">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selected="0">
            <x v="39"/>
          </reference>
          <reference field="31" count="1" selected="0">
            <x v="31"/>
          </reference>
          <reference field="36" count="1" selected="0">
            <x v="8"/>
          </reference>
          <reference field="37" count="1" selected="0">
            <x v="3"/>
          </reference>
          <reference field="38" count="1" selected="0">
            <x v="71"/>
          </reference>
          <reference field="47" count="1">
            <x v="1"/>
          </reference>
        </references>
      </pivotArea>
    </format>
    <format dxfId="2342">
      <pivotArea dataOnly="0" labelOnly="1" outline="0" fieldPosition="0">
        <references count="15">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7" count="1">
            <x v="4"/>
          </reference>
        </references>
      </pivotArea>
    </format>
    <format dxfId="2341">
      <pivotArea dataOnly="0" labelOnly="1" outline="0" fieldPosition="0">
        <references count="15">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7" count="1">
            <x v="1"/>
          </reference>
        </references>
      </pivotArea>
    </format>
    <format dxfId="2340">
      <pivotArea dataOnly="0" labelOnly="1" outline="0" fieldPosition="0">
        <references count="15">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7" count="1">
            <x v="1"/>
          </reference>
        </references>
      </pivotArea>
    </format>
    <format dxfId="2339">
      <pivotArea dataOnly="0" labelOnly="1" outline="0" fieldPosition="0">
        <references count="15">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7" count="1">
            <x v="1"/>
          </reference>
        </references>
      </pivotArea>
    </format>
    <format dxfId="2338">
      <pivotArea dataOnly="0" labelOnly="1" outline="0" fieldPosition="0">
        <references count="15">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selected="0">
            <x v="2"/>
          </reference>
          <reference field="37" count="1" selected="0">
            <x v="38"/>
          </reference>
          <reference field="38" count="1" selected="0">
            <x v="25"/>
          </reference>
          <reference field="47" count="1">
            <x v="2"/>
          </reference>
        </references>
      </pivotArea>
    </format>
    <format dxfId="2337">
      <pivotArea dataOnly="0" labelOnly="1" outline="0" fieldPosition="0">
        <references count="15">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7" count="1">
            <x v="2"/>
          </reference>
        </references>
      </pivotArea>
    </format>
    <format dxfId="2336">
      <pivotArea dataOnly="0" labelOnly="1" outline="0" fieldPosition="0">
        <references count="15">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7" count="1">
            <x v="4"/>
          </reference>
        </references>
      </pivotArea>
    </format>
    <format dxfId="2335">
      <pivotArea dataOnly="0" labelOnly="1" outline="0" fieldPosition="0">
        <references count="15">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selected="0">
            <x v="5"/>
          </reference>
          <reference field="38" count="1" selected="0">
            <x v="82"/>
          </reference>
          <reference field="47" count="1">
            <x v="2"/>
          </reference>
        </references>
      </pivotArea>
    </format>
    <format dxfId="2334">
      <pivotArea dataOnly="0" labelOnly="1" outline="0" fieldPosition="0">
        <references count="15">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7" count="1">
            <x v="0"/>
          </reference>
        </references>
      </pivotArea>
    </format>
    <format dxfId="2333">
      <pivotArea dataOnly="0" labelOnly="1" outline="0" fieldPosition="0">
        <references count="15">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7" count="1">
            <x v="1"/>
          </reference>
        </references>
      </pivotArea>
    </format>
    <format dxfId="2332">
      <pivotArea dataOnly="0" labelOnly="1" outline="0" fieldPosition="0">
        <references count="15">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7" count="1">
            <x v="2"/>
          </reference>
        </references>
      </pivotArea>
    </format>
    <format dxfId="2331">
      <pivotArea dataOnly="0" labelOnly="1" outline="0" fieldPosition="0">
        <references count="15">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7" count="1">
            <x v="0"/>
          </reference>
        </references>
      </pivotArea>
    </format>
    <format dxfId="2330">
      <pivotArea dataOnly="0" labelOnly="1" outline="0" fieldPosition="0">
        <references count="15">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7" count="1">
            <x v="1"/>
          </reference>
        </references>
      </pivotArea>
    </format>
    <format dxfId="2329">
      <pivotArea dataOnly="0" labelOnly="1" outline="0" fieldPosition="0">
        <references count="15">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7" count="1">
            <x v="0"/>
          </reference>
        </references>
      </pivotArea>
    </format>
    <format dxfId="2328">
      <pivotArea dataOnly="0" labelOnly="1" outline="0" fieldPosition="0">
        <references count="15">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7" count="1">
            <x v="1"/>
          </reference>
        </references>
      </pivotArea>
    </format>
    <format dxfId="2327">
      <pivotArea dataOnly="0" labelOnly="1" outline="0" fieldPosition="0">
        <references count="15">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7" count="1">
            <x v="0"/>
          </reference>
        </references>
      </pivotArea>
    </format>
    <format dxfId="2326">
      <pivotArea dataOnly="0" labelOnly="1" outline="0" fieldPosition="0">
        <references count="15">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7" count="1">
            <x v="1"/>
          </reference>
        </references>
      </pivotArea>
    </format>
    <format dxfId="2325">
      <pivotArea dataOnly="0" labelOnly="1" outline="0" fieldPosition="0">
        <references count="15">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7" count="1">
            <x v="4"/>
          </reference>
        </references>
      </pivotArea>
    </format>
    <format dxfId="2324">
      <pivotArea dataOnly="0" labelOnly="1" outline="0" fieldPosition="0">
        <references count="15">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7" count="1">
            <x v="1"/>
          </reference>
        </references>
      </pivotArea>
    </format>
    <format dxfId="2323">
      <pivotArea dataOnly="0" labelOnly="1" outline="0" fieldPosition="0">
        <references count="15">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7" count="1">
            <x v="2"/>
          </reference>
        </references>
      </pivotArea>
    </format>
    <format dxfId="2322">
      <pivotArea dataOnly="0" labelOnly="1" outline="0" fieldPosition="0">
        <references count="15">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7" count="1">
            <x v="1"/>
          </reference>
        </references>
      </pivotArea>
    </format>
    <format dxfId="2321">
      <pivotArea dataOnly="0" labelOnly="1" outline="0" fieldPosition="0">
        <references count="15">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7" count="1">
            <x v="2"/>
          </reference>
        </references>
      </pivotArea>
    </format>
    <format dxfId="2320">
      <pivotArea dataOnly="0" labelOnly="1" outline="0" fieldPosition="0">
        <references count="15">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7" count="1">
            <x v="2"/>
          </reference>
        </references>
      </pivotArea>
    </format>
    <format dxfId="2319">
      <pivotArea dataOnly="0" labelOnly="1" outline="0" fieldPosition="0">
        <references count="15">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7" count="1">
            <x v="1"/>
          </reference>
        </references>
      </pivotArea>
    </format>
    <format dxfId="2318">
      <pivotArea dataOnly="0" labelOnly="1" outline="0" fieldPosition="0">
        <references count="15">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7" count="1">
            <x v="1"/>
          </reference>
        </references>
      </pivotArea>
    </format>
    <format dxfId="2317">
      <pivotArea dataOnly="0" labelOnly="1" outline="0" fieldPosition="0">
        <references count="15">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7" count="1">
            <x v="1"/>
          </reference>
        </references>
      </pivotArea>
    </format>
    <format dxfId="2316">
      <pivotArea dataOnly="0" labelOnly="1" outline="0" fieldPosition="0">
        <references count="15">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7" count="1">
            <x v="1"/>
          </reference>
        </references>
      </pivotArea>
    </format>
    <format dxfId="2315">
      <pivotArea dataOnly="0" labelOnly="1" outline="0" fieldPosition="0">
        <references count="15">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7" count="1">
            <x v="1"/>
          </reference>
        </references>
      </pivotArea>
    </format>
    <format dxfId="2314">
      <pivotArea dataOnly="0" labelOnly="1" outline="0" fieldPosition="0">
        <references count="15">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7" count="1">
            <x v="1"/>
          </reference>
        </references>
      </pivotArea>
    </format>
    <format dxfId="2313">
      <pivotArea dataOnly="0" labelOnly="1" outline="0" fieldPosition="0">
        <references count="15">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selected="0">
            <x v="30"/>
          </reference>
          <reference field="30" count="1" selected="0">
            <x v="19"/>
          </reference>
          <reference field="31" count="1" selected="0">
            <x v="94"/>
          </reference>
          <reference field="36" count="1" selected="0">
            <x v="38"/>
          </reference>
          <reference field="37" count="1" selected="0">
            <x v="10"/>
          </reference>
          <reference field="38" count="1" selected="0">
            <x v="92"/>
          </reference>
          <reference field="47" count="1">
            <x v="1"/>
          </reference>
        </references>
      </pivotArea>
    </format>
    <format dxfId="2312">
      <pivotArea dataOnly="0" labelOnly="1" outline="0" fieldPosition="0">
        <references count="15">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7" count="1">
            <x v="2"/>
          </reference>
        </references>
      </pivotArea>
    </format>
    <format dxfId="2311">
      <pivotArea dataOnly="0" labelOnly="1" outline="0" fieldPosition="0">
        <references count="15">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selected="0">
            <x v="34"/>
          </reference>
          <reference field="31" count="1" selected="0">
            <x v="98"/>
          </reference>
          <reference field="36" count="1" selected="0">
            <x v="53"/>
          </reference>
          <reference field="37" count="1" selected="0">
            <x v="7"/>
          </reference>
          <reference field="38" count="1" selected="0">
            <x v="27"/>
          </reference>
          <reference field="47" count="1">
            <x v="1"/>
          </reference>
        </references>
      </pivotArea>
    </format>
    <format dxfId="2310">
      <pivotArea dataOnly="0" labelOnly="1" outline="0" fieldPosition="0">
        <references count="15">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7" count="1">
            <x v="1"/>
          </reference>
        </references>
      </pivotArea>
    </format>
    <format dxfId="2309">
      <pivotArea dataOnly="0" labelOnly="1" outline="0" fieldPosition="0">
        <references count="15">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7" count="1">
            <x v="1"/>
          </reference>
        </references>
      </pivotArea>
    </format>
    <format dxfId="2308">
      <pivotArea dataOnly="0" labelOnly="1" outline="0" fieldPosition="0">
        <references count="15">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selected="0">
            <x v="7"/>
          </reference>
          <reference field="38" count="1" selected="0">
            <x v="21"/>
          </reference>
          <reference field="47" count="1">
            <x v="2"/>
          </reference>
        </references>
      </pivotArea>
    </format>
    <format dxfId="2307">
      <pivotArea dataOnly="0" labelOnly="1" outline="0" fieldPosition="0">
        <references count="15">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7" count="1">
            <x v="1"/>
          </reference>
        </references>
      </pivotArea>
    </format>
    <format dxfId="2306">
      <pivotArea dataOnly="0" labelOnly="1" outline="0" fieldPosition="0">
        <references count="15">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7" count="1">
            <x v="0"/>
          </reference>
        </references>
      </pivotArea>
    </format>
    <format dxfId="2305">
      <pivotArea dataOnly="0" labelOnly="1" outline="0" fieldPosition="0">
        <references count="15">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7" count="1">
            <x v="1"/>
          </reference>
        </references>
      </pivotArea>
    </format>
    <format dxfId="2304">
      <pivotArea dataOnly="0" labelOnly="1" outline="0" fieldPosition="0">
        <references count="16">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x v="30"/>
          </reference>
          <reference field="47" count="1" selected="0">
            <x v="1"/>
          </reference>
        </references>
      </pivotArea>
    </format>
    <format dxfId="2303">
      <pivotArea dataOnly="0" labelOnly="1" outline="0" fieldPosition="0">
        <references count="16">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x v="33"/>
          </reference>
          <reference field="47" count="1" selected="0">
            <x v="1"/>
          </reference>
        </references>
      </pivotArea>
    </format>
    <format dxfId="2302">
      <pivotArea dataOnly="0" labelOnly="1" outline="0" fieldPosition="0">
        <references count="16">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x v="9"/>
          </reference>
          <reference field="47" count="1" selected="0">
            <x v="1"/>
          </reference>
        </references>
      </pivotArea>
    </format>
    <format dxfId="2301">
      <pivotArea dataOnly="0" labelOnly="1" outline="0" fieldPosition="0">
        <references count="16">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selected="0">
            <x v="13"/>
          </reference>
          <reference field="38" count="1" selected="0">
            <x v="42"/>
          </reference>
          <reference field="40" count="1">
            <x v="36"/>
          </reference>
          <reference field="47" count="1" selected="0">
            <x v="1"/>
          </reference>
        </references>
      </pivotArea>
    </format>
    <format dxfId="2300">
      <pivotArea dataOnly="0" labelOnly="1" outline="0" fieldPosition="0">
        <references count="16">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x v="2"/>
          </reference>
          <reference field="47" count="1" selected="0">
            <x v="1"/>
          </reference>
        </references>
      </pivotArea>
    </format>
    <format dxfId="2299">
      <pivotArea dataOnly="0" labelOnly="1" outline="0" fieldPosition="0">
        <references count="16">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selected="0">
            <x v="5"/>
          </reference>
          <reference field="38" count="1" selected="0">
            <x v="21"/>
          </reference>
          <reference field="40" count="1">
            <x v="45"/>
          </reference>
          <reference field="47" count="1" selected="0">
            <x v="1"/>
          </reference>
        </references>
      </pivotArea>
    </format>
    <format dxfId="2298">
      <pivotArea dataOnly="0" labelOnly="1" outline="0" fieldPosition="0">
        <references count="16">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x v="16"/>
          </reference>
          <reference field="47" count="1" selected="0">
            <x v="1"/>
          </reference>
        </references>
      </pivotArea>
    </format>
    <format dxfId="2297">
      <pivotArea dataOnly="0" labelOnly="1" outline="0" fieldPosition="0">
        <references count="16">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x v="9"/>
          </reference>
          <reference field="47" count="1" selected="0">
            <x v="1"/>
          </reference>
        </references>
      </pivotArea>
    </format>
    <format dxfId="2296">
      <pivotArea dataOnly="0" labelOnly="1" outline="0" fieldPosition="0">
        <references count="16">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selected="0">
            <x v="8"/>
          </reference>
          <reference field="38" count="1" selected="0">
            <x v="101"/>
          </reference>
          <reference field="40" count="1">
            <x v="14"/>
          </reference>
          <reference field="47" count="1" selected="0">
            <x v="1"/>
          </reference>
        </references>
      </pivotArea>
    </format>
    <format dxfId="2295">
      <pivotArea dataOnly="0" labelOnly="1" outline="0" fieldPosition="0">
        <references count="16">
          <reference field="7" count="1" selected="0">
            <x v="1"/>
          </reference>
          <reference field="8" count="1" selected="0">
            <x v="14"/>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selected="0">
            <x v="16"/>
          </reference>
          <reference field="31" count="1" selected="0">
            <x v="121"/>
          </reference>
          <reference field="36" count="1" selected="0">
            <x v="84"/>
          </reference>
          <reference field="37" count="1" selected="0">
            <x v="8"/>
          </reference>
          <reference field="38" count="1" selected="0">
            <x v="101"/>
          </reference>
          <reference field="40" count="1">
            <x v="25"/>
          </reference>
          <reference field="47" count="1" selected="0">
            <x v="1"/>
          </reference>
        </references>
      </pivotArea>
    </format>
    <format dxfId="2294">
      <pivotArea dataOnly="0" labelOnly="1" outline="0" fieldPosition="0">
        <references count="16">
          <reference field="7" count="1" selected="0">
            <x v="1"/>
          </reference>
          <reference field="8" count="1" selected="0">
            <x v="14"/>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selected="0">
            <x v="18"/>
          </reference>
          <reference field="31" count="1" selected="0">
            <x v="122"/>
          </reference>
          <reference field="36" count="1" selected="0">
            <x v="84"/>
          </reference>
          <reference field="37" count="1" selected="0">
            <x v="8"/>
          </reference>
          <reference field="38" count="1" selected="0">
            <x v="5"/>
          </reference>
          <reference field="40" count="1">
            <x v="11"/>
          </reference>
          <reference field="47" count="1" selected="0">
            <x v="1"/>
          </reference>
        </references>
      </pivotArea>
    </format>
    <format dxfId="2293">
      <pivotArea dataOnly="0" labelOnly="1" outline="0" fieldPosition="0">
        <references count="16">
          <reference field="7" count="1" selected="0">
            <x v="1"/>
          </reference>
          <reference field="8" count="1" selected="0">
            <x v="14"/>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selected="0">
            <x v="20"/>
          </reference>
          <reference field="31" count="1" selected="0">
            <x v="123"/>
          </reference>
          <reference field="36" count="1" selected="0">
            <x v="84"/>
          </reference>
          <reference field="37" count="1" selected="0">
            <x v="8"/>
          </reference>
          <reference field="38" count="1" selected="0">
            <x v="55"/>
          </reference>
          <reference field="40" count="1">
            <x v="16"/>
          </reference>
          <reference field="47" count="1" selected="0">
            <x v="1"/>
          </reference>
        </references>
      </pivotArea>
    </format>
    <format dxfId="2292">
      <pivotArea dataOnly="0" labelOnly="1" outline="0" fieldPosition="0">
        <references count="16">
          <reference field="7" count="1" selected="0">
            <x v="1"/>
          </reference>
          <reference field="8" count="1" selected="0">
            <x v="14"/>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selected="0">
            <x v="23"/>
          </reference>
          <reference field="31" count="1" selected="0">
            <x v="124"/>
          </reference>
          <reference field="36" count="1" selected="0">
            <x v="84"/>
          </reference>
          <reference field="37" count="1" selected="0">
            <x v="8"/>
          </reference>
          <reference field="38" count="1" selected="0">
            <x v="58"/>
          </reference>
          <reference field="40" count="1">
            <x v="8"/>
          </reference>
          <reference field="47" count="1" selected="0">
            <x v="1"/>
          </reference>
        </references>
      </pivotArea>
    </format>
    <format dxfId="2291">
      <pivotArea dataOnly="0" labelOnly="1" outline="0" fieldPosition="0">
        <references count="16">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x v="32"/>
          </reference>
          <reference field="47" count="1" selected="0">
            <x v="1"/>
          </reference>
        </references>
      </pivotArea>
    </format>
    <format dxfId="2290">
      <pivotArea dataOnly="0" labelOnly="1" outline="0" fieldPosition="0">
        <references count="16">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x v="0"/>
          </reference>
          <reference field="47" count="1" selected="0">
            <x v="0"/>
          </reference>
        </references>
      </pivotArea>
    </format>
    <format dxfId="2289">
      <pivotArea dataOnly="0" labelOnly="1" outline="0" fieldPosition="0">
        <references count="16">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x v="45"/>
          </reference>
          <reference field="47" count="1" selected="0">
            <x v="4"/>
          </reference>
        </references>
      </pivotArea>
    </format>
    <format dxfId="2288">
      <pivotArea dataOnly="0" labelOnly="1" outline="0" fieldPosition="0">
        <references count="16">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x v="29"/>
          </reference>
          <reference field="47" count="1" selected="0">
            <x v="1"/>
          </reference>
        </references>
      </pivotArea>
    </format>
    <format dxfId="2287">
      <pivotArea dataOnly="0" labelOnly="1" outline="0" fieldPosition="0">
        <references count="16">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x v="27"/>
          </reference>
          <reference field="47" count="1" selected="0">
            <x v="1"/>
          </reference>
        </references>
      </pivotArea>
    </format>
    <format dxfId="2286">
      <pivotArea dataOnly="0" labelOnly="1" outline="0" fieldPosition="0">
        <references count="16">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x v="41"/>
          </reference>
          <reference field="47" count="1" selected="0">
            <x v="1"/>
          </reference>
        </references>
      </pivotArea>
    </format>
    <format dxfId="2285">
      <pivotArea dataOnly="0" labelOnly="1" outline="0" fieldPosition="0">
        <references count="16">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x v="16"/>
          </reference>
          <reference field="47" count="1" selected="0">
            <x v="1"/>
          </reference>
        </references>
      </pivotArea>
    </format>
    <format dxfId="2284">
      <pivotArea dataOnly="0" labelOnly="1" outline="0" fieldPosition="0">
        <references count="16">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x v="45"/>
          </reference>
          <reference field="47" count="1" selected="0">
            <x v="4"/>
          </reference>
        </references>
      </pivotArea>
    </format>
    <format dxfId="2283">
      <pivotArea dataOnly="0" labelOnly="1" outline="0" fieldPosition="0">
        <references count="16">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x v="13"/>
          </reference>
          <reference field="47" count="1" selected="0">
            <x v="1"/>
          </reference>
        </references>
      </pivotArea>
    </format>
    <format dxfId="2282">
      <pivotArea dataOnly="0" labelOnly="1" outline="0" fieldPosition="0">
        <references count="16">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x v="25"/>
          </reference>
          <reference field="47" count="1" selected="0">
            <x v="1"/>
          </reference>
        </references>
      </pivotArea>
    </format>
    <format dxfId="2281">
      <pivotArea dataOnly="0" labelOnly="1" outline="0" fieldPosition="0">
        <references count="16">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x v="45"/>
          </reference>
          <reference field="47" count="1" selected="0">
            <x v="2"/>
          </reference>
        </references>
      </pivotArea>
    </format>
    <format dxfId="2280">
      <pivotArea dataOnly="0" labelOnly="1" outline="0" fieldPosition="0">
        <references count="16">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x v="8"/>
          </reference>
          <reference field="47" count="1" selected="0">
            <x v="1"/>
          </reference>
        </references>
      </pivotArea>
    </format>
    <format dxfId="2279">
      <pivotArea dataOnly="0" labelOnly="1" outline="0" fieldPosition="0">
        <references count="16">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x v="24"/>
          </reference>
          <reference field="47" count="1" selected="0">
            <x v="1"/>
          </reference>
        </references>
      </pivotArea>
    </format>
    <format dxfId="2278">
      <pivotArea dataOnly="0" labelOnly="1" outline="0" fieldPosition="0">
        <references count="16">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0" count="1">
            <x v="18"/>
          </reference>
          <reference field="47" count="1" selected="0">
            <x v="3"/>
          </reference>
        </references>
      </pivotArea>
    </format>
    <format dxfId="2277">
      <pivotArea dataOnly="0" labelOnly="1" outline="0" fieldPosition="0">
        <references count="16">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selected="0">
            <x v="39"/>
          </reference>
          <reference field="31" count="1" selected="0">
            <x v="31"/>
          </reference>
          <reference field="36" count="1" selected="0">
            <x v="8"/>
          </reference>
          <reference field="37" count="1" selected="0">
            <x v="3"/>
          </reference>
          <reference field="38" count="1" selected="0">
            <x v="71"/>
          </reference>
          <reference field="40" count="1">
            <x v="10"/>
          </reference>
          <reference field="47" count="1" selected="0">
            <x v="1"/>
          </reference>
        </references>
      </pivotArea>
    </format>
    <format dxfId="2276">
      <pivotArea dataOnly="0" labelOnly="1" outline="0" fieldPosition="0">
        <references count="16">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selected="0">
            <x v="104"/>
          </reference>
          <reference field="31" count="1" selected="0">
            <x v="35"/>
          </reference>
          <reference field="36" count="1" selected="0">
            <x v="71"/>
          </reference>
          <reference field="37" count="1" selected="0">
            <x v="29"/>
          </reference>
          <reference field="38" count="1" selected="0">
            <x v="50"/>
          </reference>
          <reference field="40" count="1">
            <x v="7"/>
          </reference>
          <reference field="47" count="1" selected="0">
            <x v="1"/>
          </reference>
        </references>
      </pivotArea>
    </format>
    <format dxfId="2275">
      <pivotArea dataOnly="0" labelOnly="1" outline="0" fieldPosition="0">
        <references count="16">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x v="14"/>
          </reference>
          <reference field="47" count="1" selected="0">
            <x v="1"/>
          </reference>
        </references>
      </pivotArea>
    </format>
    <format dxfId="2274">
      <pivotArea dataOnly="0" labelOnly="1" outline="0" fieldPosition="0">
        <references count="16">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x v="45"/>
          </reference>
          <reference field="47" count="1" selected="0">
            <x v="4"/>
          </reference>
        </references>
      </pivotArea>
    </format>
    <format dxfId="2273">
      <pivotArea dataOnly="0" labelOnly="1" outline="0" fieldPosition="0">
        <references count="16">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x v="29"/>
          </reference>
          <reference field="47" count="1" selected="0">
            <x v="1"/>
          </reference>
        </references>
      </pivotArea>
    </format>
    <format dxfId="2272">
      <pivotArea dataOnly="0" labelOnly="1" outline="0" fieldPosition="0">
        <references count="16">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x v="9"/>
          </reference>
          <reference field="47" count="1" selected="0">
            <x v="1"/>
          </reference>
        </references>
      </pivotArea>
    </format>
    <format dxfId="2271">
      <pivotArea dataOnly="0" labelOnly="1" outline="0" fieldPosition="0">
        <references count="16">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x v="38"/>
          </reference>
          <reference field="47" count="1" selected="0">
            <x v="1"/>
          </reference>
        </references>
      </pivotArea>
    </format>
    <format dxfId="2270">
      <pivotArea dataOnly="0" labelOnly="1" outline="0" fieldPosition="0">
        <references count="16">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x v="22"/>
          </reference>
          <reference field="47" count="1" selected="0">
            <x v="1"/>
          </reference>
        </references>
      </pivotArea>
    </format>
    <format dxfId="2269">
      <pivotArea dataOnly="0" labelOnly="1" outline="0" fieldPosition="0">
        <references count="16">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x v="39"/>
          </reference>
          <reference field="47" count="1" selected="0">
            <x v="1"/>
          </reference>
        </references>
      </pivotArea>
    </format>
    <format dxfId="2268">
      <pivotArea dataOnly="0" labelOnly="1" outline="0" fieldPosition="0">
        <references count="16">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x v="42"/>
          </reference>
          <reference field="47" count="1" selected="0">
            <x v="2"/>
          </reference>
        </references>
      </pivotArea>
    </format>
    <format dxfId="2267">
      <pivotArea dataOnly="0" labelOnly="1" outline="0" fieldPosition="0">
        <references count="16">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selected="0">
            <x v="2"/>
          </reference>
          <reference field="38" count="1" selected="0">
            <x v="82"/>
          </reference>
          <reference field="40" count="1">
            <x v="45"/>
          </reference>
          <reference field="47" count="1" selected="0">
            <x v="2"/>
          </reference>
        </references>
      </pivotArea>
    </format>
    <format dxfId="2266">
      <pivotArea dataOnly="0" labelOnly="1" outline="0" fieldPosition="0">
        <references count="16">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x v="0"/>
          </reference>
          <reference field="47" count="1" selected="0">
            <x v="0"/>
          </reference>
        </references>
      </pivotArea>
    </format>
    <format dxfId="2265">
      <pivotArea dataOnly="0" labelOnly="1" outline="0" fieldPosition="0">
        <references count="16">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x v="26"/>
          </reference>
          <reference field="47" count="1" selected="0">
            <x v="1"/>
          </reference>
        </references>
      </pivotArea>
    </format>
    <format dxfId="2264">
      <pivotArea dataOnly="0" labelOnly="1" outline="0" fieldPosition="0">
        <references count="16">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x v="23"/>
          </reference>
          <reference field="47" count="1" selected="0">
            <x v="1"/>
          </reference>
        </references>
      </pivotArea>
    </format>
    <format dxfId="2263">
      <pivotArea dataOnly="0" labelOnly="1" outline="0" fieldPosition="0">
        <references count="16">
          <reference field="7" count="1" selected="0">
            <x v="1"/>
          </reference>
          <reference field="8" count="1" selected="0">
            <x v="14"/>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selected="0">
            <x v="9"/>
          </reference>
          <reference field="31" count="1" selected="0">
            <x v="125"/>
          </reference>
          <reference field="36" count="1" selected="0">
            <x v="26"/>
          </reference>
          <reference field="37" count="1" selected="0">
            <x v="8"/>
          </reference>
          <reference field="38" count="1" selected="0">
            <x v="96"/>
          </reference>
          <reference field="40" count="1">
            <x v="21"/>
          </reference>
          <reference field="47" count="1" selected="0">
            <x v="1"/>
          </reference>
        </references>
      </pivotArea>
    </format>
    <format dxfId="2262">
      <pivotArea dataOnly="0" labelOnly="1" outline="0" fieldPosition="0">
        <references count="16">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x v="13"/>
          </reference>
          <reference field="47" count="1" selected="0">
            <x v="1"/>
          </reference>
        </references>
      </pivotArea>
    </format>
    <format dxfId="2261">
      <pivotArea dataOnly="0" labelOnly="1" outline="0" fieldPosition="0">
        <references count="16">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x v="14"/>
          </reference>
          <reference field="47" count="1" selected="0">
            <x v="1"/>
          </reference>
        </references>
      </pivotArea>
    </format>
    <format dxfId="2260">
      <pivotArea dataOnly="0" labelOnly="1" outline="0" fieldPosition="0">
        <references count="16">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5"/>
          </reference>
          <reference field="31" count="1" selected="0">
            <x v="65"/>
          </reference>
          <reference field="36" count="1" selected="0">
            <x v="52"/>
          </reference>
          <reference field="37" count="1" selected="0">
            <x v="10"/>
          </reference>
          <reference field="38" count="1" selected="0">
            <x v="44"/>
          </reference>
          <reference field="40" count="1">
            <x v="9"/>
          </reference>
          <reference field="47" count="1" selected="0">
            <x v="1"/>
          </reference>
        </references>
      </pivotArea>
    </format>
    <format dxfId="2259">
      <pivotArea dataOnly="0" labelOnly="1" outline="0" fieldPosition="0">
        <references count="16">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x v="3"/>
          </reference>
          <reference field="47" count="1" selected="0">
            <x v="1"/>
          </reference>
        </references>
      </pivotArea>
    </format>
    <format dxfId="2258">
      <pivotArea dataOnly="0" labelOnly="1" outline="0" fieldPosition="0">
        <references count="16">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x v="0"/>
          </reference>
          <reference field="47" count="1" selected="0">
            <x v="0"/>
          </reference>
        </references>
      </pivotArea>
    </format>
    <format dxfId="2257">
      <pivotArea dataOnly="0" labelOnly="1" outline="0" fieldPosition="0">
        <references count="16">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x v="34"/>
          </reference>
          <reference field="47" count="1" selected="0">
            <x v="1"/>
          </reference>
        </references>
      </pivotArea>
    </format>
    <format dxfId="2256">
      <pivotArea dataOnly="0" labelOnly="1" outline="0" fieldPosition="0">
        <references count="16">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x v="45"/>
          </reference>
          <reference field="47" count="1" selected="0">
            <x v="1"/>
          </reference>
        </references>
      </pivotArea>
    </format>
    <format dxfId="2255">
      <pivotArea dataOnly="0" labelOnly="1" outline="0" fieldPosition="0">
        <references count="16">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x v="0"/>
          </reference>
          <reference field="47" count="1" selected="0">
            <x v="0"/>
          </reference>
        </references>
      </pivotArea>
    </format>
    <format dxfId="2254">
      <pivotArea dataOnly="0" labelOnly="1" outline="0" fieldPosition="0">
        <references count="16">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x v="19"/>
          </reference>
          <reference field="47" count="1" selected="0">
            <x v="1"/>
          </reference>
        </references>
      </pivotArea>
    </format>
    <format dxfId="2253">
      <pivotArea dataOnly="0" labelOnly="1" outline="0" fieldPosition="0">
        <references count="16">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x v="0"/>
          </reference>
          <reference field="47" count="1" selected="0">
            <x v="0"/>
          </reference>
        </references>
      </pivotArea>
    </format>
    <format dxfId="2252">
      <pivotArea dataOnly="0" labelOnly="1" outline="0" fieldPosition="0">
        <references count="16">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x v="45"/>
          </reference>
          <reference field="47" count="1" selected="0">
            <x v="1"/>
          </reference>
        </references>
      </pivotArea>
    </format>
    <format dxfId="2251">
      <pivotArea dataOnly="0" labelOnly="1" outline="0" fieldPosition="0">
        <references count="16">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x v="22"/>
          </reference>
          <reference field="47" count="1" selected="0">
            <x v="1"/>
          </reference>
        </references>
      </pivotArea>
    </format>
    <format dxfId="2250">
      <pivotArea dataOnly="0" labelOnly="1" outline="0" fieldPosition="0">
        <references count="16">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x v="35"/>
          </reference>
          <reference field="47" count="1" selected="0">
            <x v="1"/>
          </reference>
        </references>
      </pivotArea>
    </format>
    <format dxfId="2249">
      <pivotArea dataOnly="0" labelOnly="1" outline="0" fieldPosition="0">
        <references count="16">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x v="34"/>
          </reference>
          <reference field="47" count="1" selected="0">
            <x v="1"/>
          </reference>
        </references>
      </pivotArea>
    </format>
    <format dxfId="2248">
      <pivotArea dataOnly="0" labelOnly="1" outline="0" fieldPosition="0">
        <references count="16">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x v="45"/>
          </reference>
          <reference field="47" count="1" selected="0">
            <x v="4"/>
          </reference>
        </references>
      </pivotArea>
    </format>
    <format dxfId="2247">
      <pivotArea dataOnly="0" labelOnly="1" outline="0" fieldPosition="0">
        <references count="16">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x v="22"/>
          </reference>
          <reference field="47" count="1" selected="0">
            <x v="1"/>
          </reference>
        </references>
      </pivotArea>
    </format>
    <format dxfId="2246">
      <pivotArea dataOnly="0" labelOnly="1" outline="0" fieldPosition="0">
        <references count="16">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0" count="1">
            <x v="45"/>
          </reference>
          <reference field="47" count="1" selected="0">
            <x v="2"/>
          </reference>
        </references>
      </pivotArea>
    </format>
    <format dxfId="2245">
      <pivotArea dataOnly="0" labelOnly="1" outline="0" fieldPosition="0">
        <references count="16">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x v="12"/>
          </reference>
          <reference field="47" count="1" selected="0">
            <x v="1"/>
          </reference>
        </references>
      </pivotArea>
    </format>
    <format dxfId="2244">
      <pivotArea dataOnly="0" labelOnly="1" outline="0" fieldPosition="0">
        <references count="16">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0" count="1">
            <x v="45"/>
          </reference>
          <reference field="47" count="1" selected="0">
            <x v="2"/>
          </reference>
        </references>
      </pivotArea>
    </format>
    <format dxfId="2243">
      <pivotArea dataOnly="0" labelOnly="1" outline="0" fieldPosition="0">
        <references count="16">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x v="2"/>
          </reference>
          <reference field="47" count="1" selected="0">
            <x v="1"/>
          </reference>
        </references>
      </pivotArea>
    </format>
    <format dxfId="2242">
      <pivotArea dataOnly="0" labelOnly="1" outline="0" fieldPosition="0">
        <references count="16">
          <reference field="7" count="1" selected="0">
            <x v="3"/>
          </reference>
          <reference field="8" count="1" selected="0">
            <x v="2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x v="22"/>
          </reference>
          <reference field="47" count="1" selected="0">
            <x v="1"/>
          </reference>
        </references>
      </pivotArea>
    </format>
    <format dxfId="2241">
      <pivotArea dataOnly="0" labelOnly="1" outline="0" fieldPosition="0">
        <references count="16">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x v="2"/>
          </reference>
          <reference field="47" count="1" selected="0">
            <x v="1"/>
          </reference>
        </references>
      </pivotArea>
    </format>
    <format dxfId="2240">
      <pivotArea dataOnly="0" labelOnly="1" outline="0" fieldPosition="0">
        <references count="16">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x v="34"/>
          </reference>
          <reference field="47" count="1" selected="0">
            <x v="1"/>
          </reference>
        </references>
      </pivotArea>
    </format>
    <format dxfId="2239">
      <pivotArea dataOnly="0" labelOnly="1" outline="0" fieldPosition="0">
        <references count="16">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selected="0">
            <x v="6"/>
          </reference>
          <reference field="38" count="1" selected="0">
            <x v="100"/>
          </reference>
          <reference field="40" count="1">
            <x v="14"/>
          </reference>
          <reference field="47" count="1" selected="0">
            <x v="1"/>
          </reference>
        </references>
      </pivotArea>
    </format>
    <format dxfId="2238">
      <pivotArea dataOnly="0" labelOnly="1" outline="0" fieldPosition="0">
        <references count="16">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x v="31"/>
          </reference>
          <reference field="47" count="1" selected="0">
            <x v="1"/>
          </reference>
        </references>
      </pivotArea>
    </format>
    <format dxfId="2237">
      <pivotArea dataOnly="0" labelOnly="1" outline="0" fieldPosition="0">
        <references count="16">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x v="17"/>
          </reference>
          <reference field="47" count="1" selected="0">
            <x v="1"/>
          </reference>
        </references>
      </pivotArea>
    </format>
    <format dxfId="2236">
      <pivotArea dataOnly="0" labelOnly="1" outline="0" fieldPosition="0">
        <references count="16">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x v="31"/>
          </reference>
          <reference field="47" count="1" selected="0">
            <x v="1"/>
          </reference>
        </references>
      </pivotArea>
    </format>
    <format dxfId="2235">
      <pivotArea dataOnly="0" labelOnly="1" outline="0" fieldPosition="0">
        <references count="16">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0" count="1">
            <x v="20"/>
          </reference>
          <reference field="47" count="1" selected="0">
            <x v="1"/>
          </reference>
        </references>
      </pivotArea>
    </format>
    <format dxfId="2234">
      <pivotArea dataOnly="0" labelOnly="1" outline="0" fieldPosition="0">
        <references count="16">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x v="38"/>
          </reference>
          <reference field="47" count="1" selected="0">
            <x v="1"/>
          </reference>
        </references>
      </pivotArea>
    </format>
    <format dxfId="2233">
      <pivotArea dataOnly="0" labelOnly="1" outline="0" fieldPosition="0">
        <references count="16">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x v="37"/>
          </reference>
          <reference field="47" count="1" selected="0">
            <x v="1"/>
          </reference>
        </references>
      </pivotArea>
    </format>
    <format dxfId="2232">
      <pivotArea dataOnly="0" labelOnly="1" outline="0" fieldPosition="0">
        <references count="16">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x v="41"/>
          </reference>
          <reference field="47" count="1" selected="0">
            <x v="1"/>
          </reference>
        </references>
      </pivotArea>
    </format>
    <format dxfId="2231">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x v="44"/>
          </reference>
          <reference field="47" count="1" selected="0">
            <x v="1"/>
          </reference>
        </references>
      </pivotArea>
    </format>
    <format dxfId="2230">
      <pivotArea dataOnly="0" labelOnly="1" outline="0" fieldPosition="0">
        <references count="16">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x v="9"/>
          </reference>
          <reference field="47" count="1" selected="0">
            <x v="1"/>
          </reference>
        </references>
      </pivotArea>
    </format>
    <format dxfId="2229">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x v="34"/>
          </reference>
          <reference field="47" count="1" selected="0">
            <x v="1"/>
          </reference>
        </references>
      </pivotArea>
    </format>
    <format dxfId="2228">
      <pivotArea dataOnly="0" labelOnly="1" outline="0" fieldPosition="0">
        <references count="16">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x v="14"/>
          </reference>
          <reference field="47" count="1" selected="0">
            <x v="1"/>
          </reference>
        </references>
      </pivotArea>
    </format>
    <format dxfId="2227">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0" count="1">
            <x v="45"/>
          </reference>
          <reference field="47" count="1" selected="0">
            <x v="2"/>
          </reference>
        </references>
      </pivotArea>
    </format>
    <format dxfId="2226">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selected="0">
            <x v="34"/>
          </reference>
          <reference field="31" count="1" selected="0">
            <x v="98"/>
          </reference>
          <reference field="36" count="1" selected="0">
            <x v="53"/>
          </reference>
          <reference field="37" count="1" selected="0">
            <x v="7"/>
          </reference>
          <reference field="38" count="1" selected="0">
            <x v="27"/>
          </reference>
          <reference field="40" count="1">
            <x v="41"/>
          </reference>
          <reference field="47" count="1" selected="0">
            <x v="1"/>
          </reference>
        </references>
      </pivotArea>
    </format>
    <format dxfId="2225">
      <pivotArea dataOnly="0" labelOnly="1" outline="0" fieldPosition="0">
        <references count="16">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x v="15"/>
          </reference>
          <reference field="47" count="1" selected="0">
            <x v="1"/>
          </reference>
        </references>
      </pivotArea>
    </format>
    <format dxfId="2224">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x v="8"/>
          </reference>
          <reference field="47" count="1" selected="0">
            <x v="1"/>
          </reference>
        </references>
      </pivotArea>
    </format>
    <format dxfId="2223">
      <pivotArea dataOnly="0" labelOnly="1" outline="0" fieldPosition="0">
        <references count="16">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selected="0">
            <x v="8"/>
          </reference>
          <reference field="38" count="1" selected="0">
            <x v="12"/>
          </reference>
          <reference field="40" count="1">
            <x v="45"/>
          </reference>
          <reference field="47" count="1" selected="0">
            <x v="1"/>
          </reference>
        </references>
      </pivotArea>
    </format>
    <format dxfId="2222">
      <pivotArea dataOnly="0" labelOnly="1" outline="0" fieldPosition="0">
        <references count="16">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x v="8"/>
          </reference>
          <reference field="47" count="1" selected="0">
            <x v="1"/>
          </reference>
        </references>
      </pivotArea>
    </format>
    <format dxfId="2221">
      <pivotArea dataOnly="0" labelOnly="1" outline="0" fieldPosition="0">
        <references count="16">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x v="24"/>
          </reference>
          <reference field="47" count="1" selected="0">
            <x v="1"/>
          </reference>
        </references>
      </pivotArea>
    </format>
    <format dxfId="2220">
      <pivotArea dataOnly="0" labelOnly="1" outline="0" fieldPosition="0">
        <references count="16">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x v="25"/>
          </reference>
          <reference field="47" count="1" selected="0">
            <x v="1"/>
          </reference>
        </references>
      </pivotArea>
    </format>
    <format dxfId="2219">
      <pivotArea dataOnly="0" labelOnly="1" outline="0" fieldPosition="0">
        <references count="16">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x v="43"/>
          </reference>
          <reference field="47" count="1" selected="0">
            <x v="1"/>
          </reference>
        </references>
      </pivotArea>
    </format>
    <format dxfId="2218">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selected="0">
            <x v="10"/>
          </reference>
          <reference field="38" count="1" selected="0">
            <x v="39"/>
          </reference>
          <reference field="40" count="1">
            <x v="41"/>
          </reference>
          <reference field="47" count="1" selected="0">
            <x v="1"/>
          </reference>
        </references>
      </pivotArea>
    </format>
    <format dxfId="2217">
      <pivotArea dataOnly="0" labelOnly="1" outline="0" fieldPosition="0">
        <references count="16">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selected="0">
            <x v="7"/>
          </reference>
          <reference field="38" count="1" selected="0">
            <x v="21"/>
          </reference>
          <reference field="40" count="1">
            <x v="45"/>
          </reference>
          <reference field="47" count="1" selected="0">
            <x v="2"/>
          </reference>
        </references>
      </pivotArea>
    </format>
    <format dxfId="2216">
      <pivotArea dataOnly="0" labelOnly="1" outline="0" fieldPosition="0">
        <references count="16">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x v="28"/>
          </reference>
          <reference field="47" count="1" selected="0">
            <x v="1"/>
          </reference>
        </references>
      </pivotArea>
    </format>
    <format dxfId="2215">
      <pivotArea dataOnly="0" labelOnly="1" outline="0" fieldPosition="0">
        <references count="16">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x v="40"/>
          </reference>
          <reference field="47" count="1" selected="0">
            <x v="1"/>
          </reference>
        </references>
      </pivotArea>
    </format>
    <format dxfId="2214">
      <pivotArea dataOnly="0" labelOnly="1" outline="0" fieldPosition="0">
        <references count="16">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0" count="1">
            <x v="0"/>
          </reference>
          <reference field="47" count="1" selected="0">
            <x v="0"/>
          </reference>
        </references>
      </pivotArea>
    </format>
    <format dxfId="2213">
      <pivotArea dataOnly="0" labelOnly="1" outline="0" fieldPosition="0">
        <references count="16">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x v="19"/>
          </reference>
          <reference field="47" count="1" selected="0">
            <x v="1"/>
          </reference>
        </references>
      </pivotArea>
    </format>
    <format dxfId="2212">
      <pivotArea dataOnly="0" labelOnly="1" outline="0" fieldPosition="0">
        <references count="17">
          <reference field="7" count="1" selected="0">
            <x v="3"/>
          </reference>
          <reference field="8" count="1" selected="0">
            <x v="14"/>
          </reference>
          <reference field="12" count="1">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s>
      </pivotArea>
    </format>
    <format dxfId="2211">
      <pivotArea dataOnly="0" labelOnly="1" outline="0" fieldPosition="0">
        <references count="17">
          <reference field="7" count="1" selected="0">
            <x v="1"/>
          </reference>
          <reference field="8" count="1" selected="0">
            <x v="14"/>
          </reference>
          <reference field="12" count="1">
            <x v="48"/>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selected="0">
            <x v="63"/>
          </reference>
          <reference field="31" count="1" selected="0">
            <x v="2"/>
          </reference>
          <reference field="36" count="1" selected="0">
            <x v="33"/>
          </reference>
          <reference field="37" count="1" selected="0">
            <x v="8"/>
          </reference>
          <reference field="38" count="1" selected="0">
            <x v="20"/>
          </reference>
          <reference field="40" count="1" selected="0">
            <x v="45"/>
          </reference>
          <reference field="47" count="1" selected="0">
            <x v="2"/>
          </reference>
        </references>
      </pivotArea>
    </format>
    <format dxfId="2210">
      <pivotArea dataOnly="0" labelOnly="1" outline="0" fieldPosition="0">
        <references count="17">
          <reference field="7" count="1" selected="0">
            <x v="1"/>
          </reference>
          <reference field="8" count="1" selected="0">
            <x v="14"/>
          </reference>
          <reference field="12" count="1">
            <x v="45"/>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selected="0">
            <x v="49"/>
          </reference>
          <reference field="30" count="1" selected="0">
            <x v="65"/>
          </reference>
          <reference field="31" count="1" selected="0">
            <x v="3"/>
          </reference>
          <reference field="36" count="1" selected="0">
            <x v="33"/>
          </reference>
          <reference field="37" count="1" selected="0">
            <x v="8"/>
          </reference>
          <reference field="38" count="1" selected="0">
            <x v="62"/>
          </reference>
          <reference field="40" count="1" selected="0">
            <x v="45"/>
          </reference>
          <reference field="47" count="1" selected="0">
            <x v="2"/>
          </reference>
        </references>
      </pivotArea>
    </format>
    <format dxfId="2209">
      <pivotArea dataOnly="0" labelOnly="1" outline="0" fieldPosition="0">
        <references count="17">
          <reference field="7" count="1" selected="0">
            <x v="3"/>
          </reference>
          <reference field="8" count="1" selected="0">
            <x v="14"/>
          </reference>
          <reference field="12" count="1">
            <x v="76"/>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0" count="1" selected="0">
            <x v="45"/>
          </reference>
          <reference field="47" count="1" selected="0">
            <x v="4"/>
          </reference>
        </references>
      </pivotArea>
    </format>
    <format dxfId="2208">
      <pivotArea dataOnly="0" labelOnly="1" outline="0" fieldPosition="0">
        <references count="17">
          <reference field="7" count="1" selected="0">
            <x v="1"/>
          </reference>
          <reference field="8" count="1" selected="0">
            <x v="14"/>
          </reference>
          <reference field="12" count="1">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s>
      </pivotArea>
    </format>
    <format dxfId="2207">
      <pivotArea dataOnly="0" labelOnly="1" outline="0" fieldPosition="0">
        <references count="17">
          <reference field="7" count="1" selected="0">
            <x v="3"/>
          </reference>
          <reference field="8" count="1" selected="0">
            <x v="14"/>
          </reference>
          <reference field="12" count="1">
            <x v="7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selected="0">
            <x v="9"/>
          </reference>
          <reference field="47" count="1" selected="0">
            <x v="1"/>
          </reference>
        </references>
      </pivotArea>
    </format>
    <format dxfId="2206">
      <pivotArea dataOnly="0" labelOnly="1" outline="0" fieldPosition="0">
        <references count="17">
          <reference field="7" count="1" selected="0">
            <x v="3"/>
          </reference>
          <reference field="8" count="1" selected="0">
            <x v="14"/>
          </reference>
          <reference field="12" count="1">
            <x v="57"/>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selected="0">
            <x v="13"/>
          </reference>
          <reference field="38" count="1" selected="0">
            <x v="42"/>
          </reference>
          <reference field="40" count="1" selected="0">
            <x v="36"/>
          </reference>
          <reference field="47" count="1" selected="0">
            <x v="1"/>
          </reference>
        </references>
      </pivotArea>
    </format>
    <format dxfId="2205">
      <pivotArea dataOnly="0" labelOnly="1" outline="0" fieldPosition="0">
        <references count="17">
          <reference field="7" count="1" selected="0">
            <x v="3"/>
          </reference>
          <reference field="8" count="1" selected="0">
            <x v="14"/>
          </reference>
          <reference field="12" count="1">
            <x v="80"/>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selected="0">
            <x v="2"/>
          </reference>
          <reference field="47" count="1" selected="0">
            <x v="1"/>
          </reference>
        </references>
      </pivotArea>
    </format>
    <format dxfId="2204">
      <pivotArea dataOnly="0" labelOnly="1" outline="0" fieldPosition="0">
        <references count="17">
          <reference field="7" count="1" selected="0">
            <x v="1"/>
          </reference>
          <reference field="8" count="1" selected="0">
            <x v="14"/>
          </reference>
          <reference field="12" count="1">
            <x v="68"/>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selected="0">
            <x v="5"/>
          </reference>
          <reference field="38" count="1" selected="0">
            <x v="21"/>
          </reference>
          <reference field="40" count="1" selected="0">
            <x v="45"/>
          </reference>
          <reference field="47" count="1" selected="0">
            <x v="1"/>
          </reference>
        </references>
      </pivotArea>
    </format>
    <format dxfId="2203">
      <pivotArea dataOnly="0" labelOnly="1" outline="0" fieldPosition="0">
        <references count="17">
          <reference field="7" count="1" selected="0">
            <x v="3"/>
          </reference>
          <reference field="8" count="1" selected="0">
            <x v="14"/>
          </reference>
          <reference field="12" count="1">
            <x v="21"/>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0" count="1" selected="0">
            <x v="45"/>
          </reference>
          <reference field="47" count="1" selected="0">
            <x v="2"/>
          </reference>
        </references>
      </pivotArea>
    </format>
    <format dxfId="2202">
      <pivotArea dataOnly="0" labelOnly="1" outline="0" fieldPosition="0">
        <references count="17">
          <reference field="7" count="1" selected="0">
            <x v="1"/>
          </reference>
          <reference field="8" count="1" selected="0">
            <x v="14"/>
          </reference>
          <reference field="12" count="1">
            <x v="80"/>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selected="0">
            <x v="66"/>
          </reference>
          <reference field="37" count="1" selected="0">
            <x v="7"/>
          </reference>
          <reference field="38" count="1" selected="0">
            <x v="83"/>
          </reference>
          <reference field="40" count="1" selected="0">
            <x v="45"/>
          </reference>
          <reference field="47" count="1" selected="0">
            <x v="2"/>
          </reference>
        </references>
      </pivotArea>
    </format>
    <format dxfId="2201">
      <pivotArea dataOnly="0" labelOnly="1" outline="0" fieldPosition="0">
        <references count="17">
          <reference field="7" count="1" selected="0">
            <x v="3"/>
          </reference>
          <reference field="8" count="1" selected="0">
            <x v="14"/>
          </reference>
          <reference field="12" count="1">
            <x v="13"/>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selected="0">
            <x v="10"/>
          </reference>
          <reference field="38" count="1" selected="0">
            <x v="69"/>
          </reference>
          <reference field="40" count="1" selected="0">
            <x v="45"/>
          </reference>
          <reference field="47" count="1" selected="0">
            <x v="2"/>
          </reference>
        </references>
      </pivotArea>
    </format>
    <format dxfId="2200">
      <pivotArea dataOnly="0" labelOnly="1" outline="0" fieldPosition="0">
        <references count="17">
          <reference field="7" count="1" selected="0">
            <x v="3"/>
          </reference>
          <reference field="8" count="1" selected="0">
            <x v="14"/>
          </reference>
          <reference field="12" count="1">
            <x v="77"/>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selected="0">
            <x v="16"/>
          </reference>
          <reference field="47" count="1" selected="0">
            <x v="1"/>
          </reference>
        </references>
      </pivotArea>
    </format>
    <format dxfId="2199">
      <pivotArea dataOnly="0" labelOnly="1" outline="0" fieldPosition="0">
        <references count="17">
          <reference field="7" count="1" selected="0">
            <x v="1"/>
          </reference>
          <reference field="8" count="1" selected="0">
            <x v="14"/>
          </reference>
          <reference field="12" count="1">
            <x v="22"/>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selected="0">
            <x v="9"/>
          </reference>
          <reference field="47" count="1" selected="0">
            <x v="1"/>
          </reference>
        </references>
      </pivotArea>
    </format>
    <format dxfId="2198">
      <pivotArea dataOnly="0" labelOnly="1" outline="0" fieldPosition="0">
        <references count="17">
          <reference field="7" count="1" selected="0">
            <x v="1"/>
          </reference>
          <reference field="8" count="1" selected="0">
            <x v="14"/>
          </reference>
          <reference field="12" count="1">
            <x v="4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selected="0">
            <x v="8"/>
          </reference>
          <reference field="38" count="1" selected="0">
            <x v="101"/>
          </reference>
          <reference field="40" count="1" selected="0">
            <x v="14"/>
          </reference>
          <reference field="47" count="1" selected="0">
            <x v="1"/>
          </reference>
        </references>
      </pivotArea>
    </format>
    <format dxfId="2197">
      <pivotArea dataOnly="0" labelOnly="1" outline="0" fieldPosition="0">
        <references count="17">
          <reference field="7" count="1" selected="0">
            <x v="1"/>
          </reference>
          <reference field="8" count="1" selected="0">
            <x v="14"/>
          </reference>
          <reference field="12" count="1">
            <x v="45"/>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selected="0">
            <x v="16"/>
          </reference>
          <reference field="31" count="1" selected="0">
            <x v="121"/>
          </reference>
          <reference field="36" count="1" selected="0">
            <x v="84"/>
          </reference>
          <reference field="37" count="1" selected="0">
            <x v="8"/>
          </reference>
          <reference field="38" count="1" selected="0">
            <x v="101"/>
          </reference>
          <reference field="40" count="1" selected="0">
            <x v="25"/>
          </reference>
          <reference field="47" count="1" selected="0">
            <x v="1"/>
          </reference>
        </references>
      </pivotArea>
    </format>
    <format dxfId="2196">
      <pivotArea dataOnly="0" labelOnly="1" outline="0" fieldPosition="0">
        <references count="17">
          <reference field="7" count="1" selected="0">
            <x v="1"/>
          </reference>
          <reference field="8" count="1" selected="0">
            <x v="14"/>
          </reference>
          <reference field="12" count="1">
            <x v="43"/>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selected="0">
            <x v="18"/>
          </reference>
          <reference field="31" count="1" selected="0">
            <x v="122"/>
          </reference>
          <reference field="36" count="1" selected="0">
            <x v="84"/>
          </reference>
          <reference field="37" count="1" selected="0">
            <x v="8"/>
          </reference>
          <reference field="38" count="1" selected="0">
            <x v="5"/>
          </reference>
          <reference field="40" count="1" selected="0">
            <x v="11"/>
          </reference>
          <reference field="47" count="1" selected="0">
            <x v="1"/>
          </reference>
        </references>
      </pivotArea>
    </format>
    <format dxfId="2195">
      <pivotArea dataOnly="0" labelOnly="1" outline="0" fieldPosition="0">
        <references count="17">
          <reference field="7" count="1" selected="0">
            <x v="1"/>
          </reference>
          <reference field="8" count="1" selected="0">
            <x v="14"/>
          </reference>
          <reference field="12" count="1">
            <x v="53"/>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selected="0">
            <x v="20"/>
          </reference>
          <reference field="31" count="1" selected="0">
            <x v="123"/>
          </reference>
          <reference field="36" count="1" selected="0">
            <x v="84"/>
          </reference>
          <reference field="37" count="1" selected="0">
            <x v="8"/>
          </reference>
          <reference field="38" count="1" selected="0">
            <x v="55"/>
          </reference>
          <reference field="40" count="1" selected="0">
            <x v="16"/>
          </reference>
          <reference field="47" count="1" selected="0">
            <x v="1"/>
          </reference>
        </references>
      </pivotArea>
    </format>
    <format dxfId="2194">
      <pivotArea dataOnly="0" labelOnly="1" outline="0" fieldPosition="0">
        <references count="17">
          <reference field="7" count="1" selected="0">
            <x v="1"/>
          </reference>
          <reference field="8" count="1" selected="0">
            <x v="14"/>
          </reference>
          <reference field="12" count="1">
            <x v="49"/>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selected="0">
            <x v="23"/>
          </reference>
          <reference field="31" count="1" selected="0">
            <x v="124"/>
          </reference>
          <reference field="36" count="1" selected="0">
            <x v="84"/>
          </reference>
          <reference field="37" count="1" selected="0">
            <x v="8"/>
          </reference>
          <reference field="38" count="1" selected="0">
            <x v="58"/>
          </reference>
          <reference field="40" count="1" selected="0">
            <x v="8"/>
          </reference>
          <reference field="47" count="1" selected="0">
            <x v="1"/>
          </reference>
        </references>
      </pivotArea>
    </format>
    <format dxfId="2193">
      <pivotArea dataOnly="0" labelOnly="1" outline="0" fieldPosition="0">
        <references count="17">
          <reference field="7" count="1" selected="0">
            <x v="3"/>
          </reference>
          <reference field="8" count="1" selected="0">
            <x v="14"/>
          </reference>
          <reference field="12" count="1">
            <x v="80"/>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selected="0">
            <x v="32"/>
          </reference>
          <reference field="47" count="1" selected="0">
            <x v="1"/>
          </reference>
        </references>
      </pivotArea>
    </format>
    <format dxfId="2192">
      <pivotArea dataOnly="0" labelOnly="1" outline="0" fieldPosition="0">
        <references count="17">
          <reference field="7" count="1" selected="0">
            <x v="0"/>
          </reference>
          <reference field="8" count="1" selected="0">
            <x v="6"/>
          </reference>
          <reference field="12" count="1">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s>
      </pivotArea>
    </format>
    <format dxfId="2191">
      <pivotArea dataOnly="0" labelOnly="1" outline="0" fieldPosition="0">
        <references count="17">
          <reference field="7" count="1" selected="0">
            <x v="1"/>
          </reference>
          <reference field="8" count="1" selected="0">
            <x v="14"/>
          </reference>
          <reference field="12" count="1">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s>
      </pivotArea>
    </format>
    <format dxfId="2190">
      <pivotArea dataOnly="0" labelOnly="1" outline="0" fieldPosition="0">
        <references count="17">
          <reference field="7" count="1" selected="0">
            <x v="3"/>
          </reference>
          <reference field="8" count="1" selected="0">
            <x v="14"/>
          </reference>
          <reference field="12" count="1">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s>
      </pivotArea>
    </format>
    <format dxfId="2189">
      <pivotArea dataOnly="0" labelOnly="1" outline="0" fieldPosition="0">
        <references count="17">
          <reference field="7" count="1" selected="0">
            <x v="0"/>
          </reference>
          <reference field="8" count="1" selected="0">
            <x v="10"/>
          </reference>
          <reference field="12" count="1">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s>
      </pivotArea>
    </format>
    <format dxfId="2188">
      <pivotArea dataOnly="0" labelOnly="1" outline="0" fieldPosition="0">
        <references count="17">
          <reference field="7" count="1" selected="0">
            <x v="3"/>
          </reference>
          <reference field="8" count="1" selected="0">
            <x v="14"/>
          </reference>
          <reference field="12" count="1">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s>
      </pivotArea>
    </format>
    <format dxfId="2187">
      <pivotArea dataOnly="0" labelOnly="1" outline="0" fieldPosition="0">
        <references count="17">
          <reference field="7" count="1" selected="0">
            <x v="3"/>
          </reference>
          <reference field="8" count="1" selected="0">
            <x v="14"/>
          </reference>
          <reference field="12" count="1">
            <x v="3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0" count="1" selected="0">
            <x v="45"/>
          </reference>
          <reference field="47" count="1" selected="0">
            <x v="4"/>
          </reference>
        </references>
      </pivotArea>
    </format>
    <format dxfId="2186">
      <pivotArea dataOnly="0" labelOnly="1" outline="0" fieldPosition="0">
        <references count="17">
          <reference field="7" count="1" selected="0">
            <x v="3"/>
          </reference>
          <reference field="8" count="1" selected="0">
            <x v="14"/>
          </reference>
          <reference field="12" count="1">
            <x v="31"/>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selected="0">
            <x v="10"/>
          </reference>
          <reference field="38" count="1" selected="0">
            <x v="85"/>
          </reference>
          <reference field="40" count="1" selected="0">
            <x v="45"/>
          </reference>
          <reference field="47" count="1" selected="0">
            <x v="2"/>
          </reference>
        </references>
      </pivotArea>
    </format>
    <format dxfId="2185">
      <pivotArea dataOnly="0" labelOnly="1" outline="0" fieldPosition="0">
        <references count="17">
          <reference field="7" count="1" selected="0">
            <x v="1"/>
          </reference>
          <reference field="8" count="1" selected="0">
            <x v="14"/>
          </reference>
          <reference field="12" count="1">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s>
      </pivotArea>
    </format>
    <format dxfId="2184">
      <pivotArea dataOnly="0" labelOnly="1" outline="0" fieldPosition="0">
        <references count="17">
          <reference field="7" count="1" selected="0">
            <x v="1"/>
          </reference>
          <reference field="8" count="1" selected="0">
            <x v="14"/>
          </reference>
          <reference field="12" count="1">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s>
      </pivotArea>
    </format>
    <format dxfId="2183">
      <pivotArea dataOnly="0" labelOnly="1" outline="0" fieldPosition="0">
        <references count="17">
          <reference field="7" count="1" selected="0">
            <x v="3"/>
          </reference>
          <reference field="8" count="1" selected="0">
            <x v="14"/>
          </reference>
          <reference field="12" count="1">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s>
      </pivotArea>
    </format>
    <format dxfId="2182">
      <pivotArea dataOnly="0" labelOnly="1" outline="0" fieldPosition="0">
        <references count="17">
          <reference field="7" count="1" selected="0">
            <x v="3"/>
          </reference>
          <reference field="8" count="1" selected="0">
            <x v="14"/>
          </reference>
          <reference field="12" count="1">
            <x v="5"/>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selected="0">
            <x v="45"/>
          </reference>
          <reference field="47" count="1" selected="0">
            <x v="2"/>
          </reference>
        </references>
      </pivotArea>
    </format>
    <format dxfId="2181">
      <pivotArea dataOnly="0" labelOnly="1" outline="0" fieldPosition="0">
        <references count="17">
          <reference field="7" count="1" selected="0">
            <x v="3"/>
          </reference>
          <reference field="8" count="1" selected="0">
            <x v="14"/>
          </reference>
          <reference field="12" count="1">
            <x v="1"/>
          </reference>
          <reference field="16" count="1" selected="0">
            <x v="38"/>
          </reference>
          <reference field="17" count="1" selected="0">
            <x v="86"/>
          </reference>
          <reference field="18" count="1" selected="0">
            <x v="70"/>
          </reference>
          <reference field="19" count="1" selected="0">
            <x v="32"/>
          </reference>
          <reference field="20" count="1" selected="0">
            <x v="37"/>
          </reference>
          <reference field="21" count="1" selected="0">
            <x v="14"/>
          </reference>
          <reference field="22" count="1" selected="0">
            <x v="41"/>
          </reference>
          <reference field="30" count="1" selected="0">
            <x v="3"/>
          </reference>
          <reference field="31" count="1" selected="0">
            <x v="96"/>
          </reference>
          <reference field="36" count="1" selected="0">
            <x v="79"/>
          </reference>
          <reference field="37" count="1" selected="0">
            <x v="10"/>
          </reference>
          <reference field="38" count="1" selected="0">
            <x v="99"/>
          </reference>
          <reference field="40" count="1" selected="0">
            <x v="45"/>
          </reference>
          <reference field="47" count="1" selected="0">
            <x v="2"/>
          </reference>
        </references>
      </pivotArea>
    </format>
    <format dxfId="2180">
      <pivotArea dataOnly="0" labelOnly="1" outline="0" fieldPosition="0">
        <references count="17">
          <reference field="7" count="1" selected="0">
            <x v="1"/>
          </reference>
          <reference field="8" count="1" selected="0">
            <x v="14"/>
          </reference>
          <reference field="12" count="1">
            <x v="22"/>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selected="0">
            <x v="8"/>
          </reference>
          <reference field="47" count="1" selected="0">
            <x v="1"/>
          </reference>
        </references>
      </pivotArea>
    </format>
    <format dxfId="2179">
      <pivotArea dataOnly="0" labelOnly="1" outline="0" fieldPosition="0">
        <references count="17">
          <reference field="7" count="1" selected="0">
            <x v="1"/>
          </reference>
          <reference field="8" count="1" selected="0">
            <x v="14"/>
          </reference>
          <reference field="12" count="1">
            <x v="46"/>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selected="0">
            <x v="83"/>
          </reference>
          <reference field="37" count="1" selected="0">
            <x v="10"/>
          </reference>
          <reference field="38" count="1" selected="0">
            <x v="65"/>
          </reference>
          <reference field="40" count="1" selected="0">
            <x v="8"/>
          </reference>
          <reference field="47" count="1" selected="0">
            <x v="1"/>
          </reference>
        </references>
      </pivotArea>
    </format>
    <format dxfId="2178">
      <pivotArea dataOnly="0" labelOnly="1" outline="0" fieldPosition="0">
        <references count="17">
          <reference field="7" count="1" selected="0">
            <x v="3"/>
          </reference>
          <reference field="8" count="1" selected="0">
            <x v="14"/>
          </reference>
          <reference field="12" count="1">
            <x v="18"/>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selected="0">
            <x v="24"/>
          </reference>
          <reference field="47" count="1" selected="0">
            <x v="1"/>
          </reference>
        </references>
      </pivotArea>
    </format>
    <format dxfId="2177">
      <pivotArea dataOnly="0" labelOnly="1" outline="0" fieldPosition="0">
        <references count="17">
          <reference field="7" count="1" selected="0">
            <x v="3"/>
          </reference>
          <reference field="8" count="1" selected="0">
            <x v="14"/>
          </reference>
          <reference field="12" count="1">
            <x v="17"/>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0" count="1" selected="0">
            <x v="18"/>
          </reference>
          <reference field="47" count="1" selected="0">
            <x v="3"/>
          </reference>
        </references>
      </pivotArea>
    </format>
    <format dxfId="2176">
      <pivotArea dataOnly="0" labelOnly="1" outline="0" fieldPosition="0">
        <references count="17">
          <reference field="7" count="1" selected="0">
            <x v="3"/>
          </reference>
          <reference field="8" count="1" selected="0">
            <x v="14"/>
          </reference>
          <reference field="12" count="1">
            <x v="16"/>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selected="0">
            <x v="14"/>
          </reference>
          <reference field="47" count="1" selected="0">
            <x v="1"/>
          </reference>
        </references>
      </pivotArea>
    </format>
    <format dxfId="2175">
      <pivotArea dataOnly="0" labelOnly="1" outline="0" fieldPosition="0">
        <references count="17">
          <reference field="7" count="1" selected="0">
            <x v="1"/>
          </reference>
          <reference field="8" count="1" selected="0">
            <x v="14"/>
          </reference>
          <reference field="12" count="1">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s>
      </pivotArea>
    </format>
    <format dxfId="2174">
      <pivotArea dataOnly="0" labelOnly="1" outline="0" fieldPosition="0">
        <references count="17">
          <reference field="7" count="1" selected="0">
            <x v="1"/>
          </reference>
          <reference field="8" count="1" selected="0">
            <x v="14"/>
          </reference>
          <reference field="12" count="1">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s>
      </pivotArea>
    </format>
    <format dxfId="2173">
      <pivotArea dataOnly="0" labelOnly="1" outline="0" fieldPosition="0">
        <references count="17">
          <reference field="7" count="1" selected="0">
            <x v="1"/>
          </reference>
          <reference field="8" count="1" selected="0">
            <x v="14"/>
          </reference>
          <reference field="12" count="1">
            <x v="79"/>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selected="0">
            <x v="9"/>
          </reference>
          <reference field="47" count="1" selected="0">
            <x v="1"/>
          </reference>
        </references>
      </pivotArea>
    </format>
    <format dxfId="2172">
      <pivotArea dataOnly="0" labelOnly="1" outline="0" fieldPosition="0">
        <references count="17">
          <reference field="7" count="1" selected="0">
            <x v="3"/>
          </reference>
          <reference field="8" count="1" selected="0">
            <x v="14"/>
          </reference>
          <reference field="12" count="1">
            <x v="38"/>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selected="0">
            <x v="38"/>
          </reference>
          <reference field="47" count="1" selected="0">
            <x v="1"/>
          </reference>
        </references>
      </pivotArea>
    </format>
    <format dxfId="2171">
      <pivotArea dataOnly="0" labelOnly="1" outline="0" fieldPosition="0">
        <references count="17">
          <reference field="7" count="1" selected="0">
            <x v="3"/>
          </reference>
          <reference field="8" count="1" selected="0">
            <x v="14"/>
          </reference>
          <reference field="12" count="1">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s>
      </pivotArea>
    </format>
    <format dxfId="2170">
      <pivotArea dataOnly="0" labelOnly="1" outline="0" fieldPosition="0">
        <references count="17">
          <reference field="7" count="1" selected="0">
            <x v="0"/>
          </reference>
          <reference field="8" count="1" selected="0">
            <x v="21"/>
          </reference>
          <reference field="12" count="1">
            <x v="24"/>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selected="0">
            <x v="39"/>
          </reference>
          <reference field="47" count="1" selected="0">
            <x v="1"/>
          </reference>
        </references>
      </pivotArea>
    </format>
    <format dxfId="2169">
      <pivotArea dataOnly="0" labelOnly="1" outline="0" fieldPosition="0">
        <references count="17">
          <reference field="7" count="1" selected="0">
            <x v="0"/>
          </reference>
          <reference field="8" count="1" selected="0">
            <x v="21"/>
          </reference>
          <reference field="12" count="1">
            <x v="36"/>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selected="0">
            <x v="2"/>
          </reference>
          <reference field="37" count="1" selected="0">
            <x v="38"/>
          </reference>
          <reference field="38" count="1" selected="0">
            <x v="25"/>
          </reference>
          <reference field="40" count="1" selected="0">
            <x v="45"/>
          </reference>
          <reference field="47" count="1" selected="0">
            <x v="2"/>
          </reference>
        </references>
      </pivotArea>
    </format>
    <format dxfId="2168">
      <pivotArea dataOnly="0" labelOnly="1" outline="0" fieldPosition="0">
        <references count="17">
          <reference field="7" count="1" selected="0">
            <x v="0"/>
          </reference>
          <reference field="8" count="1" selected="0">
            <x v="20"/>
          </reference>
          <reference field="12" count="1">
            <x v="23"/>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selected="0">
            <x v="42"/>
          </reference>
          <reference field="47" count="1" selected="0">
            <x v="2"/>
          </reference>
        </references>
      </pivotArea>
    </format>
    <format dxfId="2167">
      <pivotArea dataOnly="0" labelOnly="1" outline="0" fieldPosition="0">
        <references count="17">
          <reference field="7" count="1" selected="0">
            <x v="0"/>
          </reference>
          <reference field="8" count="1" selected="0">
            <x v="21"/>
          </reference>
          <reference field="12" count="1">
            <x v="12"/>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selected="0">
            <x v="2"/>
          </reference>
          <reference field="38" count="1" selected="0">
            <x v="82"/>
          </reference>
          <reference field="40" count="1" selected="0">
            <x v="45"/>
          </reference>
          <reference field="47" count="1" selected="0">
            <x v="2"/>
          </reference>
        </references>
      </pivotArea>
    </format>
    <format dxfId="2166">
      <pivotArea dataOnly="0" labelOnly="1" outline="0" fieldPosition="0">
        <references count="17">
          <reference field="7" count="1" selected="0">
            <x v="3"/>
          </reference>
          <reference field="8" count="1" selected="0">
            <x v="14"/>
          </reference>
          <reference field="12" count="1">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s>
      </pivotArea>
    </format>
    <format dxfId="2165">
      <pivotArea dataOnly="0" labelOnly="1" outline="0" fieldPosition="0">
        <references count="17">
          <reference field="7" count="1" selected="0">
            <x v="0"/>
          </reference>
          <reference field="8" count="1" selected="0">
            <x v="10"/>
          </reference>
          <reference field="12" count="1">
            <x v="2"/>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selected="0">
            <x v="5"/>
          </reference>
          <reference field="38" count="1" selected="0">
            <x v="82"/>
          </reference>
          <reference field="40" count="1" selected="0">
            <x v="45"/>
          </reference>
          <reference field="47" count="1" selected="0">
            <x v="2"/>
          </reference>
        </references>
      </pivotArea>
    </format>
    <format dxfId="2164">
      <pivotArea dataOnly="0" labelOnly="1" outline="0" fieldPosition="0">
        <references count="17">
          <reference field="7" count="1" selected="0">
            <x v="3"/>
          </reference>
          <reference field="8" count="1" selected="0">
            <x v="14"/>
          </reference>
          <reference field="12" count="1">
            <x v="80"/>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selected="0">
            <x v="0"/>
          </reference>
          <reference field="47" count="1" selected="0">
            <x v="0"/>
          </reference>
        </references>
      </pivotArea>
    </format>
    <format dxfId="2163">
      <pivotArea dataOnly="0" labelOnly="1" outline="0" fieldPosition="0">
        <references count="17">
          <reference field="7" count="1" selected="0">
            <x v="3"/>
          </reference>
          <reference field="8" count="1" selected="0">
            <x v="14"/>
          </reference>
          <reference field="12" count="1">
            <x v="72"/>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0" count="1" selected="0">
            <x v="0"/>
          </reference>
          <reference field="47" count="1" selected="0">
            <x v="0"/>
          </reference>
        </references>
      </pivotArea>
    </format>
    <format dxfId="2162">
      <pivotArea dataOnly="0" labelOnly="1" outline="0" fieldPosition="0">
        <references count="17">
          <reference field="7" count="1" selected="0">
            <x v="3"/>
          </reference>
          <reference field="8" count="1" selected="0">
            <x v="14"/>
          </reference>
          <reference field="12" count="1">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s>
      </pivotArea>
    </format>
    <format dxfId="2161">
      <pivotArea dataOnly="0" labelOnly="1" outline="0" fieldPosition="0">
        <references count="17">
          <reference field="7" count="1" selected="0">
            <x v="3"/>
          </reference>
          <reference field="8" count="1" selected="0">
            <x v="14"/>
          </reference>
          <reference field="12" count="1">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s>
      </pivotArea>
    </format>
    <format dxfId="2160">
      <pivotArea dataOnly="0" labelOnly="1" outline="0" fieldPosition="0">
        <references count="17">
          <reference field="7" count="1" selected="0">
            <x v="1"/>
          </reference>
          <reference field="8" count="1" selected="0">
            <x v="14"/>
          </reference>
          <reference field="12" count="1">
            <x v="61"/>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selected="0">
            <x v="23"/>
          </reference>
          <reference field="47" count="1" selected="0">
            <x v="1"/>
          </reference>
        </references>
      </pivotArea>
    </format>
    <format dxfId="2159">
      <pivotArea dataOnly="0" labelOnly="1" outline="0" fieldPosition="0">
        <references count="17">
          <reference field="7" count="1" selected="0">
            <x v="1"/>
          </reference>
          <reference field="8" count="1" selected="0">
            <x v="14"/>
          </reference>
          <reference field="12" count="1">
            <x v="53"/>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selected="0">
            <x v="9"/>
          </reference>
          <reference field="31" count="1" selected="0">
            <x v="125"/>
          </reference>
          <reference field="36" count="1" selected="0">
            <x v="26"/>
          </reference>
          <reference field="37" count="1" selected="0">
            <x v="8"/>
          </reference>
          <reference field="38" count="1" selected="0">
            <x v="96"/>
          </reference>
          <reference field="40" count="1" selected="0">
            <x v="21"/>
          </reference>
          <reference field="47" count="1" selected="0">
            <x v="1"/>
          </reference>
        </references>
      </pivotArea>
    </format>
    <format dxfId="2158">
      <pivotArea dataOnly="0" labelOnly="1" outline="0" fieldPosition="0">
        <references count="17">
          <reference field="7" count="1" selected="0">
            <x v="0"/>
          </reference>
          <reference field="8" count="1" selected="0">
            <x v="9"/>
          </reference>
          <reference field="12" count="1">
            <x v="37"/>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selected="0">
            <x v="13"/>
          </reference>
          <reference field="47" count="1" selected="0">
            <x v="1"/>
          </reference>
        </references>
      </pivotArea>
    </format>
    <format dxfId="2157">
      <pivotArea dataOnly="0" labelOnly="1" outline="0" fieldPosition="0">
        <references count="17">
          <reference field="7" count="1" selected="0">
            <x v="3"/>
          </reference>
          <reference field="8" count="1" selected="0">
            <x v="14"/>
          </reference>
          <reference field="12" count="1">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s>
      </pivotArea>
    </format>
    <format dxfId="2156">
      <pivotArea dataOnly="0" labelOnly="1" outline="0" fieldPosition="0">
        <references count="17">
          <reference field="7" count="1" selected="0">
            <x v="3"/>
          </reference>
          <reference field="8" count="1" selected="0">
            <x v="14"/>
          </reference>
          <reference field="12" count="1">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s>
      </pivotArea>
    </format>
    <format dxfId="2155">
      <pivotArea dataOnly="0" labelOnly="1" outline="0" fieldPosition="0">
        <references count="17">
          <reference field="7" count="1" selected="0">
            <x v="1"/>
          </reference>
          <reference field="8" count="1" selected="0">
            <x v="14"/>
          </reference>
          <reference field="12" count="1">
            <x v="31"/>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0" count="1" selected="0">
            <x v="45"/>
          </reference>
          <reference field="47" count="1" selected="0">
            <x v="2"/>
          </reference>
        </references>
      </pivotArea>
    </format>
    <format dxfId="2154">
      <pivotArea dataOnly="0" labelOnly="1" outline="0" fieldPosition="0">
        <references count="17">
          <reference field="7" count="1" selected="0">
            <x v="3"/>
          </reference>
          <reference field="8" count="1" selected="0">
            <x v="14"/>
          </reference>
          <reference field="12" count="1">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s>
      </pivotArea>
    </format>
    <format dxfId="2153">
      <pivotArea dataOnly="0" labelOnly="1" outline="0" fieldPosition="0">
        <references count="17">
          <reference field="7" count="1" selected="0">
            <x v="3"/>
          </reference>
          <reference field="8" count="1" selected="0">
            <x v="14"/>
          </reference>
          <reference field="12" count="1">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s>
      </pivotArea>
    </format>
    <format dxfId="2152">
      <pivotArea dataOnly="0" labelOnly="1" outline="0" fieldPosition="0">
        <references count="17">
          <reference field="7" count="1" selected="0">
            <x v="3"/>
          </reference>
          <reference field="8" count="1" selected="0">
            <x v="14"/>
          </reference>
          <reference field="12" count="1">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s>
      </pivotArea>
    </format>
    <format dxfId="2151">
      <pivotArea dataOnly="0" labelOnly="1" outline="0" fieldPosition="0">
        <references count="17">
          <reference field="7" count="1" selected="0">
            <x v="3"/>
          </reference>
          <reference field="8" count="1" selected="0">
            <x v="14"/>
          </reference>
          <reference field="12" count="1">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selected="0">
            <x v="0"/>
          </reference>
          <reference field="47" count="1" selected="0">
            <x v="0"/>
          </reference>
        </references>
      </pivotArea>
    </format>
    <format dxfId="2150">
      <pivotArea dataOnly="0" labelOnly="1" outline="0" fieldPosition="0">
        <references count="17">
          <reference field="7" count="1" selected="0">
            <x v="0"/>
          </reference>
          <reference field="8" count="1" selected="0">
            <x v="7"/>
          </reference>
          <reference field="12" count="1">
            <x v="56"/>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selected="0">
            <x v="45"/>
          </reference>
          <reference field="47" count="1" selected="0">
            <x v="1"/>
          </reference>
        </references>
      </pivotArea>
    </format>
    <format dxfId="2149">
      <pivotArea dataOnly="0" labelOnly="1" outline="0" fieldPosition="0">
        <references count="17">
          <reference field="7" count="1" selected="0">
            <x v="1"/>
          </reference>
          <reference field="8" count="1" selected="0">
            <x v="14"/>
          </reference>
          <reference field="12" count="1">
            <x v="30"/>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selected="0">
            <x v="22"/>
          </reference>
          <reference field="47" count="1" selected="0">
            <x v="1"/>
          </reference>
        </references>
      </pivotArea>
    </format>
    <format dxfId="2148">
      <pivotArea dataOnly="0" labelOnly="1" outline="0" fieldPosition="0">
        <references count="17">
          <reference field="7" count="1" selected="0">
            <x v="0"/>
          </reference>
          <reference field="8" count="1" selected="0">
            <x v="2"/>
          </reference>
          <reference field="12" count="1">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s>
      </pivotArea>
    </format>
    <format dxfId="2147">
      <pivotArea dataOnly="0" labelOnly="1" outline="0" fieldPosition="0">
        <references count="17">
          <reference field="7" count="1" selected="0">
            <x v="0"/>
          </reference>
          <reference field="8" count="1" selected="0">
            <x v="2"/>
          </reference>
          <reference field="12" count="1">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selected="0">
            <x v="34"/>
          </reference>
          <reference field="47" count="1" selected="0">
            <x v="1"/>
          </reference>
        </references>
      </pivotArea>
    </format>
    <format dxfId="2146">
      <pivotArea dataOnly="0" labelOnly="1" outline="0" fieldPosition="0">
        <references count="17">
          <reference field="7" count="1" selected="0">
            <x v="0"/>
          </reference>
          <reference field="8" count="1" selected="0">
            <x v="0"/>
          </reference>
          <reference field="12" count="1">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s>
      </pivotArea>
    </format>
    <format dxfId="2145">
      <pivotArea dataOnly="0" labelOnly="1" outline="0" fieldPosition="0">
        <references count="17">
          <reference field="7" count="1" selected="0">
            <x v="0"/>
          </reference>
          <reference field="8" count="1" selected="0">
            <x v="0"/>
          </reference>
          <reference field="12" count="1">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s>
      </pivotArea>
    </format>
    <format dxfId="2144">
      <pivotArea dataOnly="0" labelOnly="1" outline="0" fieldPosition="0">
        <references count="17">
          <reference field="7" count="1" selected="0">
            <x v="3"/>
          </reference>
          <reference field="8" count="1" selected="0">
            <x v="14"/>
          </reference>
          <reference field="12" count="1">
            <x v="62"/>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0" count="1" selected="0">
            <x v="45"/>
          </reference>
          <reference field="47" count="1" selected="0">
            <x v="2"/>
          </reference>
        </references>
      </pivotArea>
    </format>
    <format dxfId="2143">
      <pivotArea dataOnly="0" labelOnly="1" outline="0" fieldPosition="0">
        <references count="17">
          <reference field="7" count="1" selected="0">
            <x v="1"/>
          </reference>
          <reference field="8" count="1" selected="0">
            <x v="14"/>
          </reference>
          <reference field="12" count="1">
            <x v="51"/>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selected="0">
            <x v="12"/>
          </reference>
          <reference field="47" count="1" selected="0">
            <x v="1"/>
          </reference>
        </references>
      </pivotArea>
    </format>
    <format dxfId="2142">
      <pivotArea dataOnly="0" labelOnly="1" outline="0" fieldPosition="0">
        <references count="17">
          <reference field="7" count="1" selected="0">
            <x v="3"/>
          </reference>
          <reference field="8" count="1" selected="0">
            <x v="14"/>
          </reference>
          <reference field="12" count="1">
            <x v="11"/>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0" count="1" selected="0">
            <x v="45"/>
          </reference>
          <reference field="47" count="1" selected="0">
            <x v="2"/>
          </reference>
        </references>
      </pivotArea>
    </format>
    <format dxfId="2141">
      <pivotArea dataOnly="0" labelOnly="1" outline="0" fieldPosition="0">
        <references count="17">
          <reference field="7" count="1" selected="0">
            <x v="3"/>
          </reference>
          <reference field="8" count="1" selected="0">
            <x v="14"/>
          </reference>
          <reference field="12" count="1">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s>
      </pivotArea>
    </format>
    <format dxfId="2140">
      <pivotArea dataOnly="0" labelOnly="1" outline="0" fieldPosition="0">
        <references count="17">
          <reference field="7" count="1" selected="0">
            <x v="2"/>
          </reference>
          <reference field="8" count="1" selected="0">
            <x v="14"/>
          </reference>
          <reference field="12" count="1">
            <x v="78"/>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2139">
      <pivotArea dataOnly="0" labelOnly="1" outline="0" fieldPosition="0">
        <references count="17">
          <reference field="7" count="1" selected="0">
            <x v="3"/>
          </reference>
          <reference field="8" count="1" selected="0">
            <x v="22"/>
          </reference>
          <reference field="12" count="1">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selected="0">
            <x v="22"/>
          </reference>
          <reference field="47" count="1" selected="0">
            <x v="1"/>
          </reference>
        </references>
      </pivotArea>
    </format>
    <format dxfId="2138">
      <pivotArea dataOnly="0" labelOnly="1" outline="0" fieldPosition="0">
        <references count="17">
          <reference field="7" count="1" selected="0">
            <x v="2"/>
          </reference>
          <reference field="8" count="1" selected="0">
            <x v="14"/>
          </reference>
          <reference field="12" count="1">
            <x v="6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2137">
      <pivotArea dataOnly="0" labelOnly="1" outline="0" fieldPosition="0">
        <references count="17">
          <reference field="7" count="1" selected="0">
            <x v="0"/>
          </reference>
          <reference field="8" count="1" selected="0">
            <x v="10"/>
          </reference>
          <reference field="12" count="1">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s>
      </pivotArea>
    </format>
    <format dxfId="2136">
      <pivotArea dataOnly="0" labelOnly="1" outline="0" fieldPosition="0">
        <references count="17">
          <reference field="7" count="1" selected="0">
            <x v="0"/>
          </reference>
          <reference field="8" count="1" selected="0">
            <x v="0"/>
          </reference>
          <reference field="12" count="1">
            <x v="16"/>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selected="0">
            <x v="31"/>
          </reference>
          <reference field="47" count="1" selected="0">
            <x v="1"/>
          </reference>
        </references>
      </pivotArea>
    </format>
    <format dxfId="2135">
      <pivotArea dataOnly="0" labelOnly="1" outline="0" fieldPosition="0">
        <references count="17">
          <reference field="7" count="1" selected="0">
            <x v="1"/>
          </reference>
          <reference field="8" count="1" selected="0">
            <x v="14"/>
          </reference>
          <reference field="12" count="1">
            <x v="9"/>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selected="0">
            <x v="17"/>
          </reference>
          <reference field="47" count="1" selected="0">
            <x v="1"/>
          </reference>
        </references>
      </pivotArea>
    </format>
    <format dxfId="2134">
      <pivotArea dataOnly="0" labelOnly="1" outline="0" fieldPosition="0">
        <references count="17">
          <reference field="7" count="1" selected="0">
            <x v="0"/>
          </reference>
          <reference field="8" count="1" selected="0">
            <x v="13"/>
          </reference>
          <reference field="12" count="1">
            <x v="3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selected="0">
            <x v="31"/>
          </reference>
          <reference field="47" count="1" selected="0">
            <x v="1"/>
          </reference>
        </references>
      </pivotArea>
    </format>
    <format dxfId="2133">
      <pivotArea dataOnly="0" labelOnly="1" outline="0" fieldPosition="0">
        <references count="17">
          <reference field="7" count="1" selected="0">
            <x v="3"/>
          </reference>
          <reference field="8" count="1" selected="0">
            <x v="14"/>
          </reference>
          <reference field="12" count="1">
            <x v="20"/>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selected="0">
            <x v="38"/>
          </reference>
          <reference field="47" count="1" selected="0">
            <x v="1"/>
          </reference>
        </references>
      </pivotArea>
    </format>
    <format dxfId="2132">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selected="0">
            <x v="37"/>
          </reference>
          <reference field="47" count="1" selected="0">
            <x v="1"/>
          </reference>
        </references>
      </pivotArea>
    </format>
    <format dxfId="2131">
      <pivotArea dataOnly="0" labelOnly="1" outline="0" fieldPosition="0">
        <references count="17">
          <reference field="7" count="1" selected="0">
            <x v="3"/>
          </reference>
          <reference field="8" count="1" selected="0">
            <x v="14"/>
          </reference>
          <reference field="12" count="1">
            <x v="42"/>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selected="0">
            <x v="41"/>
          </reference>
          <reference field="47" count="1" selected="0">
            <x v="1"/>
          </reference>
        </references>
      </pivotArea>
    </format>
    <format dxfId="2130">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selected="0">
            <x v="65"/>
          </reference>
          <reference field="37" count="1" selected="0">
            <x v="7"/>
          </reference>
          <reference field="38" count="1" selected="0">
            <x v="89"/>
          </reference>
          <reference field="40" count="1" selected="0">
            <x v="45"/>
          </reference>
          <reference field="47" count="1" selected="0">
            <x v="2"/>
          </reference>
        </references>
      </pivotArea>
    </format>
    <format dxfId="2129">
      <pivotArea dataOnly="0" labelOnly="1" outline="0" fieldPosition="0">
        <references count="17">
          <reference field="7" count="1" selected="0">
            <x v="3"/>
          </reference>
          <reference field="8" count="1" selected="0">
            <x v="14"/>
          </reference>
          <reference field="12" count="1">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s>
      </pivotArea>
    </format>
    <format dxfId="2128">
      <pivotArea dataOnly="0" labelOnly="1" outline="0" fieldPosition="0">
        <references count="17">
          <reference field="7" count="1" selected="0">
            <x v="3"/>
          </reference>
          <reference field="8" count="1" selected="0">
            <x v="14"/>
          </reference>
          <reference field="12" count="1">
            <x v="3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selected="0">
            <x v="44"/>
          </reference>
          <reference field="47" count="1" selected="0">
            <x v="1"/>
          </reference>
        </references>
      </pivotArea>
    </format>
    <format dxfId="2127">
      <pivotArea dataOnly="0" labelOnly="1" outline="0" fieldPosition="0">
        <references count="17">
          <reference field="7" count="1" selected="0">
            <x v="3"/>
          </reference>
          <reference field="8" count="1" selected="0">
            <x v="14"/>
          </reference>
          <reference field="12" count="1">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69"/>
          </reference>
          <reference field="31" count="1" selected="0">
            <x v="82"/>
          </reference>
          <reference field="36" count="1" selected="0">
            <x v="79"/>
          </reference>
          <reference field="37" count="1" selected="0">
            <x v="10"/>
          </reference>
          <reference field="38" count="1" selected="0">
            <x v="68"/>
          </reference>
          <reference field="40" count="1" selected="0">
            <x v="44"/>
          </reference>
          <reference field="47" count="1" selected="0">
            <x v="1"/>
          </reference>
        </references>
      </pivotArea>
    </format>
    <format dxfId="2126">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selected="0">
            <x v="57"/>
          </reference>
          <reference field="37" count="1" selected="0">
            <x v="10"/>
          </reference>
          <reference field="38" count="1" selected="0">
            <x v="91"/>
          </reference>
          <reference field="40" count="1" selected="0">
            <x v="45"/>
          </reference>
          <reference field="47" count="1" selected="0">
            <x v="2"/>
          </reference>
        </references>
      </pivotArea>
    </format>
    <format dxfId="2125">
      <pivotArea dataOnly="0" labelOnly="1" outline="0" fieldPosition="0">
        <references count="17">
          <reference field="7" count="1" selected="0">
            <x v="1"/>
          </reference>
          <reference field="8" count="1" selected="0">
            <x v="14"/>
          </reference>
          <reference field="12" count="1">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s>
      </pivotArea>
    </format>
    <format dxfId="2124">
      <pivotArea dataOnly="0" labelOnly="1" outline="0" fieldPosition="0">
        <references count="17">
          <reference field="7" count="1" selected="0">
            <x v="3"/>
          </reference>
          <reference field="8" count="1" selected="0">
            <x v="14"/>
          </reference>
          <reference field="12" count="1">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s>
      </pivotArea>
    </format>
    <format dxfId="2123">
      <pivotArea dataOnly="0" labelOnly="1" outline="0" fieldPosition="0">
        <references count="17">
          <reference field="7" count="1" selected="0">
            <x v="1"/>
          </reference>
          <reference field="8" count="1" selected="0">
            <x v="14"/>
          </reference>
          <reference field="12" count="1">
            <x v="7"/>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selected="0">
            <x v="14"/>
          </reference>
          <reference field="47" count="1" selected="0">
            <x v="1"/>
          </reference>
        </references>
      </pivotArea>
    </format>
    <format dxfId="2122">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0" count="1" selected="0">
            <x v="45"/>
          </reference>
          <reference field="47" count="1" selected="0">
            <x v="2"/>
          </reference>
        </references>
      </pivotArea>
    </format>
    <format dxfId="2121">
      <pivotArea dataOnly="0" labelOnly="1" outline="0" fieldPosition="0">
        <references count="17">
          <reference field="7" count="1" selected="0">
            <x v="1"/>
          </reference>
          <reference field="8" count="1" selected="0">
            <x v="14"/>
          </reference>
          <reference field="12" count="1">
            <x v="40"/>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selected="0">
            <x v="15"/>
          </reference>
          <reference field="47" count="1" selected="0">
            <x v="1"/>
          </reference>
        </references>
      </pivotArea>
    </format>
    <format dxfId="2120">
      <pivotArea dataOnly="0" labelOnly="1" outline="0" fieldPosition="0">
        <references count="17">
          <reference field="7" count="1" selected="0">
            <x v="3"/>
          </reference>
          <reference field="8" count="1" selected="0">
            <x v="14"/>
          </reference>
          <reference field="12" count="1">
            <x v="2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2119">
      <pivotArea dataOnly="0" labelOnly="1" outline="0" fieldPosition="0">
        <references count="17">
          <reference field="7" count="1" selected="0">
            <x v="3"/>
          </reference>
          <reference field="8" count="1" selected="0">
            <x v="14"/>
          </reference>
          <reference field="12" count="1">
            <x v="29"/>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selected="0">
            <x v="8"/>
          </reference>
          <reference field="38" count="1" selected="0">
            <x v="12"/>
          </reference>
          <reference field="40" count="1" selected="0">
            <x v="45"/>
          </reference>
          <reference field="47" count="1" selected="0">
            <x v="1"/>
          </reference>
        </references>
      </pivotArea>
    </format>
    <format dxfId="2118">
      <pivotArea dataOnly="0" labelOnly="1" outline="0" fieldPosition="0">
        <references count="17">
          <reference field="7" count="1" selected="0">
            <x v="1"/>
          </reference>
          <reference field="8" count="1" selected="0">
            <x v="14"/>
          </reference>
          <reference field="12" count="1">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2117">
      <pivotArea dataOnly="0" labelOnly="1" outline="0" fieldPosition="0">
        <references count="17">
          <reference field="7" count="1" selected="0">
            <x v="1"/>
          </reference>
          <reference field="8" count="1" selected="0">
            <x v="14"/>
          </reference>
          <reference field="12" count="1">
            <x v="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selected="0">
            <x v="24"/>
          </reference>
          <reference field="47" count="1" selected="0">
            <x v="1"/>
          </reference>
        </references>
      </pivotArea>
    </format>
    <format dxfId="2116">
      <pivotArea dataOnly="0" labelOnly="1" outline="0" fieldPosition="0">
        <references count="17">
          <reference field="7" count="1" selected="0">
            <x v="1"/>
          </reference>
          <reference field="8" count="1" selected="0">
            <x v="14"/>
          </reference>
          <reference field="12" count="1">
            <x v="6"/>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selected="0">
            <x v="25"/>
          </reference>
          <reference field="47" count="1" selected="0">
            <x v="1"/>
          </reference>
        </references>
      </pivotArea>
    </format>
    <format dxfId="2115">
      <pivotArea dataOnly="0" labelOnly="1" outline="0" fieldPosition="0">
        <references count="17">
          <reference field="7" count="1" selected="0">
            <x v="1"/>
          </reference>
          <reference field="8" count="1" selected="0">
            <x v="14"/>
          </reference>
          <reference field="12" count="1">
            <x v="80"/>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selected="0">
            <x v="43"/>
          </reference>
          <reference field="47" count="1" selected="0">
            <x v="1"/>
          </reference>
        </references>
      </pivotArea>
    </format>
    <format dxfId="2114">
      <pivotArea dataOnly="0" labelOnly="1" outline="0" fieldPosition="0">
        <references count="17">
          <reference field="7" count="1" selected="0">
            <x v="3"/>
          </reference>
          <reference field="8" count="1" selected="0">
            <x v="14"/>
          </reference>
          <reference field="12" count="1">
            <x v="20"/>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selected="0">
            <x v="9"/>
          </reference>
          <reference field="38" count="1" selected="0">
            <x v="102"/>
          </reference>
          <reference field="40" count="1" selected="0">
            <x v="45"/>
          </reference>
          <reference field="47" count="1" selected="0">
            <x v="2"/>
          </reference>
        </references>
      </pivotArea>
    </format>
    <format dxfId="2113">
      <pivotArea dataOnly="0" labelOnly="1" outline="0" fieldPosition="0">
        <references count="17">
          <reference field="7" count="1" selected="0">
            <x v="1"/>
          </reference>
          <reference field="8" count="1" selected="0">
            <x v="14"/>
          </reference>
          <reference field="12" count="1">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s>
      </pivotArea>
    </format>
    <format dxfId="2112">
      <pivotArea dataOnly="0" labelOnly="1" outline="0" fieldPosition="0">
        <references count="17">
          <reference field="7" count="1" selected="0">
            <x v="1"/>
          </reference>
          <reference field="8" count="1" selected="0">
            <x v="14"/>
          </reference>
          <reference field="12" count="1">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s>
      </pivotArea>
    </format>
    <format dxfId="2111">
      <pivotArea dataOnly="0" labelOnly="1" outline="0" fieldPosition="0">
        <references count="17">
          <reference field="7" count="1" selected="0">
            <x v="3"/>
          </reference>
          <reference field="8" count="1" selected="0">
            <x v="14"/>
          </reference>
          <reference field="12" count="1">
            <x v="73"/>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2110">
      <pivotArea dataOnly="0" labelOnly="1" outline="0" fieldPosition="0">
        <references count="17">
          <reference field="7" count="1" selected="0">
            <x v="3"/>
          </reference>
          <reference field="8" count="1" selected="0">
            <x v="14"/>
          </reference>
          <reference field="12" count="1">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s>
      </pivotArea>
    </format>
    <format dxfId="2109">
      <pivotArea dataOnly="0" labelOnly="1" outline="0" fieldPosition="0">
        <references count="18">
          <reference field="7" count="1" selected="0">
            <x v="3"/>
          </reference>
          <reference field="8" count="1" selected="0">
            <x v="14"/>
          </reference>
          <reference field="11" count="1">
            <x v="5"/>
          </reference>
          <reference field="12" count="1" selected="0">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s>
      </pivotArea>
    </format>
    <format dxfId="2108">
      <pivotArea dataOnly="0" labelOnly="1" outline="0" fieldPosition="0">
        <references count="18">
          <reference field="7" count="1" selected="0">
            <x v="1"/>
          </reference>
          <reference field="8" count="1" selected="0">
            <x v="14"/>
          </reference>
          <reference field="11" count="1">
            <x v="5"/>
          </reference>
          <reference field="12" count="1" selected="0">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s>
      </pivotArea>
    </format>
    <format dxfId="2107">
      <pivotArea dataOnly="0" labelOnly="1" outline="0" fieldPosition="0">
        <references count="18">
          <reference field="7" count="1" selected="0">
            <x v="3"/>
          </reference>
          <reference field="8" count="1" selected="0">
            <x v="14"/>
          </reference>
          <reference field="11" count="1">
            <x v="2"/>
          </reference>
          <reference field="12" count="1" selected="0">
            <x v="21"/>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0" count="1" selected="0">
            <x v="45"/>
          </reference>
          <reference field="47" count="1" selected="0">
            <x v="2"/>
          </reference>
        </references>
      </pivotArea>
    </format>
    <format dxfId="2106">
      <pivotArea dataOnly="0" labelOnly="1" outline="0" fieldPosition="0">
        <references count="18">
          <reference field="7" count="1" selected="0">
            <x v="0"/>
          </reference>
          <reference field="8" count="1" selected="0">
            <x v="6"/>
          </reference>
          <reference field="11" count="1">
            <x v="3"/>
          </reference>
          <reference field="12" count="1" selected="0">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s>
      </pivotArea>
    </format>
    <format dxfId="2105">
      <pivotArea dataOnly="0" labelOnly="1" outline="0" fieldPosition="0">
        <references count="18">
          <reference field="7" count="1" selected="0">
            <x v="1"/>
          </reference>
          <reference field="8" count="1" selected="0">
            <x v="14"/>
          </reference>
          <reference field="11" count="1">
            <x v="8"/>
          </reference>
          <reference field="12" count="1" selected="0">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s>
      </pivotArea>
    </format>
    <format dxfId="2104">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s>
      </pivotArea>
    </format>
    <format dxfId="2103">
      <pivotArea dataOnly="0" labelOnly="1" outline="0" fieldPosition="0">
        <references count="18">
          <reference field="7" count="1" selected="0">
            <x v="3"/>
          </reference>
          <reference field="8" count="1" selected="0">
            <x v="14"/>
          </reference>
          <reference field="11" count="1">
            <x v="12"/>
          </reference>
          <reference field="12" count="1" selected="0">
            <x v="80"/>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selected="0">
            <x v="27"/>
          </reference>
          <reference field="47" count="1" selected="0">
            <x v="1"/>
          </reference>
        </references>
      </pivotArea>
    </format>
    <format dxfId="2102">
      <pivotArea dataOnly="0" labelOnly="1" outline="0" fieldPosition="0">
        <references count="18">
          <reference field="7" count="1" selected="0">
            <x v="0"/>
          </reference>
          <reference field="8" count="1" selected="0">
            <x v="10"/>
          </reference>
          <reference field="11" count="1">
            <x v="12"/>
          </reference>
          <reference field="12" count="1" selected="0">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s>
      </pivotArea>
    </format>
    <format dxfId="2101">
      <pivotArea dataOnly="0" labelOnly="1" outline="0" fieldPosition="0">
        <references count="18">
          <reference field="7" count="1" selected="0">
            <x v="3"/>
          </reference>
          <reference field="8" count="1" selected="0">
            <x v="14"/>
          </reference>
          <reference field="11" count="1">
            <x v="2"/>
          </reference>
          <reference field="12" count="1" selected="0">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s>
      </pivotArea>
    </format>
    <format dxfId="2100">
      <pivotArea dataOnly="0" labelOnly="1" outline="0" fieldPosition="0">
        <references count="18">
          <reference field="7" count="1" selected="0">
            <x v="3"/>
          </reference>
          <reference field="8" count="1" selected="0">
            <x v="14"/>
          </reference>
          <reference field="11" count="1">
            <x v="2"/>
          </reference>
          <reference field="12" count="1" selected="0">
            <x v="3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0" count="1" selected="0">
            <x v="45"/>
          </reference>
          <reference field="47" count="1" selected="0">
            <x v="4"/>
          </reference>
        </references>
      </pivotArea>
    </format>
    <format dxfId="2099">
      <pivotArea dataOnly="0" labelOnly="1" outline="0" fieldPosition="0">
        <references count="18">
          <reference field="7" count="1" selected="0">
            <x v="1"/>
          </reference>
          <reference field="8" count="1" selected="0">
            <x v="14"/>
          </reference>
          <reference field="11" count="1">
            <x v="9"/>
          </reference>
          <reference field="12" count="1" selected="0">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s>
      </pivotArea>
    </format>
    <format dxfId="2098">
      <pivotArea dataOnly="0" labelOnly="1" outline="0" fieldPosition="0">
        <references count="18">
          <reference field="7" count="1" selected="0">
            <x v="1"/>
          </reference>
          <reference field="8" count="1" selected="0">
            <x v="14"/>
          </reference>
          <reference field="11" count="1">
            <x v="2"/>
          </reference>
          <reference field="12" count="1" selected="0">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s>
      </pivotArea>
    </format>
    <format dxfId="2097">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s>
      </pivotArea>
    </format>
    <format dxfId="2096">
      <pivotArea dataOnly="0" labelOnly="1" outline="0" fieldPosition="0">
        <references count="18">
          <reference field="7" count="1" selected="0">
            <x v="3"/>
          </reference>
          <reference field="8" count="1" selected="0">
            <x v="14"/>
          </reference>
          <reference field="11" count="1">
            <x v="2"/>
          </reference>
          <reference field="12" count="1" selected="0">
            <x v="5"/>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selected="0">
            <x v="45"/>
          </reference>
          <reference field="47" count="1" selected="0">
            <x v="2"/>
          </reference>
        </references>
      </pivotArea>
    </format>
    <format dxfId="2095">
      <pivotArea dataOnly="0" labelOnly="1" outline="0" fieldPosition="0">
        <references count="18">
          <reference field="7" count="1" selected="0">
            <x v="3"/>
          </reference>
          <reference field="8" count="1" selected="0">
            <x v="14"/>
          </reference>
          <reference field="11" count="1">
            <x v="2"/>
          </reference>
          <reference field="12" count="1" selected="0">
            <x v="18"/>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selected="0">
            <x v="24"/>
          </reference>
          <reference field="47" count="1" selected="0">
            <x v="1"/>
          </reference>
        </references>
      </pivotArea>
    </format>
    <format dxfId="2094">
      <pivotArea dataOnly="0" labelOnly="1" outline="0" fieldPosition="0">
        <references count="18">
          <reference field="7" count="1" selected="0">
            <x v="1"/>
          </reference>
          <reference field="8" count="1" selected="0">
            <x v="14"/>
          </reference>
          <reference field="11" count="1">
            <x v="1"/>
          </reference>
          <reference field="12" count="1" selected="0">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s>
      </pivotArea>
    </format>
    <format dxfId="2093">
      <pivotArea dataOnly="0" labelOnly="1" outline="0" fieldPosition="0">
        <references count="18">
          <reference field="7" count="1" selected="0">
            <x v="1"/>
          </reference>
          <reference field="8" count="1" selected="0">
            <x v="14"/>
          </reference>
          <reference field="11" count="1">
            <x v="2"/>
          </reference>
          <reference field="12" count="1" selected="0">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s>
      </pivotArea>
    </format>
    <format dxfId="2092">
      <pivotArea dataOnly="0" labelOnly="1" outline="0" fieldPosition="0">
        <references count="18">
          <reference field="7" count="1" selected="0">
            <x v="3"/>
          </reference>
          <reference field="8" count="1" selected="0">
            <x v="14"/>
          </reference>
          <reference field="11" count="1">
            <x v="12"/>
          </reference>
          <reference field="12" count="1" selected="0">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s>
      </pivotArea>
    </format>
    <format dxfId="2091">
      <pivotArea dataOnly="0" labelOnly="1" outline="0" fieldPosition="0">
        <references count="18">
          <reference field="7" count="1" selected="0">
            <x v="0"/>
          </reference>
          <reference field="8" count="1" selected="0">
            <x v="20"/>
          </reference>
          <reference field="11" count="1">
            <x v="2"/>
          </reference>
          <reference field="12" count="1" selected="0">
            <x v="23"/>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selected="0">
            <x v="42"/>
          </reference>
          <reference field="47" count="1" selected="0">
            <x v="2"/>
          </reference>
        </references>
      </pivotArea>
    </format>
    <format dxfId="2090">
      <pivotArea dataOnly="0" labelOnly="1" outline="0" fieldPosition="0">
        <references count="18">
          <reference field="7" count="1" selected="0">
            <x v="0"/>
          </reference>
          <reference field="8" count="1" selected="0">
            <x v="21"/>
          </reference>
          <reference field="11" count="1">
            <x v="13"/>
          </reference>
          <reference field="12" count="1" selected="0">
            <x v="12"/>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selected="0">
            <x v="2"/>
          </reference>
          <reference field="38" count="1" selected="0">
            <x v="82"/>
          </reference>
          <reference field="40" count="1" selected="0">
            <x v="45"/>
          </reference>
          <reference field="47" count="1" selected="0">
            <x v="2"/>
          </reference>
        </references>
      </pivotArea>
    </format>
    <format dxfId="2089">
      <pivotArea dataOnly="0" labelOnly="1" outline="0" fieldPosition="0">
        <references count="18">
          <reference field="7" count="1" selected="0">
            <x v="3"/>
          </reference>
          <reference field="8" count="1" selected="0">
            <x v="14"/>
          </reference>
          <reference field="11" count="1">
            <x v="2"/>
          </reference>
          <reference field="12" count="1" selected="0">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s>
      </pivotArea>
    </format>
    <format dxfId="2088">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selected="0">
            <x v="0"/>
          </reference>
          <reference field="47" count="1" selected="0">
            <x v="0"/>
          </reference>
        </references>
      </pivotArea>
    </format>
    <format dxfId="2087">
      <pivotArea dataOnly="0" labelOnly="1" outline="0" fieldPosition="0">
        <references count="18">
          <reference field="7" count="1" selected="0">
            <x v="3"/>
          </reference>
          <reference field="8" count="1" selected="0">
            <x v="14"/>
          </reference>
          <reference field="11" count="1">
            <x v="2"/>
          </reference>
          <reference field="12" count="1" selected="0">
            <x v="72"/>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0" count="1" selected="0">
            <x v="0"/>
          </reference>
          <reference field="47" count="1" selected="0">
            <x v="0"/>
          </reference>
        </references>
      </pivotArea>
    </format>
    <format dxfId="2086">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s>
      </pivotArea>
    </format>
    <format dxfId="2085">
      <pivotArea dataOnly="0" labelOnly="1" outline="0" fieldPosition="0">
        <references count="18">
          <reference field="7" count="1" selected="0">
            <x v="3"/>
          </reference>
          <reference field="8" count="1" selected="0">
            <x v="14"/>
          </reference>
          <reference field="11" count="1">
            <x v="2"/>
          </reference>
          <reference field="12" count="1" selected="0">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s>
      </pivotArea>
    </format>
    <format dxfId="2084">
      <pivotArea dataOnly="0" labelOnly="1" outline="0" fieldPosition="0">
        <references count="18">
          <reference field="7" count="1" selected="0">
            <x v="3"/>
          </reference>
          <reference field="8" count="1" selected="0">
            <x v="14"/>
          </reference>
          <reference field="11" count="1">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s>
      </pivotArea>
    </format>
    <format dxfId="2083">
      <pivotArea dataOnly="0" labelOnly="1" outline="0" fieldPosition="0">
        <references count="18">
          <reference field="7" count="1" selected="0">
            <x v="3"/>
          </reference>
          <reference field="8" count="1" selected="0">
            <x v="14"/>
          </reference>
          <reference field="11" count="1">
            <x v="2"/>
          </reference>
          <reference field="12" count="1" selected="0">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s>
      </pivotArea>
    </format>
    <format dxfId="2082">
      <pivotArea dataOnly="0" labelOnly="1" outline="0" fieldPosition="0">
        <references count="18">
          <reference field="7" count="1" selected="0">
            <x v="1"/>
          </reference>
          <reference field="8" count="1" selected="0">
            <x v="14"/>
          </reference>
          <reference field="11" count="1">
            <x v="2"/>
          </reference>
          <reference field="12" count="1" selected="0">
            <x v="31"/>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0" count="1" selected="0">
            <x v="45"/>
          </reference>
          <reference field="47" count="1" selected="0">
            <x v="2"/>
          </reference>
        </references>
      </pivotArea>
    </format>
    <format dxfId="2081">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s>
      </pivotArea>
    </format>
    <format dxfId="2080">
      <pivotArea dataOnly="0" labelOnly="1" outline="0" fieldPosition="0">
        <references count="18">
          <reference field="7" count="1" selected="0">
            <x v="1"/>
          </reference>
          <reference field="8" count="1" selected="0">
            <x v="14"/>
          </reference>
          <reference field="11" count="1">
            <x v="2"/>
          </reference>
          <reference field="12" count="1" selected="0">
            <x v="80"/>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selected="0">
            <x v="34"/>
          </reference>
          <reference field="47" count="1" selected="0">
            <x v="1"/>
          </reference>
        </references>
      </pivotArea>
    </format>
    <format dxfId="2079">
      <pivotArea dataOnly="0" labelOnly="1" outline="0" fieldPosition="0">
        <references count="18">
          <reference field="7" count="1" selected="0">
            <x v="1"/>
          </reference>
          <reference field="8" count="1" selected="0">
            <x v="14"/>
          </reference>
          <reference field="11" count="1">
            <x v="5"/>
          </reference>
          <reference field="12" count="1" selected="0">
            <x v="80"/>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selected="0">
            <x v="45"/>
          </reference>
          <reference field="47" count="1" selected="0">
            <x v="1"/>
          </reference>
        </references>
      </pivotArea>
    </format>
    <format dxfId="2078">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s>
      </pivotArea>
    </format>
    <format dxfId="2077">
      <pivotArea dataOnly="0" labelOnly="1" outline="0" fieldPosition="0">
        <references count="18">
          <reference field="7" count="1" selected="0">
            <x v="3"/>
          </reference>
          <reference field="8" count="1" selected="0">
            <x v="14"/>
          </reference>
          <reference field="11" count="1">
            <x v="14"/>
          </reference>
          <reference field="12" count="1" selected="0">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s>
      </pivotArea>
    </format>
    <format dxfId="2076">
      <pivotArea dataOnly="0" labelOnly="1" outline="0" fieldPosition="0">
        <references count="18">
          <reference field="7" count="1" selected="0">
            <x v="3"/>
          </reference>
          <reference field="8" count="1" selected="0">
            <x v="14"/>
          </reference>
          <reference field="11" count="1">
            <x v="15"/>
          </reference>
          <reference field="12" count="1" selected="0">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selected="0">
            <x v="0"/>
          </reference>
          <reference field="47" count="1" selected="0">
            <x v="0"/>
          </reference>
        </references>
      </pivotArea>
    </format>
    <format dxfId="2075">
      <pivotArea dataOnly="0" labelOnly="1" outline="0" fieldPosition="0">
        <references count="18">
          <reference field="7" count="1" selected="0">
            <x v="0"/>
          </reference>
          <reference field="8" count="1" selected="0">
            <x v="7"/>
          </reference>
          <reference field="11" count="1">
            <x v="12"/>
          </reference>
          <reference field="12" count="1" selected="0">
            <x v="56"/>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selected="0">
            <x v="45"/>
          </reference>
          <reference field="47" count="1" selected="0">
            <x v="1"/>
          </reference>
        </references>
      </pivotArea>
    </format>
    <format dxfId="2074">
      <pivotArea dataOnly="0" labelOnly="1" outline="0" fieldPosition="0">
        <references count="18">
          <reference field="7" count="1" selected="0">
            <x v="0"/>
          </reference>
          <reference field="8" count="1" selected="0">
            <x v="2"/>
          </reference>
          <reference field="11" count="1">
            <x v="12"/>
          </reference>
          <reference field="12" count="1" selected="0">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s>
      </pivotArea>
    </format>
    <format dxfId="2073">
      <pivotArea dataOnly="0" labelOnly="1" outline="0" fieldPosition="0">
        <references count="18">
          <reference field="7" count="1" selected="0">
            <x v="0"/>
          </reference>
          <reference field="8" count="1" selected="0">
            <x v="0"/>
          </reference>
          <reference field="11" count="1">
            <x v="0"/>
          </reference>
          <reference field="12" count="1" selected="0">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s>
      </pivotArea>
    </format>
    <format dxfId="2072">
      <pivotArea dataOnly="0" labelOnly="1" outline="0" fieldPosition="0">
        <references count="18">
          <reference field="7" count="1" selected="0">
            <x v="0"/>
          </reference>
          <reference field="8" count="1" selected="0">
            <x v="0"/>
          </reference>
          <reference field="11" count="1">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s>
      </pivotArea>
    </format>
    <format dxfId="2071">
      <pivotArea dataOnly="0" labelOnly="1" outline="0" fieldPosition="0">
        <references count="18">
          <reference field="7" count="1" selected="0">
            <x v="3"/>
          </reference>
          <reference field="8" count="1" selected="0">
            <x v="14"/>
          </reference>
          <reference field="11" count="1">
            <x v="2"/>
          </reference>
          <reference field="12" count="1" selected="0">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s>
      </pivotArea>
    </format>
    <format dxfId="2070">
      <pivotArea dataOnly="0" labelOnly="1" outline="0" fieldPosition="0">
        <references count="18">
          <reference field="7" count="1" selected="0">
            <x v="3"/>
          </reference>
          <reference field="8" count="1" selected="0">
            <x v="22"/>
          </reference>
          <reference field="11" count="1">
            <x v="6"/>
          </reference>
          <reference field="12"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selected="0">
            <x v="22"/>
          </reference>
          <reference field="47" count="1" selected="0">
            <x v="1"/>
          </reference>
        </references>
      </pivotArea>
    </format>
    <format dxfId="2069">
      <pivotArea dataOnly="0" labelOnly="1" outline="0" fieldPosition="0">
        <references count="18">
          <reference field="7" count="1" selected="0">
            <x v="2"/>
          </reference>
          <reference field="8" count="1" selected="0">
            <x v="14"/>
          </reference>
          <reference field="11" count="1">
            <x v="2"/>
          </reference>
          <reference field="12" count="1" selected="0">
            <x v="6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2068">
      <pivotArea dataOnly="0" labelOnly="1" outline="0" fieldPosition="0">
        <references count="18">
          <reference field="7" count="1" selected="0">
            <x v="0"/>
          </reference>
          <reference field="8" count="1" selected="0">
            <x v="10"/>
          </reference>
          <reference field="11" count="1">
            <x v="12"/>
          </reference>
          <reference field="12" count="1" selected="0">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s>
      </pivotArea>
    </format>
    <format dxfId="2067">
      <pivotArea dataOnly="0" labelOnly="1" outline="0" fieldPosition="0">
        <references count="18">
          <reference field="7" count="1" selected="0">
            <x v="3"/>
          </reference>
          <reference field="8" count="1" selected="0">
            <x v="14"/>
          </reference>
          <reference field="11" count="1">
            <x v="2"/>
          </reference>
          <reference field="12" count="1" selected="0">
            <x v="80"/>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0" count="1" selected="0">
            <x v="20"/>
          </reference>
          <reference field="47" count="1" selected="0">
            <x v="1"/>
          </reference>
        </references>
      </pivotArea>
    </format>
    <format dxfId="2066">
      <pivotArea dataOnly="0" labelOnly="1" outline="0" fieldPosition="0">
        <references count="18">
          <reference field="7" count="1" selected="0">
            <x v="3"/>
          </reference>
          <reference field="8" count="1" selected="0">
            <x v="14"/>
          </reference>
          <reference field="11" count="1">
            <x v="7"/>
          </reference>
          <reference field="12" count="1" selected="0">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s>
      </pivotArea>
    </format>
    <format dxfId="2065">
      <pivotArea dataOnly="0" labelOnly="1" outline="0" fieldPosition="0">
        <references count="18">
          <reference field="7" count="1" selected="0">
            <x v="1"/>
          </reference>
          <reference field="8" count="1" selected="0">
            <x v="14"/>
          </reference>
          <reference field="11" count="1">
            <x v="11"/>
          </reference>
          <reference field="12"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s>
      </pivotArea>
    </format>
    <format dxfId="2064">
      <pivotArea dataOnly="0" labelOnly="1" outline="0" fieldPosition="0">
        <references count="18">
          <reference field="7" count="1" selected="0">
            <x v="3"/>
          </reference>
          <reference field="8" count="1" selected="0">
            <x v="14"/>
          </reference>
          <reference field="11" count="1">
            <x v="2"/>
          </reference>
          <reference field="12" count="1" selected="0">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s>
      </pivotArea>
    </format>
    <format dxfId="2063">
      <pivotArea dataOnly="0" labelOnly="1" outline="0" fieldPosition="0">
        <references count="18">
          <reference field="7" count="1" selected="0">
            <x v="1"/>
          </reference>
          <reference field="8" count="1" selected="0">
            <x v="14"/>
          </reference>
          <reference field="11" count="1">
            <x v="2"/>
          </reference>
          <reference field="12" count="1" selected="0">
            <x v="7"/>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selected="0">
            <x v="14"/>
          </reference>
          <reference field="47" count="1" selected="0">
            <x v="1"/>
          </reference>
        </references>
      </pivotArea>
    </format>
    <format dxfId="2062">
      <pivotArea dataOnly="0" labelOnly="1" outline="0" fieldPosition="0">
        <references count="18">
          <reference field="7" count="1" selected="0">
            <x v="1"/>
          </reference>
          <reference field="8" count="1" selected="0">
            <x v="14"/>
          </reference>
          <reference field="11" count="1">
            <x v="10"/>
          </reference>
          <reference field="12" count="1" selected="0">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s>
      </pivotArea>
    </format>
    <format dxfId="2061">
      <pivotArea dataOnly="0" labelOnly="1" outline="0" fieldPosition="0">
        <references count="18">
          <reference field="7" count="1" selected="0">
            <x v="1"/>
          </reference>
          <reference field="8" count="1" selected="0">
            <x v="14"/>
          </reference>
          <reference field="11" count="1">
            <x v="2"/>
          </reference>
          <reference field="12" count="1" selected="0">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s>
      </pivotArea>
    </format>
    <format dxfId="2060">
      <pivotArea dataOnly="0" labelOnly="1" outline="0" fieldPosition="0">
        <references count="18">
          <reference field="7" count="1" selected="0">
            <x v="3"/>
          </reference>
          <reference field="8" count="1" selected="0">
            <x v="14"/>
          </reference>
          <reference field="11" count="1">
            <x v="19"/>
          </reference>
          <reference field="12" count="1" selected="0">
            <x v="73"/>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2059">
      <pivotArea dataOnly="0" labelOnly="1" outline="0" fieldPosition="0">
        <references count="18">
          <reference field="7" count="1" selected="0">
            <x v="3"/>
          </reference>
          <reference field="8" count="1" selected="0">
            <x v="14"/>
          </reference>
          <reference field="11" count="1">
            <x v="2"/>
          </reference>
          <reference field="12" count="1" selected="0">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s>
      </pivotArea>
    </format>
    <format dxfId="2058">
      <pivotArea dataOnly="0" labelOnly="1" outline="0" fieldPosition="0">
        <references count="19">
          <reference field="7" count="1" selected="0">
            <x v="3"/>
          </reference>
          <reference field="8" count="1" selected="0">
            <x v="14"/>
          </reference>
          <reference field="10" count="1">
            <x v="51"/>
          </reference>
          <reference field="11" count="1" selected="0">
            <x v="5"/>
          </reference>
          <reference field="12" count="1" selected="0">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s>
      </pivotArea>
    </format>
    <format dxfId="2057">
      <pivotArea dataOnly="0" labelOnly="1" outline="0" fieldPosition="0">
        <references count="19">
          <reference field="7" count="1" selected="0">
            <x v="1"/>
          </reference>
          <reference field="8" count="1" selected="0">
            <x v="14"/>
          </reference>
          <reference field="10" count="1">
            <x v="23"/>
          </reference>
          <reference field="11" count="1" selected="0">
            <x v="2"/>
          </reference>
          <reference field="12" count="1" selected="0">
            <x v="48"/>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selected="0">
            <x v="63"/>
          </reference>
          <reference field="31" count="1" selected="0">
            <x v="2"/>
          </reference>
          <reference field="36" count="1" selected="0">
            <x v="33"/>
          </reference>
          <reference field="37" count="1" selected="0">
            <x v="8"/>
          </reference>
          <reference field="38" count="1" selected="0">
            <x v="20"/>
          </reference>
          <reference field="40" count="1" selected="0">
            <x v="45"/>
          </reference>
          <reference field="47" count="1" selected="0">
            <x v="2"/>
          </reference>
        </references>
      </pivotArea>
    </format>
    <format dxfId="2056">
      <pivotArea dataOnly="0" labelOnly="1" outline="0" fieldPosition="0">
        <references count="19">
          <reference field="7" count="1" selected="0">
            <x v="3"/>
          </reference>
          <reference field="8" count="1" selected="0">
            <x v="14"/>
          </reference>
          <reference field="10" count="1">
            <x v="82"/>
          </reference>
          <reference field="11" count="1" selected="0">
            <x v="2"/>
          </reference>
          <reference field="12" count="1" selected="0">
            <x v="76"/>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0" count="1" selected="0">
            <x v="45"/>
          </reference>
          <reference field="47" count="1" selected="0">
            <x v="4"/>
          </reference>
        </references>
      </pivotArea>
    </format>
    <format dxfId="2055">
      <pivotArea dataOnly="0" labelOnly="1" outline="0" fieldPosition="0">
        <references count="19">
          <reference field="7" count="1" selected="0">
            <x v="1"/>
          </reference>
          <reference field="8" count="1" selected="0">
            <x v="14"/>
          </reference>
          <reference field="10" count="1">
            <x v="38"/>
          </reference>
          <reference field="11" count="1" selected="0">
            <x v="5"/>
          </reference>
          <reference field="12" count="1" selected="0">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s>
      </pivotArea>
    </format>
    <format dxfId="2054">
      <pivotArea dataOnly="0" labelOnly="1" outline="0" fieldPosition="0">
        <references count="19">
          <reference field="7" count="1" selected="0">
            <x v="3"/>
          </reference>
          <reference field="8" count="1" selected="0">
            <x v="14"/>
          </reference>
          <reference field="10" count="1">
            <x v="2"/>
          </reference>
          <reference field="11" count="1" selected="0">
            <x v="2"/>
          </reference>
          <reference field="12" count="1" selected="0">
            <x v="7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selected="0">
            <x v="9"/>
          </reference>
          <reference field="47" count="1" selected="0">
            <x v="1"/>
          </reference>
        </references>
      </pivotArea>
    </format>
    <format dxfId="2053">
      <pivotArea dataOnly="0" labelOnly="1" outline="0" fieldPosition="0">
        <references count="19">
          <reference field="7" count="1" selected="0">
            <x v="3"/>
          </reference>
          <reference field="8" count="1" selected="0">
            <x v="14"/>
          </reference>
          <reference field="10" count="1">
            <x v="86"/>
          </reference>
          <reference field="11" count="1" selected="0">
            <x v="2"/>
          </reference>
          <reference field="12" count="1" selected="0">
            <x v="80"/>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selected="0">
            <x v="2"/>
          </reference>
          <reference field="47" count="1" selected="0">
            <x v="1"/>
          </reference>
        </references>
      </pivotArea>
    </format>
    <format dxfId="2052">
      <pivotArea dataOnly="0" labelOnly="1" outline="0" fieldPosition="0">
        <references count="19">
          <reference field="7" count="1" selected="0">
            <x v="1"/>
          </reference>
          <reference field="8" count="1" selected="0">
            <x v="14"/>
          </reference>
          <reference field="10" count="1">
            <x v="2"/>
          </reference>
          <reference field="11" count="1" selected="0">
            <x v="2"/>
          </reference>
          <reference field="12" count="1" selected="0">
            <x v="68"/>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selected="0">
            <x v="5"/>
          </reference>
          <reference field="38" count="1" selected="0">
            <x v="21"/>
          </reference>
          <reference field="40" count="1" selected="0">
            <x v="45"/>
          </reference>
          <reference field="47" count="1" selected="0">
            <x v="1"/>
          </reference>
        </references>
      </pivotArea>
    </format>
    <format dxfId="2051">
      <pivotArea dataOnly="0" labelOnly="1" outline="0" fieldPosition="0">
        <references count="19">
          <reference field="7" count="1" selected="0">
            <x v="3"/>
          </reference>
          <reference field="8" count="1" selected="0">
            <x v="14"/>
          </reference>
          <reference field="10" count="1">
            <x v="26"/>
          </reference>
          <reference field="11" count="1" selected="0">
            <x v="2"/>
          </reference>
          <reference field="12" count="1" selected="0">
            <x v="21"/>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0" count="1" selected="0">
            <x v="45"/>
          </reference>
          <reference field="47" count="1" selected="0">
            <x v="2"/>
          </reference>
        </references>
      </pivotArea>
    </format>
    <format dxfId="2050">
      <pivotArea dataOnly="0" labelOnly="1" outline="0" fieldPosition="0">
        <references count="19">
          <reference field="7" count="1" selected="0">
            <x v="1"/>
          </reference>
          <reference field="8" count="1" selected="0">
            <x v="14"/>
          </reference>
          <reference field="10" count="1">
            <x v="29"/>
          </reference>
          <reference field="11" count="1" selected="0">
            <x v="2"/>
          </reference>
          <reference field="12" count="1" selected="0">
            <x v="80"/>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selected="0">
            <x v="66"/>
          </reference>
          <reference field="37" count="1" selected="0">
            <x v="7"/>
          </reference>
          <reference field="38" count="1" selected="0">
            <x v="83"/>
          </reference>
          <reference field="40" count="1" selected="0">
            <x v="45"/>
          </reference>
          <reference field="47" count="1" selected="0">
            <x v="2"/>
          </reference>
        </references>
      </pivotArea>
    </format>
    <format dxfId="2049">
      <pivotArea dataOnly="0" labelOnly="1" outline="0" fieldPosition="0">
        <references count="19">
          <reference field="7" count="1" selected="0">
            <x v="3"/>
          </reference>
          <reference field="8" count="1" selected="0">
            <x v="14"/>
          </reference>
          <reference field="10" count="1">
            <x v="86"/>
          </reference>
          <reference field="11" count="1" selected="0">
            <x v="2"/>
          </reference>
          <reference field="12" count="1" selected="0">
            <x v="13"/>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selected="0">
            <x v="10"/>
          </reference>
          <reference field="38" count="1" selected="0">
            <x v="69"/>
          </reference>
          <reference field="40" count="1" selected="0">
            <x v="45"/>
          </reference>
          <reference field="47" count="1" selected="0">
            <x v="2"/>
          </reference>
        </references>
      </pivotArea>
    </format>
    <format dxfId="2048">
      <pivotArea dataOnly="0" labelOnly="1" outline="0" fieldPosition="0">
        <references count="19">
          <reference field="7" count="1" selected="0">
            <x v="3"/>
          </reference>
          <reference field="8" count="1" selected="0">
            <x v="14"/>
          </reference>
          <reference field="10" count="1">
            <x v="66"/>
          </reference>
          <reference field="11" count="1" selected="0">
            <x v="2"/>
          </reference>
          <reference field="12" count="1" selected="0">
            <x v="77"/>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selected="0">
            <x v="16"/>
          </reference>
          <reference field="47" count="1" selected="0">
            <x v="1"/>
          </reference>
        </references>
      </pivotArea>
    </format>
    <format dxfId="2047">
      <pivotArea dataOnly="0" labelOnly="1" outline="0" fieldPosition="0">
        <references count="19">
          <reference field="7" count="1" selected="0">
            <x v="1"/>
          </reference>
          <reference field="8" count="1" selected="0">
            <x v="14"/>
          </reference>
          <reference field="10" count="1">
            <x v="76"/>
          </reference>
          <reference field="11" count="1" selected="0">
            <x v="2"/>
          </reference>
          <reference field="12" count="1" selected="0">
            <x v="22"/>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selected="0">
            <x v="9"/>
          </reference>
          <reference field="47" count="1" selected="0">
            <x v="1"/>
          </reference>
        </references>
      </pivotArea>
    </format>
    <format dxfId="2046">
      <pivotArea dataOnly="0" labelOnly="1" outline="0" fieldPosition="0">
        <references count="19">
          <reference field="7" count="1" selected="0">
            <x v="3"/>
          </reference>
          <reference field="8" count="1" selected="0">
            <x v="14"/>
          </reference>
          <reference field="10" count="1">
            <x v="48"/>
          </reference>
          <reference field="11" count="1" selected="0">
            <x v="2"/>
          </reference>
          <reference field="12" count="1" selected="0">
            <x v="80"/>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selected="0">
            <x v="32"/>
          </reference>
          <reference field="47" count="1" selected="0">
            <x v="1"/>
          </reference>
        </references>
      </pivotArea>
    </format>
    <format dxfId="2045">
      <pivotArea dataOnly="0" labelOnly="1" outline="0" fieldPosition="0">
        <references count="19">
          <reference field="7" count="1" selected="0">
            <x v="0"/>
          </reference>
          <reference field="8" count="1" selected="0">
            <x v="6"/>
          </reference>
          <reference field="10" count="1">
            <x v="53"/>
          </reference>
          <reference field="11" count="1" selected="0">
            <x v="3"/>
          </reference>
          <reference field="12" count="1" selected="0">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s>
      </pivotArea>
    </format>
    <format dxfId="2044">
      <pivotArea dataOnly="0" labelOnly="1" outline="0" fieldPosition="0">
        <references count="19">
          <reference field="7" count="1" selected="0">
            <x v="1"/>
          </reference>
          <reference field="8" count="1" selected="0">
            <x v="14"/>
          </reference>
          <reference field="10" count="1">
            <x v="68"/>
          </reference>
          <reference field="11" count="1" selected="0">
            <x v="8"/>
          </reference>
          <reference field="12" count="1" selected="0">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s>
      </pivotArea>
    </format>
    <format dxfId="2043">
      <pivotArea dataOnly="0" labelOnly="1" outline="0" fieldPosition="0">
        <references count="19">
          <reference field="7" count="1" selected="0">
            <x v="3"/>
          </reference>
          <reference field="8" count="1" selected="0">
            <x v="14"/>
          </reference>
          <reference field="10" count="1">
            <x v="4"/>
          </reference>
          <reference field="11" count="1" selected="0">
            <x v="17"/>
          </reference>
          <reference field="12" count="1" selected="0">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s>
      </pivotArea>
    </format>
    <format dxfId="2042">
      <pivotArea dataOnly="0" labelOnly="1" outline="0" fieldPosition="0">
        <references count="19">
          <reference field="7" count="1" selected="0">
            <x v="3"/>
          </reference>
          <reference field="8" count="1" selected="0">
            <x v="14"/>
          </reference>
          <reference field="10" count="1">
            <x v="47"/>
          </reference>
          <reference field="11" count="1" selected="0">
            <x v="12"/>
          </reference>
          <reference field="12" count="1" selected="0">
            <x v="80"/>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selected="0">
            <x v="27"/>
          </reference>
          <reference field="47" count="1" selected="0">
            <x v="1"/>
          </reference>
        </references>
      </pivotArea>
    </format>
    <format dxfId="2041">
      <pivotArea dataOnly="0" labelOnly="1" outline="0" fieldPosition="0">
        <references count="19">
          <reference field="7" count="1" selected="0">
            <x v="0"/>
          </reference>
          <reference field="8" count="1" selected="0">
            <x v="10"/>
          </reference>
          <reference field="10" count="1">
            <x v="59"/>
          </reference>
          <reference field="11" count="1" selected="0">
            <x v="12"/>
          </reference>
          <reference field="12" count="1" selected="0">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s>
      </pivotArea>
    </format>
    <format dxfId="2040">
      <pivotArea dataOnly="0" labelOnly="1" outline="0" fieldPosition="0">
        <references count="19">
          <reference field="7" count="1" selected="0">
            <x v="3"/>
          </reference>
          <reference field="8" count="1" selected="0">
            <x v="14"/>
          </reference>
          <reference field="10" count="1">
            <x v="32"/>
          </reference>
          <reference field="11" count="1" selected="0">
            <x v="2"/>
          </reference>
          <reference field="12" count="1" selected="0">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s>
      </pivotArea>
    </format>
    <format dxfId="2039">
      <pivotArea dataOnly="0" labelOnly="1" outline="0" fieldPosition="0">
        <references count="19">
          <reference field="7" count="1" selected="0">
            <x v="3"/>
          </reference>
          <reference field="8" count="1" selected="0">
            <x v="14"/>
          </reference>
          <reference field="10" count="1">
            <x v="3"/>
          </reference>
          <reference field="11" count="1" selected="0">
            <x v="2"/>
          </reference>
          <reference field="12" count="1" selected="0">
            <x v="3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0" count="1" selected="0">
            <x v="45"/>
          </reference>
          <reference field="47" count="1" selected="0">
            <x v="4"/>
          </reference>
        </references>
      </pivotArea>
    </format>
    <format dxfId="2038">
      <pivotArea dataOnly="0" labelOnly="1" outline="0" fieldPosition="0">
        <references count="19">
          <reference field="7" count="1" selected="0">
            <x v="3"/>
          </reference>
          <reference field="8" count="1" selected="0">
            <x v="14"/>
          </reference>
          <reference field="10" count="1">
            <x v="57"/>
          </reference>
          <reference field="11" count="1" selected="0">
            <x v="2"/>
          </reference>
          <reference field="12" count="1" selected="0">
            <x v="31"/>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selected="0">
            <x v="10"/>
          </reference>
          <reference field="38" count="1" selected="0">
            <x v="85"/>
          </reference>
          <reference field="40" count="1" selected="0">
            <x v="45"/>
          </reference>
          <reference field="47" count="1" selected="0">
            <x v="2"/>
          </reference>
        </references>
      </pivotArea>
    </format>
    <format dxfId="2037">
      <pivotArea dataOnly="0" labelOnly="1" outline="0" fieldPosition="0">
        <references count="19">
          <reference field="7" count="1" selected="0">
            <x v="1"/>
          </reference>
          <reference field="8" count="1" selected="0">
            <x v="14"/>
          </reference>
          <reference field="10" count="1">
            <x v="68"/>
          </reference>
          <reference field="11" count="1" selected="0">
            <x v="9"/>
          </reference>
          <reference field="12" count="1" selected="0">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s>
      </pivotArea>
    </format>
    <format dxfId="2036">
      <pivotArea dataOnly="0" labelOnly="1" outline="0" fieldPosition="0">
        <references count="19">
          <reference field="7" count="1" selected="0">
            <x v="1"/>
          </reference>
          <reference field="8" count="1" selected="0">
            <x v="14"/>
          </reference>
          <reference field="10" count="1">
            <x v="84"/>
          </reference>
          <reference field="11" count="1" selected="0">
            <x v="2"/>
          </reference>
          <reference field="12" count="1" selected="0">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s>
      </pivotArea>
    </format>
    <format dxfId="2035">
      <pivotArea dataOnly="0" labelOnly="1" outline="0" fieldPosition="0">
        <references count="19">
          <reference field="7" count="1" selected="0">
            <x v="3"/>
          </reference>
          <reference field="8" count="1" selected="0">
            <x v="14"/>
          </reference>
          <reference field="10" count="1">
            <x v="85"/>
          </reference>
          <reference field="11" count="1" selected="0">
            <x v="17"/>
          </reference>
          <reference field="12" count="1" selected="0">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s>
      </pivotArea>
    </format>
    <format dxfId="2034">
      <pivotArea dataOnly="0" labelOnly="1" outline="0" fieldPosition="0">
        <references count="19">
          <reference field="7" count="1" selected="0">
            <x v="3"/>
          </reference>
          <reference field="8" count="1" selected="0">
            <x v="14"/>
          </reference>
          <reference field="10" count="1">
            <x v="80"/>
          </reference>
          <reference field="11" count="1" selected="0">
            <x v="2"/>
          </reference>
          <reference field="12" count="1" selected="0">
            <x v="5"/>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selected="0">
            <x v="45"/>
          </reference>
          <reference field="47" count="1" selected="0">
            <x v="2"/>
          </reference>
        </references>
      </pivotArea>
    </format>
    <format dxfId="2033">
      <pivotArea dataOnly="0" labelOnly="1" outline="0" fieldPosition="0">
        <references count="19">
          <reference field="7" count="1" selected="0">
            <x v="1"/>
          </reference>
          <reference field="8" count="1" selected="0">
            <x v="14"/>
          </reference>
          <reference field="10" count="1">
            <x v="76"/>
          </reference>
          <reference field="11" count="1" selected="0">
            <x v="2"/>
          </reference>
          <reference field="12" count="1" selected="0">
            <x v="22"/>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selected="0">
            <x v="8"/>
          </reference>
          <reference field="47" count="1" selected="0">
            <x v="1"/>
          </reference>
        </references>
      </pivotArea>
    </format>
    <format dxfId="2032">
      <pivotArea dataOnly="0" labelOnly="1" outline="0" fieldPosition="0">
        <references count="19">
          <reference field="7" count="1" selected="0">
            <x v="3"/>
          </reference>
          <reference field="8" count="1" selected="0">
            <x v="14"/>
          </reference>
          <reference field="10" count="1">
            <x v="56"/>
          </reference>
          <reference field="11" count="1" selected="0">
            <x v="12"/>
          </reference>
          <reference field="12" count="1" selected="0">
            <x v="16"/>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selected="0">
            <x v="14"/>
          </reference>
          <reference field="47" count="1" selected="0">
            <x v="1"/>
          </reference>
        </references>
      </pivotArea>
    </format>
    <format dxfId="2031">
      <pivotArea dataOnly="0" labelOnly="1" outline="0" fieldPosition="0">
        <references count="19">
          <reference field="7" count="1" selected="0">
            <x v="1"/>
          </reference>
          <reference field="8" count="1" selected="0">
            <x v="14"/>
          </reference>
          <reference field="10" count="1">
            <x v="62"/>
          </reference>
          <reference field="11" count="1" selected="0">
            <x v="1"/>
          </reference>
          <reference field="12" count="1" selected="0">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s>
      </pivotArea>
    </format>
    <format dxfId="2030">
      <pivotArea dataOnly="0" labelOnly="1" outline="0" fieldPosition="0">
        <references count="19">
          <reference field="7" count="1" selected="0">
            <x v="1"/>
          </reference>
          <reference field="8" count="1" selected="0">
            <x v="14"/>
          </reference>
          <reference field="10" count="1">
            <x v="65"/>
          </reference>
          <reference field="11" count="1" selected="0">
            <x v="2"/>
          </reference>
          <reference field="12" count="1" selected="0">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s>
      </pivotArea>
    </format>
    <format dxfId="2029">
      <pivotArea dataOnly="0" labelOnly="1" outline="0" fieldPosition="0">
        <references count="19">
          <reference field="7" count="1" selected="0">
            <x v="1"/>
          </reference>
          <reference field="8" count="1" selected="0">
            <x v="14"/>
          </reference>
          <reference field="10" count="1">
            <x v="30"/>
          </reference>
          <reference field="11" count="1" selected="0">
            <x v="2"/>
          </reference>
          <reference field="12" count="1" selected="0">
            <x v="79"/>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selected="0">
            <x v="9"/>
          </reference>
          <reference field="47" count="1" selected="0">
            <x v="1"/>
          </reference>
        </references>
      </pivotArea>
    </format>
    <format dxfId="2028">
      <pivotArea dataOnly="0" labelOnly="1" outline="0" fieldPosition="0">
        <references count="19">
          <reference field="7" count="1" selected="0">
            <x v="3"/>
          </reference>
          <reference field="8" count="1" selected="0">
            <x v="14"/>
          </reference>
          <reference field="10" count="1">
            <x v="18"/>
          </reference>
          <reference field="11" count="1" selected="0">
            <x v="2"/>
          </reference>
          <reference field="12" count="1" selected="0">
            <x v="38"/>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selected="0">
            <x v="38"/>
          </reference>
          <reference field="47" count="1" selected="0">
            <x v="1"/>
          </reference>
        </references>
      </pivotArea>
    </format>
    <format dxfId="2027">
      <pivotArea dataOnly="0" labelOnly="1" outline="0" fieldPosition="0">
        <references count="19">
          <reference field="7" count="1" selected="0">
            <x v="3"/>
          </reference>
          <reference field="8" count="1" selected="0">
            <x v="14"/>
          </reference>
          <reference field="10" count="1">
            <x v="75"/>
          </reference>
          <reference field="11" count="1" selected="0">
            <x v="12"/>
          </reference>
          <reference field="12" count="1" selected="0">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s>
      </pivotArea>
    </format>
    <format dxfId="2026">
      <pivotArea dataOnly="0" labelOnly="1" outline="0" fieldPosition="0">
        <references count="19">
          <reference field="7" count="1" selected="0">
            <x v="0"/>
          </reference>
          <reference field="8" count="1" selected="0">
            <x v="21"/>
          </reference>
          <reference field="10" count="1">
            <x v="74"/>
          </reference>
          <reference field="11" count="1" selected="0">
            <x v="12"/>
          </reference>
          <reference field="12" count="1" selected="0">
            <x v="24"/>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selected="0">
            <x v="39"/>
          </reference>
          <reference field="47" count="1" selected="0">
            <x v="1"/>
          </reference>
        </references>
      </pivotArea>
    </format>
    <format dxfId="2025">
      <pivotArea dataOnly="0" labelOnly="1" outline="0" fieldPosition="0">
        <references count="19">
          <reference field="7" count="1" selected="0">
            <x v="0"/>
          </reference>
          <reference field="8" count="1" selected="0">
            <x v="20"/>
          </reference>
          <reference field="10" count="1">
            <x v="74"/>
          </reference>
          <reference field="11" count="1" selected="0">
            <x v="2"/>
          </reference>
          <reference field="12" count="1" selected="0">
            <x v="23"/>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selected="0">
            <x v="42"/>
          </reference>
          <reference field="47" count="1" selected="0">
            <x v="2"/>
          </reference>
        </references>
      </pivotArea>
    </format>
    <format dxfId="2024">
      <pivotArea dataOnly="0" labelOnly="1" outline="0" fieldPosition="0">
        <references count="19">
          <reference field="7" count="1" selected="0">
            <x v="3"/>
          </reference>
          <reference field="8" count="1" selected="0">
            <x v="14"/>
          </reference>
          <reference field="10" count="1">
            <x v="31"/>
          </reference>
          <reference field="11" count="1" selected="0">
            <x v="2"/>
          </reference>
          <reference field="12" count="1" selected="0">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s>
      </pivotArea>
    </format>
    <format dxfId="2023">
      <pivotArea dataOnly="0" labelOnly="1" outline="0" fieldPosition="0">
        <references count="19">
          <reference field="7" count="1" selected="0">
            <x v="0"/>
          </reference>
          <reference field="8" count="1" selected="0">
            <x v="10"/>
          </reference>
          <reference field="10" count="1">
            <x v="74"/>
          </reference>
          <reference field="11" count="1" selected="0">
            <x v="2"/>
          </reference>
          <reference field="12" count="1" selected="0">
            <x v="2"/>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selected="0">
            <x v="5"/>
          </reference>
          <reference field="38" count="1" selected="0">
            <x v="82"/>
          </reference>
          <reference field="40" count="1" selected="0">
            <x v="45"/>
          </reference>
          <reference field="47" count="1" selected="0">
            <x v="2"/>
          </reference>
        </references>
      </pivotArea>
    </format>
    <format dxfId="2022">
      <pivotArea dataOnly="0" labelOnly="1" outline="0" fieldPosition="0">
        <references count="19">
          <reference field="7" count="1" selected="0">
            <x v="3"/>
          </reference>
          <reference field="8" count="1" selected="0">
            <x v="14"/>
          </reference>
          <reference field="10" count="1">
            <x v="88"/>
          </reference>
          <reference field="11" count="1" selected="0">
            <x v="17"/>
          </reference>
          <reference field="12" count="1" selected="0">
            <x v="80"/>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2021">
      <pivotArea dataOnly="0" labelOnly="1" outline="0" fieldPosition="0">
        <references count="19">
          <reference field="7" count="1" selected="0">
            <x v="3"/>
          </reference>
          <reference field="8" count="1" selected="0">
            <x v="14"/>
          </reference>
          <reference field="10" count="1">
            <x v="86"/>
          </reference>
          <reference field="11" count="1" selected="0">
            <x v="17"/>
          </reference>
          <reference field="12" count="1" selected="0">
            <x v="80"/>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selected="0">
            <x v="0"/>
          </reference>
          <reference field="47" count="1" selected="0">
            <x v="0"/>
          </reference>
        </references>
      </pivotArea>
    </format>
    <format dxfId="2020">
      <pivotArea dataOnly="0" labelOnly="1" outline="0" fieldPosition="0">
        <references count="19">
          <reference field="7" count="1" selected="0">
            <x v="3"/>
          </reference>
          <reference field="8" count="1" selected="0">
            <x v="14"/>
          </reference>
          <reference field="10" count="1">
            <x v="88"/>
          </reference>
          <reference field="11" count="1" selected="0">
            <x v="2"/>
          </reference>
          <reference field="12" count="1" selected="0">
            <x v="72"/>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0" count="1" selected="0">
            <x v="0"/>
          </reference>
          <reference field="47" count="1" selected="0">
            <x v="0"/>
          </reference>
        </references>
      </pivotArea>
    </format>
    <format dxfId="2019">
      <pivotArea dataOnly="0" labelOnly="1" outline="0" fieldPosition="0">
        <references count="19">
          <reference field="7" count="1" selected="0">
            <x v="3"/>
          </reference>
          <reference field="8" count="1" selected="0">
            <x v="14"/>
          </reference>
          <reference field="10" count="1">
            <x v="86"/>
          </reference>
          <reference field="11" count="1" selected="0">
            <x v="17"/>
          </reference>
          <reference field="12" count="1" selected="0">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s>
      </pivotArea>
    </format>
    <format dxfId="2018">
      <pivotArea dataOnly="0" labelOnly="1" outline="0" fieldPosition="0">
        <references count="19">
          <reference field="7" count="1" selected="0">
            <x v="3"/>
          </reference>
          <reference field="8" count="1" selected="0">
            <x v="14"/>
          </reference>
          <reference field="10" count="1">
            <x v="21"/>
          </reference>
          <reference field="11" count="1" selected="0">
            <x v="2"/>
          </reference>
          <reference field="12" count="1" selected="0">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s>
      </pivotArea>
    </format>
    <format dxfId="2017">
      <pivotArea dataOnly="0" labelOnly="1" outline="0" fieldPosition="0">
        <references count="19">
          <reference field="7" count="1" selected="0">
            <x v="1"/>
          </reference>
          <reference field="8" count="1" selected="0">
            <x v="14"/>
          </reference>
          <reference field="10" count="1">
            <x v="19"/>
          </reference>
          <reference field="11" count="1" selected="0">
            <x v="2"/>
          </reference>
          <reference field="12" count="1" selected="0">
            <x v="61"/>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selected="0">
            <x v="23"/>
          </reference>
          <reference field="47" count="1" selected="0">
            <x v="1"/>
          </reference>
        </references>
      </pivotArea>
    </format>
    <format dxfId="2016">
      <pivotArea dataOnly="0" labelOnly="1" outline="0" fieldPosition="0">
        <references count="19">
          <reference field="7" count="1" selected="0">
            <x v="0"/>
          </reference>
          <reference field="8" count="1" selected="0">
            <x v="9"/>
          </reference>
          <reference field="10" count="1">
            <x v="35"/>
          </reference>
          <reference field="11" count="1" selected="0">
            <x v="2"/>
          </reference>
          <reference field="12" count="1" selected="0">
            <x v="37"/>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selected="0">
            <x v="13"/>
          </reference>
          <reference field="47" count="1" selected="0">
            <x v="1"/>
          </reference>
        </references>
      </pivotArea>
    </format>
    <format dxfId="2015">
      <pivotArea dataOnly="0" labelOnly="1" outline="0" fieldPosition="0">
        <references count="19">
          <reference field="7" count="1" selected="0">
            <x v="3"/>
          </reference>
          <reference field="8" count="1" selected="0">
            <x v="14"/>
          </reference>
          <reference field="10" count="1">
            <x v="50"/>
          </reference>
          <reference field="11" count="1" selected="0">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s>
      </pivotArea>
    </format>
    <format dxfId="2014">
      <pivotArea dataOnly="0" labelOnly="1" outline="0" fieldPosition="0">
        <references count="19">
          <reference field="7" count="1" selected="0">
            <x v="3"/>
          </reference>
          <reference field="8" count="1" selected="0">
            <x v="14"/>
          </reference>
          <reference field="10" count="1">
            <x v="81"/>
          </reference>
          <reference field="11" count="1" selected="0">
            <x v="2"/>
          </reference>
          <reference field="12" count="1" selected="0">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s>
      </pivotArea>
    </format>
    <format dxfId="2013">
      <pivotArea dataOnly="0" labelOnly="1" outline="0" fieldPosition="0">
        <references count="19">
          <reference field="7" count="1" selected="0">
            <x v="1"/>
          </reference>
          <reference field="8" count="1" selected="0">
            <x v="14"/>
          </reference>
          <reference field="10" count="1">
            <x v="46"/>
          </reference>
          <reference field="11" count="1" selected="0">
            <x v="2"/>
          </reference>
          <reference field="12" count="1" selected="0">
            <x v="31"/>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0" count="1" selected="0">
            <x v="45"/>
          </reference>
          <reference field="47" count="1" selected="0">
            <x v="2"/>
          </reference>
        </references>
      </pivotArea>
    </format>
    <format dxfId="2012">
      <pivotArea dataOnly="0" labelOnly="1" outline="0" fieldPosition="0">
        <references count="19">
          <reference field="7" count="1" selected="0">
            <x v="3"/>
          </reference>
          <reference field="8" count="1" selected="0">
            <x v="14"/>
          </reference>
          <reference field="10" count="1">
            <x v="5"/>
          </reference>
          <reference field="11" count="1" selected="0">
            <x v="17"/>
          </reference>
          <reference field="12" count="1" selected="0">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s>
      </pivotArea>
    </format>
    <format dxfId="2011">
      <pivotArea dataOnly="0" labelOnly="1" outline="0" fieldPosition="0">
        <references count="19">
          <reference field="7" count="1" selected="0">
            <x v="1"/>
          </reference>
          <reference field="8" count="1" selected="0">
            <x v="14"/>
          </reference>
          <reference field="10" count="1">
            <x v="21"/>
          </reference>
          <reference field="11" count="1" selected="0">
            <x v="2"/>
          </reference>
          <reference field="12" count="1" selected="0">
            <x v="80"/>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selected="0">
            <x v="34"/>
          </reference>
          <reference field="47" count="1" selected="0">
            <x v="1"/>
          </reference>
        </references>
      </pivotArea>
    </format>
    <format dxfId="2010">
      <pivotArea dataOnly="0" labelOnly="1" outline="0" fieldPosition="0">
        <references count="19">
          <reference field="7" count="1" selected="0">
            <x v="1"/>
          </reference>
          <reference field="8" count="1" selected="0">
            <x v="14"/>
          </reference>
          <reference field="10" count="1">
            <x v="67"/>
          </reference>
          <reference field="11" count="1" selected="0">
            <x v="5"/>
          </reference>
          <reference field="12" count="1" selected="0">
            <x v="80"/>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selected="0">
            <x v="45"/>
          </reference>
          <reference field="47" count="1" selected="0">
            <x v="1"/>
          </reference>
        </references>
      </pivotArea>
    </format>
    <format dxfId="2009">
      <pivotArea dataOnly="0" labelOnly="1" outline="0" fieldPosition="0">
        <references count="19">
          <reference field="7" count="1" selected="0">
            <x v="3"/>
          </reference>
          <reference field="8" count="1" selected="0">
            <x v="14"/>
          </reference>
          <reference field="10" count="1">
            <x v="5"/>
          </reference>
          <reference field="11" count="1" selected="0">
            <x v="17"/>
          </reference>
          <reference field="12" count="1" selected="0">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s>
      </pivotArea>
    </format>
    <format dxfId="2008">
      <pivotArea dataOnly="0" labelOnly="1" outline="0" fieldPosition="0">
        <references count="19">
          <reference field="7" count="1" selected="0">
            <x v="3"/>
          </reference>
          <reference field="8" count="1" selected="0">
            <x v="14"/>
          </reference>
          <reference field="10" count="1">
            <x v="69"/>
          </reference>
          <reference field="11" count="1" selected="0">
            <x v="14"/>
          </reference>
          <reference field="12" count="1" selected="0">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s>
      </pivotArea>
    </format>
    <format dxfId="2007">
      <pivotArea dataOnly="0" labelOnly="1" outline="0" fieldPosition="0">
        <references count="19">
          <reference field="7" count="1" selected="0">
            <x v="0"/>
          </reference>
          <reference field="8" count="1" selected="0">
            <x v="7"/>
          </reference>
          <reference field="10" count="1">
            <x v="70"/>
          </reference>
          <reference field="11" count="1" selected="0">
            <x v="12"/>
          </reference>
          <reference field="12" count="1" selected="0">
            <x v="56"/>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selected="0">
            <x v="45"/>
          </reference>
          <reference field="47" count="1" selected="0">
            <x v="1"/>
          </reference>
        </references>
      </pivotArea>
    </format>
    <format dxfId="2006">
      <pivotArea dataOnly="0" labelOnly="1" outline="0" fieldPosition="0">
        <references count="19">
          <reference field="7" count="1" selected="0">
            <x v="1"/>
          </reference>
          <reference field="8" count="1" selected="0">
            <x v="14"/>
          </reference>
          <reference field="10" count="1">
            <x v="73"/>
          </reference>
          <reference field="11" count="1" selected="0">
            <x v="2"/>
          </reference>
          <reference field="12" count="1" selected="0">
            <x v="30"/>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selected="0">
            <x v="22"/>
          </reference>
          <reference field="47" count="1" selected="0">
            <x v="1"/>
          </reference>
        </references>
      </pivotArea>
    </format>
    <format dxfId="2005">
      <pivotArea dataOnly="0" labelOnly="1" outline="0" fieldPosition="0">
        <references count="19">
          <reference field="7" count="1" selected="0">
            <x v="0"/>
          </reference>
          <reference field="8" count="1" selected="0">
            <x v="2"/>
          </reference>
          <reference field="10" count="1">
            <x v="8"/>
          </reference>
          <reference field="11" count="1" selected="0">
            <x v="12"/>
          </reference>
          <reference field="12" count="1" selected="0">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s>
      </pivotArea>
    </format>
    <format dxfId="2004">
      <pivotArea dataOnly="0" labelOnly="1" outline="0" fieldPosition="0">
        <references count="19">
          <reference field="7" count="1" selected="0">
            <x v="0"/>
          </reference>
          <reference field="8" count="1" selected="0">
            <x v="2"/>
          </reference>
          <reference field="10" count="1">
            <x v="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selected="0">
            <x v="34"/>
          </reference>
          <reference field="47" count="1" selected="0">
            <x v="1"/>
          </reference>
        </references>
      </pivotArea>
    </format>
    <format dxfId="2003">
      <pivotArea dataOnly="0" labelOnly="1" outline="0" fieldPosition="0">
        <references count="19">
          <reference field="7" count="1" selected="0">
            <x v="0"/>
          </reference>
          <reference field="8" count="1" selected="0">
            <x v="0"/>
          </reference>
          <reference field="10" count="1">
            <x v="10"/>
          </reference>
          <reference field="11" count="1" selected="0">
            <x v="0"/>
          </reference>
          <reference field="12" count="1" selected="0">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s>
      </pivotArea>
    </format>
    <format dxfId="2002">
      <pivotArea dataOnly="0" labelOnly="1" outline="0" fieldPosition="0">
        <references count="19">
          <reference field="7" count="1" selected="0">
            <x v="0"/>
          </reference>
          <reference field="8" count="1" selected="0">
            <x v="0"/>
          </reference>
          <reference field="10" count="1">
            <x v="5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s>
      </pivotArea>
    </format>
    <format dxfId="2001">
      <pivotArea dataOnly="0" labelOnly="1" outline="0" fieldPosition="0">
        <references count="19">
          <reference field="7" count="1" selected="0">
            <x v="3"/>
          </reference>
          <reference field="8" count="1" selected="0">
            <x v="14"/>
          </reference>
          <reference field="10" count="1">
            <x v="71"/>
          </reference>
          <reference field="11" count="1" selected="0">
            <x v="2"/>
          </reference>
          <reference field="12" count="1" selected="0">
            <x v="62"/>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0" count="1" selected="0">
            <x v="45"/>
          </reference>
          <reference field="47" count="1" selected="0">
            <x v="2"/>
          </reference>
        </references>
      </pivotArea>
    </format>
    <format dxfId="2000">
      <pivotArea dataOnly="0" labelOnly="1" outline="0" fieldPosition="0">
        <references count="19">
          <reference field="7" count="1" selected="0">
            <x v="1"/>
          </reference>
          <reference field="8" count="1" selected="0">
            <x v="14"/>
          </reference>
          <reference field="10" count="1">
            <x v="17"/>
          </reference>
          <reference field="11" count="1" selected="0">
            <x v="2"/>
          </reference>
          <reference field="12" count="1" selected="0">
            <x v="51"/>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selected="0">
            <x v="12"/>
          </reference>
          <reference field="47" count="1" selected="0">
            <x v="1"/>
          </reference>
        </references>
      </pivotArea>
    </format>
    <format dxfId="1999">
      <pivotArea dataOnly="0" labelOnly="1" outline="0" fieldPosition="0">
        <references count="19">
          <reference field="7" count="1" selected="0">
            <x v="3"/>
          </reference>
          <reference field="8" count="1" selected="0">
            <x v="14"/>
          </reference>
          <reference field="10" count="1">
            <x v="20"/>
          </reference>
          <reference field="11" count="1" selected="0">
            <x v="2"/>
          </reference>
          <reference field="12" count="1" selected="0">
            <x v="11"/>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0" count="1" selected="0">
            <x v="45"/>
          </reference>
          <reference field="47" count="1" selected="0">
            <x v="2"/>
          </reference>
        </references>
      </pivotArea>
    </format>
    <format dxfId="1998">
      <pivotArea dataOnly="0" labelOnly="1" outline="0" fieldPosition="0">
        <references count="19">
          <reference field="7" count="1" selected="0">
            <x v="3"/>
          </reference>
          <reference field="8" count="1" selected="0">
            <x v="14"/>
          </reference>
          <reference field="10" count="1">
            <x v="57"/>
          </reference>
          <reference field="11" count="1" selected="0">
            <x v="2"/>
          </reference>
          <reference field="12" count="1" selected="0">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s>
      </pivotArea>
    </format>
    <format dxfId="1997">
      <pivotArea dataOnly="0" labelOnly="1" outline="0" fieldPosition="0">
        <references count="19">
          <reference field="7" count="1" selected="0">
            <x v="2"/>
          </reference>
          <reference field="8" count="1" selected="0">
            <x v="14"/>
          </reference>
          <reference field="10" count="1">
            <x v="83"/>
          </reference>
          <reference field="11" count="1" selected="0">
            <x v="2"/>
          </reference>
          <reference field="12" count="1" selected="0">
            <x v="78"/>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1996">
      <pivotArea dataOnly="0" labelOnly="1" outline="0" fieldPosition="0">
        <references count="19">
          <reference field="7" count="1" selected="0">
            <x v="0"/>
          </reference>
          <reference field="8" count="1" selected="0">
            <x v="10"/>
          </reference>
          <reference field="10" count="1">
            <x v="61"/>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s>
      </pivotArea>
    </format>
    <format dxfId="1995">
      <pivotArea dataOnly="0" labelOnly="1" outline="0" fieldPosition="0">
        <references count="19">
          <reference field="7" count="1" selected="0">
            <x v="0"/>
          </reference>
          <reference field="8" count="1" selected="0">
            <x v="11"/>
          </reference>
          <reference field="10" count="1">
            <x v="58"/>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selected="0">
            <x v="6"/>
          </reference>
          <reference field="38" count="1" selected="0">
            <x v="100"/>
          </reference>
          <reference field="40" count="1" selected="0">
            <x v="14"/>
          </reference>
          <reference field="47" count="1" selected="0">
            <x v="1"/>
          </reference>
        </references>
      </pivotArea>
    </format>
    <format dxfId="1994">
      <pivotArea dataOnly="0" labelOnly="1" outline="0" fieldPosition="0">
        <references count="19">
          <reference field="7" count="1" selected="0">
            <x v="0"/>
          </reference>
          <reference field="8" count="1" selected="0">
            <x v="0"/>
          </reference>
          <reference field="10" count="1">
            <x v="59"/>
          </reference>
          <reference field="11" count="1" selected="0">
            <x v="12"/>
          </reference>
          <reference field="12" count="1" selected="0">
            <x v="16"/>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selected="0">
            <x v="31"/>
          </reference>
          <reference field="47" count="1" selected="0">
            <x v="1"/>
          </reference>
        </references>
      </pivotArea>
    </format>
    <format dxfId="1993">
      <pivotArea dataOnly="0" labelOnly="1" outline="0" fieldPosition="0">
        <references count="19">
          <reference field="7" count="1" selected="0">
            <x v="1"/>
          </reference>
          <reference field="8" count="1" selected="0">
            <x v="14"/>
          </reference>
          <reference field="10" count="1">
            <x v="34"/>
          </reference>
          <reference field="11" count="1" selected="0">
            <x v="2"/>
          </reference>
          <reference field="12" count="1" selected="0">
            <x v="9"/>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selected="0">
            <x v="17"/>
          </reference>
          <reference field="47" count="1" selected="0">
            <x v="1"/>
          </reference>
        </references>
      </pivotArea>
    </format>
    <format dxfId="1992">
      <pivotArea dataOnly="0" labelOnly="1" outline="0" fieldPosition="0">
        <references count="19">
          <reference field="7" count="1" selected="0">
            <x v="0"/>
          </reference>
          <reference field="8" count="1" selected="0">
            <x v="13"/>
          </reference>
          <reference field="10" count="1">
            <x v="63"/>
          </reference>
          <reference field="11" count="1" selected="0">
            <x v="2"/>
          </reference>
          <reference field="12" count="1" selected="0">
            <x v="3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selected="0">
            <x v="31"/>
          </reference>
          <reference field="47" count="1" selected="0">
            <x v="1"/>
          </reference>
        </references>
      </pivotArea>
    </format>
    <format dxfId="1991">
      <pivotArea dataOnly="0" labelOnly="1" outline="0" fieldPosition="0">
        <references count="19">
          <reference field="7" count="1" selected="0">
            <x v="3"/>
          </reference>
          <reference field="8" count="1" selected="0">
            <x v="14"/>
          </reference>
          <reference field="10" count="1">
            <x v="16"/>
          </reference>
          <reference field="11" count="1" selected="0">
            <x v="2"/>
          </reference>
          <reference field="12" count="1" selected="0">
            <x v="80"/>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0" count="1" selected="0">
            <x v="20"/>
          </reference>
          <reference field="47" count="1" selected="0">
            <x v="1"/>
          </reference>
        </references>
      </pivotArea>
    </format>
    <format dxfId="1990">
      <pivotArea dataOnly="0" labelOnly="1" outline="0" fieldPosition="0">
        <references count="19">
          <reference field="7" count="1" selected="0">
            <x v="3"/>
          </reference>
          <reference field="8" count="1" selected="0">
            <x v="14"/>
          </reference>
          <reference field="10" count="1">
            <x v="22"/>
          </reference>
          <reference field="11" count="1" selected="0">
            <x v="2"/>
          </reference>
          <reference field="12" count="1" selected="0">
            <x v="20"/>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selected="0">
            <x v="38"/>
          </reference>
          <reference field="47" count="1" selected="0">
            <x v="1"/>
          </reference>
        </references>
      </pivotArea>
    </format>
    <format dxfId="1989">
      <pivotArea dataOnly="0" labelOnly="1" outline="0" fieldPosition="0">
        <references count="19">
          <reference field="7" count="1" selected="0">
            <x v="3"/>
          </reference>
          <reference field="8" count="1" selected="0">
            <x v="14"/>
          </reference>
          <reference field="10" count="1">
            <x v="6"/>
          </reference>
          <reference field="11" count="1" selected="0">
            <x v="2"/>
          </reference>
          <reference field="12" count="1" selected="0">
            <x v="80"/>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selected="0">
            <x v="37"/>
          </reference>
          <reference field="47" count="1" selected="0">
            <x v="1"/>
          </reference>
        </references>
      </pivotArea>
    </format>
    <format dxfId="1988">
      <pivotArea dataOnly="0" labelOnly="1" outline="0" fieldPosition="0">
        <references count="19">
          <reference field="7" count="1" selected="0">
            <x v="3"/>
          </reference>
          <reference field="8" count="1" selected="0">
            <x v="14"/>
          </reference>
          <reference field="10" count="1">
            <x v="64"/>
          </reference>
          <reference field="11" count="1" selected="0">
            <x v="2"/>
          </reference>
          <reference field="12" count="1" selected="0">
            <x v="42"/>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selected="0">
            <x v="41"/>
          </reference>
          <reference field="47" count="1" selected="0">
            <x v="1"/>
          </reference>
        </references>
      </pivotArea>
    </format>
    <format dxfId="1987">
      <pivotArea dataOnly="0" labelOnly="1" outline="0" fieldPosition="0">
        <references count="19">
          <reference field="7" count="1" selected="0">
            <x v="3"/>
          </reference>
          <reference field="8" count="1" selected="0">
            <x v="14"/>
          </reference>
          <reference field="10" count="1">
            <x v="27"/>
          </reference>
          <reference field="11" count="1" selected="0">
            <x v="2"/>
          </reference>
          <reference field="12" count="1" selected="0">
            <x v="80"/>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selected="0">
            <x v="65"/>
          </reference>
          <reference field="37" count="1" selected="0">
            <x v="7"/>
          </reference>
          <reference field="38" count="1" selected="0">
            <x v="89"/>
          </reference>
          <reference field="40" count="1" selected="0">
            <x v="45"/>
          </reference>
          <reference field="47" count="1" selected="0">
            <x v="2"/>
          </reference>
        </references>
      </pivotArea>
    </format>
    <format dxfId="1986">
      <pivotArea dataOnly="0" labelOnly="1" outline="0" fieldPosition="0">
        <references count="19">
          <reference field="7" count="1" selected="0">
            <x v="3"/>
          </reference>
          <reference field="8" count="1" selected="0">
            <x v="14"/>
          </reference>
          <reference field="10" count="1">
            <x v="13"/>
          </reference>
          <reference field="11" count="1" selected="0">
            <x v="7"/>
          </reference>
          <reference field="12" count="1" selected="0">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s>
      </pivotArea>
    </format>
    <format dxfId="1985">
      <pivotArea dataOnly="0" labelOnly="1" outline="0" fieldPosition="0">
        <references count="19">
          <reference field="7" count="1" selected="0">
            <x v="3"/>
          </reference>
          <reference field="8" count="1" selected="0">
            <x v="14"/>
          </reference>
          <reference field="10" count="1">
            <x v="79"/>
          </reference>
          <reference field="11" count="1" selected="0">
            <x v="2"/>
          </reference>
          <reference field="12" count="1" selected="0">
            <x v="3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selected="0">
            <x v="44"/>
          </reference>
          <reference field="47" count="1" selected="0">
            <x v="1"/>
          </reference>
        </references>
      </pivotArea>
    </format>
    <format dxfId="1984">
      <pivotArea dataOnly="0" labelOnly="1" outline="0" fieldPosition="0">
        <references count="19">
          <reference field="7" count="1" selected="0">
            <x v="3"/>
          </reference>
          <reference field="8" count="1" selected="0">
            <x v="14"/>
          </reference>
          <reference field="10" count="1">
            <x v="78"/>
          </reference>
          <reference field="11" count="1" selected="0">
            <x v="2"/>
          </reference>
          <reference field="12"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69"/>
          </reference>
          <reference field="31" count="1" selected="0">
            <x v="82"/>
          </reference>
          <reference field="36" count="1" selected="0">
            <x v="79"/>
          </reference>
          <reference field="37" count="1" selected="0">
            <x v="10"/>
          </reference>
          <reference field="38" count="1" selected="0">
            <x v="68"/>
          </reference>
          <reference field="40" count="1" selected="0">
            <x v="44"/>
          </reference>
          <reference field="47" count="1" selected="0">
            <x v="1"/>
          </reference>
        </references>
      </pivotArea>
    </format>
    <format dxfId="1983">
      <pivotArea dataOnly="0" labelOnly="1" outline="0" fieldPosition="0">
        <references count="19">
          <reference field="7" count="1" selected="0">
            <x v="3"/>
          </reference>
          <reference field="8" count="1" selected="0">
            <x v="14"/>
          </reference>
          <reference field="10" count="1">
            <x v="48"/>
          </reference>
          <reference field="11" count="1" selected="0">
            <x v="2"/>
          </reference>
          <reference field="12" count="1" selected="0">
            <x v="80"/>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selected="0">
            <x v="57"/>
          </reference>
          <reference field="37" count="1" selected="0">
            <x v="10"/>
          </reference>
          <reference field="38" count="1" selected="0">
            <x v="91"/>
          </reference>
          <reference field="40" count="1" selected="0">
            <x v="45"/>
          </reference>
          <reference field="47" count="1" selected="0">
            <x v="2"/>
          </reference>
        </references>
      </pivotArea>
    </format>
    <format dxfId="1982">
      <pivotArea dataOnly="0" labelOnly="1" outline="0" fieldPosition="0">
        <references count="19">
          <reference field="7" count="1" selected="0">
            <x v="1"/>
          </reference>
          <reference field="8" count="1" selected="0">
            <x v="14"/>
          </reference>
          <reference field="10" count="1">
            <x v="30"/>
          </reference>
          <reference field="11" count="1" selected="0">
            <x v="11"/>
          </reference>
          <reference field="12"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s>
      </pivotArea>
    </format>
    <format dxfId="1981">
      <pivotArea dataOnly="0" labelOnly="1" outline="0" fieldPosition="0">
        <references count="19">
          <reference field="7" count="1" selected="0">
            <x v="3"/>
          </reference>
          <reference field="8" count="1" selected="0">
            <x v="14"/>
          </reference>
          <reference field="10" count="1">
            <x v="6"/>
          </reference>
          <reference field="11" count="1" selected="0">
            <x v="2"/>
          </reference>
          <reference field="12" count="1" selected="0">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s>
      </pivotArea>
    </format>
    <format dxfId="1980">
      <pivotArea dataOnly="0" labelOnly="1" outline="0" fieldPosition="0">
        <references count="19">
          <reference field="7" count="1" selected="0">
            <x v="1"/>
          </reference>
          <reference field="8" count="1" selected="0">
            <x v="14"/>
          </reference>
          <reference field="10" count="1">
            <x v="1"/>
          </reference>
          <reference field="11" count="1" selected="0">
            <x v="2"/>
          </reference>
          <reference field="12" count="1" selected="0">
            <x v="7"/>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selected="0">
            <x v="14"/>
          </reference>
          <reference field="47" count="1" selected="0">
            <x v="1"/>
          </reference>
        </references>
      </pivotArea>
    </format>
    <format dxfId="1979">
      <pivotArea dataOnly="0" labelOnly="1" outline="0" fieldPosition="0">
        <references count="19">
          <reference field="7" count="1" selected="0">
            <x v="3"/>
          </reference>
          <reference field="8" count="1" selected="0">
            <x v="14"/>
          </reference>
          <reference field="10" count="1">
            <x v="50"/>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0" count="1" selected="0">
            <x v="45"/>
          </reference>
          <reference field="47" count="1" selected="0">
            <x v="2"/>
          </reference>
        </references>
      </pivotArea>
    </format>
    <format dxfId="1978">
      <pivotArea dataOnly="0" labelOnly="1" outline="0" fieldPosition="0">
        <references count="19">
          <reference field="7" count="1" selected="0">
            <x v="1"/>
          </reference>
          <reference field="8" count="1" selected="0">
            <x v="14"/>
          </reference>
          <reference field="10" count="1">
            <x v="33"/>
          </reference>
          <reference field="11" count="1" selected="0">
            <x v="2"/>
          </reference>
          <reference field="12" count="1" selected="0">
            <x v="40"/>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selected="0">
            <x v="15"/>
          </reference>
          <reference field="47" count="1" selected="0">
            <x v="1"/>
          </reference>
        </references>
      </pivotArea>
    </format>
    <format dxfId="1977">
      <pivotArea dataOnly="0" labelOnly="1" outline="0" fieldPosition="0">
        <references count="19">
          <reference field="7" count="1" selected="0">
            <x v="3"/>
          </reference>
          <reference field="8" count="1" selected="0">
            <x v="14"/>
          </reference>
          <reference field="10" count="1">
            <x v="20"/>
          </reference>
          <reference field="11" count="1" selected="0">
            <x v="2"/>
          </reference>
          <reference field="12" count="1" selected="0">
            <x v="2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1976">
      <pivotArea dataOnly="0" labelOnly="1" outline="0" fieldPosition="0">
        <references count="19">
          <reference field="7" count="1" selected="0">
            <x v="3"/>
          </reference>
          <reference field="8" count="1" selected="0">
            <x v="14"/>
          </reference>
          <reference field="10" count="1">
            <x v="0"/>
          </reference>
          <reference field="11" count="1" selected="0">
            <x v="2"/>
          </reference>
          <reference field="12" count="1" selected="0">
            <x v="29"/>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selected="0">
            <x v="8"/>
          </reference>
          <reference field="38" count="1" selected="0">
            <x v="12"/>
          </reference>
          <reference field="40" count="1" selected="0">
            <x v="45"/>
          </reference>
          <reference field="47" count="1" selected="0">
            <x v="1"/>
          </reference>
        </references>
      </pivotArea>
    </format>
    <format dxfId="1975">
      <pivotArea dataOnly="0" labelOnly="1" outline="0" fieldPosition="0">
        <references count="19">
          <reference field="7" count="1" selected="0">
            <x v="1"/>
          </reference>
          <reference field="8" count="1" selected="0">
            <x v="14"/>
          </reference>
          <reference field="10" count="1">
            <x v="54"/>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1974">
      <pivotArea dataOnly="0" labelOnly="1" outline="0" fieldPosition="0">
        <references count="19">
          <reference field="7" count="1" selected="0">
            <x v="1"/>
          </reference>
          <reference field="8" count="1" selected="0">
            <x v="14"/>
          </reference>
          <reference field="10" count="1">
            <x v="55"/>
          </reference>
          <reference field="11" count="1" selected="0">
            <x v="2"/>
          </reference>
          <reference field="12" count="1" selected="0">
            <x v="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selected="0">
            <x v="24"/>
          </reference>
          <reference field="47" count="1" selected="0">
            <x v="1"/>
          </reference>
        </references>
      </pivotArea>
    </format>
    <format dxfId="1973">
      <pivotArea dataOnly="0" labelOnly="1" outline="0" fieldPosition="0">
        <references count="19">
          <reference field="7" count="1" selected="0">
            <x v="1"/>
          </reference>
          <reference field="8" count="1" selected="0">
            <x v="14"/>
          </reference>
          <reference field="10" count="1">
            <x v="15"/>
          </reference>
          <reference field="11" count="1" selected="0">
            <x v="2"/>
          </reference>
          <reference field="12" count="1" selected="0">
            <x v="6"/>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selected="0">
            <x v="25"/>
          </reference>
          <reference field="47" count="1" selected="0">
            <x v="1"/>
          </reference>
        </references>
      </pivotArea>
    </format>
    <format dxfId="1972">
      <pivotArea dataOnly="0" labelOnly="1" outline="0" fieldPosition="0">
        <references count="19">
          <reference field="7" count="1" selected="0">
            <x v="1"/>
          </reference>
          <reference field="8" count="1" selected="0">
            <x v="14"/>
          </reference>
          <reference field="10" count="1">
            <x v="25"/>
          </reference>
          <reference field="11" count="1" selected="0">
            <x v="2"/>
          </reference>
          <reference field="12" count="1" selected="0">
            <x v="80"/>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selected="0">
            <x v="43"/>
          </reference>
          <reference field="47" count="1" selected="0">
            <x v="1"/>
          </reference>
        </references>
      </pivotArea>
    </format>
    <format dxfId="1971">
      <pivotArea dataOnly="0" labelOnly="1" outline="0" fieldPosition="0">
        <references count="19">
          <reference field="7" count="1" selected="0">
            <x v="3"/>
          </reference>
          <reference field="8" count="1" selected="0">
            <x v="14"/>
          </reference>
          <reference field="10" count="1">
            <x v="86"/>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selected="0">
            <x v="10"/>
          </reference>
          <reference field="38" count="1" selected="0">
            <x v="39"/>
          </reference>
          <reference field="40" count="1" selected="0">
            <x v="41"/>
          </reference>
          <reference field="47" count="1" selected="0">
            <x v="1"/>
          </reference>
        </references>
      </pivotArea>
    </format>
    <format dxfId="1970">
      <pivotArea dataOnly="0" labelOnly="1" outline="0" fieldPosition="0">
        <references count="19">
          <reference field="7" count="1" selected="0">
            <x v="1"/>
          </reference>
          <reference field="8" count="1" selected="0">
            <x v="14"/>
          </reference>
          <reference field="10" count="1">
            <x v="85"/>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selected="0">
            <x v="7"/>
          </reference>
          <reference field="38" count="1" selected="0">
            <x v="21"/>
          </reference>
          <reference field="40" count="1" selected="0">
            <x v="45"/>
          </reference>
          <reference field="47" count="1" selected="0">
            <x v="2"/>
          </reference>
        </references>
      </pivotArea>
    </format>
    <format dxfId="1969">
      <pivotArea dataOnly="0" labelOnly="1" outline="0" fieldPosition="0">
        <references count="19">
          <reference field="7" count="1" selected="0">
            <x v="3"/>
          </reference>
          <reference field="8" count="1" selected="0">
            <x v="14"/>
          </reference>
          <reference field="10" count="1">
            <x v="46"/>
          </reference>
          <reference field="11" count="1" selected="0">
            <x v="2"/>
          </reference>
          <reference field="12" count="1" selected="0">
            <x v="20"/>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selected="0">
            <x v="9"/>
          </reference>
          <reference field="38" count="1" selected="0">
            <x v="102"/>
          </reference>
          <reference field="40" count="1" selected="0">
            <x v="45"/>
          </reference>
          <reference field="47" count="1" selected="0">
            <x v="2"/>
          </reference>
        </references>
      </pivotArea>
    </format>
    <format dxfId="1968">
      <pivotArea dataOnly="0" labelOnly="1" outline="0" fieldPosition="0">
        <references count="19">
          <reference field="7" count="1" selected="0">
            <x v="1"/>
          </reference>
          <reference field="8" count="1" selected="0">
            <x v="14"/>
          </reference>
          <reference field="10" count="1">
            <x v="7"/>
          </reference>
          <reference field="11" count="1" selected="0">
            <x v="10"/>
          </reference>
          <reference field="12" count="1" selected="0">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s>
      </pivotArea>
    </format>
    <format dxfId="1967">
      <pivotArea dataOnly="0" labelOnly="1" outline="0" fieldPosition="0">
        <references count="19">
          <reference field="7" count="1" selected="0">
            <x v="1"/>
          </reference>
          <reference field="8" count="1" selected="0">
            <x v="14"/>
          </reference>
          <reference field="10" count="1">
            <x v="28"/>
          </reference>
          <reference field="11" count="1" selected="0">
            <x v="2"/>
          </reference>
          <reference field="12" count="1" selected="0">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s>
      </pivotArea>
    </format>
    <format dxfId="1966">
      <pivotArea dataOnly="0" labelOnly="1" outline="0" fieldPosition="0">
        <references count="19">
          <reference field="7" count="1" selected="0">
            <x v="3"/>
          </reference>
          <reference field="8" count="1" selected="0">
            <x v="14"/>
          </reference>
          <reference field="10" count="1">
            <x v="14"/>
          </reference>
          <reference field="11" count="1" selected="0">
            <x v="19"/>
          </reference>
          <reference field="12" count="1" selected="0">
            <x v="73"/>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1965">
      <pivotArea dataOnly="0" labelOnly="1" outline="0" fieldPosition="0">
        <references count="19">
          <reference field="7" count="1" selected="0">
            <x v="3"/>
          </reference>
          <reference field="8" count="1" selected="0">
            <x v="14"/>
          </reference>
          <reference field="10" count="1">
            <x v="49"/>
          </reference>
          <reference field="11" count="1" selected="0">
            <x v="2"/>
          </reference>
          <reference field="12" count="1" selected="0">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s>
      </pivotArea>
    </format>
    <format dxfId="1964">
      <pivotArea dataOnly="0" labelOnly="1" outline="0" fieldPosition="0">
        <references count="20">
          <reference field="7" count="1" selected="0">
            <x v="3"/>
          </reference>
          <reference field="8" count="1" selected="0">
            <x v="14"/>
          </reference>
          <reference field="10" count="1" selected="0">
            <x v="51"/>
          </reference>
          <reference field="11" count="1" selected="0">
            <x v="5"/>
          </reference>
          <reference field="12" count="1" selected="0">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 field="49" count="1">
            <x v="4"/>
          </reference>
        </references>
      </pivotArea>
    </format>
    <format dxfId="1963">
      <pivotArea dataOnly="0" labelOnly="1" outline="0" fieldPosition="0">
        <references count="20">
          <reference field="7" count="1" selected="0">
            <x v="3"/>
          </reference>
          <reference field="8" count="1" selected="0">
            <x v="14"/>
          </reference>
          <reference field="10" count="1" selected="0">
            <x v="82"/>
          </reference>
          <reference field="11" count="1" selected="0">
            <x v="2"/>
          </reference>
          <reference field="12" count="1" selected="0">
            <x v="76"/>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0" count="1" selected="0">
            <x v="45"/>
          </reference>
          <reference field="47" count="1" selected="0">
            <x v="4"/>
          </reference>
          <reference field="49" count="1">
            <x v="28"/>
          </reference>
        </references>
      </pivotArea>
    </format>
    <format dxfId="1962">
      <pivotArea dataOnly="0" labelOnly="1" outline="0" fieldPosition="0">
        <references count="20">
          <reference field="7" count="1" selected="0">
            <x v="1"/>
          </reference>
          <reference field="8" count="1" selected="0">
            <x v="14"/>
          </reference>
          <reference field="10" count="1" selected="0">
            <x v="38"/>
          </reference>
          <reference field="11" count="1" selected="0">
            <x v="5"/>
          </reference>
          <reference field="12" count="1" selected="0">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 field="49" count="1">
            <x v="50"/>
          </reference>
        </references>
      </pivotArea>
    </format>
    <format dxfId="1961">
      <pivotArea dataOnly="0" labelOnly="1" outline="0" fieldPosition="0">
        <references count="20">
          <reference field="7" count="1" selected="0">
            <x v="3"/>
          </reference>
          <reference field="8" count="1" selected="0">
            <x v="14"/>
          </reference>
          <reference field="10" count="1" selected="0">
            <x v="2"/>
          </reference>
          <reference field="11" count="1" selected="0">
            <x v="2"/>
          </reference>
          <reference field="12" count="1" selected="0">
            <x v="7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selected="0">
            <x v="9"/>
          </reference>
          <reference field="47" count="1" selected="0">
            <x v="1"/>
          </reference>
          <reference field="49" count="1">
            <x v="44"/>
          </reference>
        </references>
      </pivotArea>
    </format>
    <format dxfId="1960">
      <pivotArea dataOnly="0" labelOnly="1" outline="0" fieldPosition="0">
        <references count="20">
          <reference field="7" count="1" selected="0">
            <x v="3"/>
          </reference>
          <reference field="8" count="1" selected="0">
            <x v="14"/>
          </reference>
          <reference field="10" count="1" selected="0">
            <x v="2"/>
          </reference>
          <reference field="11" count="1" selected="0">
            <x v="2"/>
          </reference>
          <reference field="12" count="1" selected="0">
            <x v="57"/>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selected="0">
            <x v="13"/>
          </reference>
          <reference field="38" count="1" selected="0">
            <x v="42"/>
          </reference>
          <reference field="40" count="1" selected="0">
            <x v="36"/>
          </reference>
          <reference field="47" count="1" selected="0">
            <x v="1"/>
          </reference>
          <reference field="49" count="1">
            <x v="50"/>
          </reference>
        </references>
      </pivotArea>
    </format>
    <format dxfId="1959">
      <pivotArea dataOnly="0" labelOnly="1" outline="0" fieldPosition="0">
        <references count="20">
          <reference field="7" count="1" selected="0">
            <x v="3"/>
          </reference>
          <reference field="8" count="1" selected="0">
            <x v="14"/>
          </reference>
          <reference field="10" count="1" selected="0">
            <x v="86"/>
          </reference>
          <reference field="11" count="1" selected="0">
            <x v="2"/>
          </reference>
          <reference field="12" count="1" selected="0">
            <x v="80"/>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selected="0">
            <x v="2"/>
          </reference>
          <reference field="47" count="1" selected="0">
            <x v="1"/>
          </reference>
          <reference field="49" count="1">
            <x v="50"/>
          </reference>
        </references>
      </pivotArea>
    </format>
    <format dxfId="1958">
      <pivotArea dataOnly="0" labelOnly="1" outline="0" fieldPosition="0">
        <references count="20">
          <reference field="7" count="1" selected="0">
            <x v="3"/>
          </reference>
          <reference field="8" count="1" selected="0">
            <x v="14"/>
          </reference>
          <reference field="10" count="1" selected="0">
            <x v="86"/>
          </reference>
          <reference field="11" count="1" selected="0">
            <x v="2"/>
          </reference>
          <reference field="12" count="1" selected="0">
            <x v="13"/>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selected="0">
            <x v="10"/>
          </reference>
          <reference field="38" count="1" selected="0">
            <x v="69"/>
          </reference>
          <reference field="40" count="1" selected="0">
            <x v="45"/>
          </reference>
          <reference field="47" count="1" selected="0">
            <x v="2"/>
          </reference>
          <reference field="49" count="1">
            <x v="5"/>
          </reference>
        </references>
      </pivotArea>
    </format>
    <format dxfId="1957">
      <pivotArea dataOnly="0" labelOnly="1" outline="0" fieldPosition="0">
        <references count="20">
          <reference field="7" count="1" selected="0">
            <x v="3"/>
          </reference>
          <reference field="8" count="1" selected="0">
            <x v="14"/>
          </reference>
          <reference field="10" count="1" selected="0">
            <x v="66"/>
          </reference>
          <reference field="11" count="1" selected="0">
            <x v="2"/>
          </reference>
          <reference field="12" count="1" selected="0">
            <x v="77"/>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selected="0">
            <x v="16"/>
          </reference>
          <reference field="47" count="1" selected="0">
            <x v="1"/>
          </reference>
          <reference field="49" count="1">
            <x v="40"/>
          </reference>
        </references>
      </pivotArea>
    </format>
    <format dxfId="1956">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22"/>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selected="0">
            <x v="9"/>
          </reference>
          <reference field="47" count="1" selected="0">
            <x v="1"/>
          </reference>
          <reference field="49" count="1">
            <x v="7"/>
          </reference>
        </references>
      </pivotArea>
    </format>
    <format dxfId="1955">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selected="0">
            <x v="8"/>
          </reference>
          <reference field="38" count="1" selected="0">
            <x v="101"/>
          </reference>
          <reference field="40" count="1" selected="0">
            <x v="14"/>
          </reference>
          <reference field="47" count="1" selected="0">
            <x v="1"/>
          </reference>
          <reference field="49" count="1">
            <x v="7"/>
          </reference>
        </references>
      </pivotArea>
    </format>
    <format dxfId="1954">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5"/>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selected="0">
            <x v="16"/>
          </reference>
          <reference field="31" count="1" selected="0">
            <x v="121"/>
          </reference>
          <reference field="36" count="1" selected="0">
            <x v="84"/>
          </reference>
          <reference field="37" count="1" selected="0">
            <x v="8"/>
          </reference>
          <reference field="38" count="1" selected="0">
            <x v="101"/>
          </reference>
          <reference field="40" count="1" selected="0">
            <x v="25"/>
          </reference>
          <reference field="47" count="1" selected="0">
            <x v="1"/>
          </reference>
          <reference field="49" count="1">
            <x v="7"/>
          </reference>
        </references>
      </pivotArea>
    </format>
    <format dxfId="1953">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3"/>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selected="0">
            <x v="18"/>
          </reference>
          <reference field="31" count="1" selected="0">
            <x v="122"/>
          </reference>
          <reference field="36" count="1" selected="0">
            <x v="84"/>
          </reference>
          <reference field="37" count="1" selected="0">
            <x v="8"/>
          </reference>
          <reference field="38" count="1" selected="0">
            <x v="5"/>
          </reference>
          <reference field="40" count="1" selected="0">
            <x v="11"/>
          </reference>
          <reference field="47" count="1" selected="0">
            <x v="1"/>
          </reference>
          <reference field="49" count="1">
            <x v="7"/>
          </reference>
        </references>
      </pivotArea>
    </format>
    <format dxfId="1952">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53"/>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selected="0">
            <x v="20"/>
          </reference>
          <reference field="31" count="1" selected="0">
            <x v="123"/>
          </reference>
          <reference field="36" count="1" selected="0">
            <x v="84"/>
          </reference>
          <reference field="37" count="1" selected="0">
            <x v="8"/>
          </reference>
          <reference field="38" count="1" selected="0">
            <x v="55"/>
          </reference>
          <reference field="40" count="1" selected="0">
            <x v="16"/>
          </reference>
          <reference field="47" count="1" selected="0">
            <x v="1"/>
          </reference>
          <reference field="49" count="1">
            <x v="7"/>
          </reference>
        </references>
      </pivotArea>
    </format>
    <format dxfId="1951">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9"/>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selected="0">
            <x v="23"/>
          </reference>
          <reference field="31" count="1" selected="0">
            <x v="124"/>
          </reference>
          <reference field="36" count="1" selected="0">
            <x v="84"/>
          </reference>
          <reference field="37" count="1" selected="0">
            <x v="8"/>
          </reference>
          <reference field="38" count="1" selected="0">
            <x v="58"/>
          </reference>
          <reference field="40" count="1" selected="0">
            <x v="8"/>
          </reference>
          <reference field="47" count="1" selected="0">
            <x v="1"/>
          </reference>
          <reference field="49" count="1">
            <x v="7"/>
          </reference>
        </references>
      </pivotArea>
    </format>
    <format dxfId="1950">
      <pivotArea dataOnly="0" labelOnly="1" outline="0" fieldPosition="0">
        <references count="20">
          <reference field="7" count="1" selected="0">
            <x v="3"/>
          </reference>
          <reference field="8" count="1" selected="0">
            <x v="14"/>
          </reference>
          <reference field="10" count="1" selected="0">
            <x v="48"/>
          </reference>
          <reference field="11" count="1" selected="0">
            <x v="2"/>
          </reference>
          <reference field="12" count="1" selected="0">
            <x v="80"/>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selected="0">
            <x v="32"/>
          </reference>
          <reference field="47" count="1" selected="0">
            <x v="1"/>
          </reference>
          <reference field="49" count="1">
            <x v="50"/>
          </reference>
        </references>
      </pivotArea>
    </format>
    <format dxfId="1949">
      <pivotArea dataOnly="0" labelOnly="1" outline="0" fieldPosition="0">
        <references count="20">
          <reference field="7" count="1" selected="0">
            <x v="0"/>
          </reference>
          <reference field="8" count="1" selected="0">
            <x v="6"/>
          </reference>
          <reference field="10" count="1" selected="0">
            <x v="53"/>
          </reference>
          <reference field="11" count="1" selected="0">
            <x v="3"/>
          </reference>
          <reference field="12" count="1" selected="0">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 field="49" count="1">
            <x v="38"/>
          </reference>
        </references>
      </pivotArea>
    </format>
    <format dxfId="1948">
      <pivotArea dataOnly="0" labelOnly="1" outline="0" fieldPosition="0">
        <references count="20">
          <reference field="7" count="1" selected="0">
            <x v="1"/>
          </reference>
          <reference field="8" count="1" selected="0">
            <x v="14"/>
          </reference>
          <reference field="10" count="1" selected="0">
            <x v="68"/>
          </reference>
          <reference field="11" count="1" selected="0">
            <x v="8"/>
          </reference>
          <reference field="12" count="1" selected="0">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 field="49" count="1">
            <x v="20"/>
          </reference>
        </references>
      </pivotArea>
    </format>
    <format dxfId="1947">
      <pivotArea dataOnly="0" labelOnly="1" outline="0" fieldPosition="0">
        <references count="20">
          <reference field="7" count="1" selected="0">
            <x v="3"/>
          </reference>
          <reference field="8" count="1" selected="0">
            <x v="14"/>
          </reference>
          <reference field="10" count="1" selected="0">
            <x v="4"/>
          </reference>
          <reference field="11" count="1" selected="0">
            <x v="17"/>
          </reference>
          <reference field="12" count="1" selected="0">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 field="49" count="1">
            <x v="43"/>
          </reference>
        </references>
      </pivotArea>
    </format>
    <format dxfId="1946">
      <pivotArea dataOnly="0" labelOnly="1" outline="0" fieldPosition="0">
        <references count="20">
          <reference field="7" count="1" selected="0">
            <x v="3"/>
          </reference>
          <reference field="8" count="1" selected="0">
            <x v="14"/>
          </reference>
          <reference field="10" count="1" selected="0">
            <x v="47"/>
          </reference>
          <reference field="11" count="1" selected="0">
            <x v="12"/>
          </reference>
          <reference field="12" count="1" selected="0">
            <x v="80"/>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selected="0">
            <x v="27"/>
          </reference>
          <reference field="47" count="1" selected="0">
            <x v="1"/>
          </reference>
          <reference field="49" count="1">
            <x v="50"/>
          </reference>
        </references>
      </pivotArea>
    </format>
    <format dxfId="1945">
      <pivotArea dataOnly="0" labelOnly="1" outline="0" fieldPosition="0">
        <references count="20">
          <reference field="7" count="1" selected="0">
            <x v="0"/>
          </reference>
          <reference field="8" count="1" selected="0">
            <x v="10"/>
          </reference>
          <reference field="10" count="1" selected="0">
            <x v="59"/>
          </reference>
          <reference field="11" count="1" selected="0">
            <x v="12"/>
          </reference>
          <reference field="12" count="1" selected="0">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 field="49" count="1">
            <x v="50"/>
          </reference>
        </references>
      </pivotArea>
    </format>
    <format dxfId="1944">
      <pivotArea dataOnly="0" labelOnly="1" outline="0" fieldPosition="0">
        <references count="20">
          <reference field="7" count="1" selected="0">
            <x v="3"/>
          </reference>
          <reference field="8" count="1" selected="0">
            <x v="14"/>
          </reference>
          <reference field="10" count="1" selected="0">
            <x v="32"/>
          </reference>
          <reference field="11" count="1" selected="0">
            <x v="2"/>
          </reference>
          <reference field="12" count="1" selected="0">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 field="49" count="1">
            <x v="50"/>
          </reference>
        </references>
      </pivotArea>
    </format>
    <format dxfId="1943">
      <pivotArea dataOnly="0" labelOnly="1" outline="0" fieldPosition="0">
        <references count="20">
          <reference field="7" count="1" selected="0">
            <x v="3"/>
          </reference>
          <reference field="8" count="1" selected="0">
            <x v="14"/>
          </reference>
          <reference field="10" count="1" selected="0">
            <x v="57"/>
          </reference>
          <reference field="11" count="1" selected="0">
            <x v="2"/>
          </reference>
          <reference field="12" count="1" selected="0">
            <x v="31"/>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selected="0">
            <x v="10"/>
          </reference>
          <reference field="38" count="1" selected="0">
            <x v="85"/>
          </reference>
          <reference field="40" count="1" selected="0">
            <x v="45"/>
          </reference>
          <reference field="47" count="1" selected="0">
            <x v="2"/>
          </reference>
          <reference field="49" count="1">
            <x v="31"/>
          </reference>
        </references>
      </pivotArea>
    </format>
    <format dxfId="1942">
      <pivotArea dataOnly="0" labelOnly="1" outline="0" fieldPosition="0">
        <references count="20">
          <reference field="7" count="1" selected="0">
            <x v="1"/>
          </reference>
          <reference field="8" count="1" selected="0">
            <x v="14"/>
          </reference>
          <reference field="10" count="1" selected="0">
            <x v="68"/>
          </reference>
          <reference field="11" count="1" selected="0">
            <x v="9"/>
          </reference>
          <reference field="12" count="1" selected="0">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 field="49" count="1">
            <x v="16"/>
          </reference>
        </references>
      </pivotArea>
    </format>
    <format dxfId="1941">
      <pivotArea dataOnly="0" labelOnly="1" outline="0" fieldPosition="0">
        <references count="20">
          <reference field="7" count="1" selected="0">
            <x v="1"/>
          </reference>
          <reference field="8" count="1" selected="0">
            <x v="14"/>
          </reference>
          <reference field="10" count="1" selected="0">
            <x v="84"/>
          </reference>
          <reference field="11" count="1" selected="0">
            <x v="2"/>
          </reference>
          <reference field="12" count="1" selected="0">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 field="49" count="1">
            <x v="42"/>
          </reference>
        </references>
      </pivotArea>
    </format>
    <format dxfId="1940">
      <pivotArea dataOnly="0" labelOnly="1" outline="0" fieldPosition="0">
        <references count="20">
          <reference field="7" count="1" selected="0">
            <x v="3"/>
          </reference>
          <reference field="8" count="1" selected="0">
            <x v="14"/>
          </reference>
          <reference field="10" count="1" selected="0">
            <x v="85"/>
          </reference>
          <reference field="11" count="1" selected="0">
            <x v="17"/>
          </reference>
          <reference field="12" count="1" selected="0">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 field="49" count="1">
            <x v="50"/>
          </reference>
        </references>
      </pivotArea>
    </format>
    <format dxfId="1939">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22"/>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selected="0">
            <x v="8"/>
          </reference>
          <reference field="47" count="1" selected="0">
            <x v="1"/>
          </reference>
          <reference field="49" count="1">
            <x v="7"/>
          </reference>
        </references>
      </pivotArea>
    </format>
    <format dxfId="1938">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6"/>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selected="0">
            <x v="83"/>
          </reference>
          <reference field="37" count="1" selected="0">
            <x v="10"/>
          </reference>
          <reference field="38" count="1" selected="0">
            <x v="65"/>
          </reference>
          <reference field="40" count="1" selected="0">
            <x v="8"/>
          </reference>
          <reference field="47" count="1" selected="0">
            <x v="1"/>
          </reference>
          <reference field="49" count="1">
            <x v="7"/>
          </reference>
        </references>
      </pivotArea>
    </format>
    <format dxfId="1937">
      <pivotArea dataOnly="0" labelOnly="1" outline="0" fieldPosition="0">
        <references count="20">
          <reference field="7" count="1" selected="0">
            <x v="3"/>
          </reference>
          <reference field="8" count="1" selected="0">
            <x v="14"/>
          </reference>
          <reference field="10" count="1" selected="0">
            <x v="72"/>
          </reference>
          <reference field="11" count="1" selected="0">
            <x v="2"/>
          </reference>
          <reference field="12" count="1" selected="0">
            <x v="18"/>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selected="0">
            <x v="24"/>
          </reference>
          <reference field="47" count="1" selected="0">
            <x v="1"/>
          </reference>
          <reference field="49" count="1">
            <x v="13"/>
          </reference>
        </references>
      </pivotArea>
    </format>
    <format dxfId="1936">
      <pivotArea dataOnly="0" labelOnly="1" outline="0" fieldPosition="0">
        <references count="20">
          <reference field="7" count="1" selected="0">
            <x v="3"/>
          </reference>
          <reference field="8" count="1" selected="0">
            <x v="14"/>
          </reference>
          <reference field="10" count="1" selected="0">
            <x v="72"/>
          </reference>
          <reference field="11" count="1" selected="0">
            <x v="2"/>
          </reference>
          <reference field="12" count="1" selected="0">
            <x v="17"/>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0" count="1" selected="0">
            <x v="18"/>
          </reference>
          <reference field="47" count="1" selected="0">
            <x v="3"/>
          </reference>
          <reference field="49" count="1">
            <x v="15"/>
          </reference>
        </references>
      </pivotArea>
    </format>
    <format dxfId="1935">
      <pivotArea dataOnly="0" labelOnly="1" outline="0" fieldPosition="0">
        <references count="20">
          <reference field="7" count="1" selected="0">
            <x v="3"/>
          </reference>
          <reference field="8" count="1" selected="0">
            <x v="14"/>
          </reference>
          <reference field="10" count="1" selected="0">
            <x v="72"/>
          </reference>
          <reference field="11" count="1" selected="0">
            <x v="2"/>
          </reference>
          <reference field="12" count="1" selected="0">
            <x v="17"/>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selected="0">
            <x v="39"/>
          </reference>
          <reference field="31" count="1" selected="0">
            <x v="31"/>
          </reference>
          <reference field="36" count="1" selected="0">
            <x v="8"/>
          </reference>
          <reference field="37" count="1" selected="0">
            <x v="3"/>
          </reference>
          <reference field="38" count="1" selected="0">
            <x v="71"/>
          </reference>
          <reference field="40" count="1" selected="0">
            <x v="10"/>
          </reference>
          <reference field="47" count="1" selected="0">
            <x v="1"/>
          </reference>
          <reference field="49" count="1">
            <x v="14"/>
          </reference>
        </references>
      </pivotArea>
    </format>
    <format dxfId="1934">
      <pivotArea dataOnly="0" labelOnly="1" outline="0" fieldPosition="0">
        <references count="20">
          <reference field="7" count="1" selected="0">
            <x v="3"/>
          </reference>
          <reference field="8" count="1" selected="0">
            <x v="14"/>
          </reference>
          <reference field="10" count="1" selected="0">
            <x v="56"/>
          </reference>
          <reference field="11" count="1" selected="0">
            <x v="12"/>
          </reference>
          <reference field="12" count="1" selected="0">
            <x v="16"/>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selected="0">
            <x v="14"/>
          </reference>
          <reference field="47" count="1" selected="0">
            <x v="1"/>
          </reference>
          <reference field="49" count="1">
            <x v="26"/>
          </reference>
        </references>
      </pivotArea>
    </format>
    <format dxfId="1933">
      <pivotArea dataOnly="0" labelOnly="1" outline="0" fieldPosition="0">
        <references count="20">
          <reference field="7" count="1" selected="0">
            <x v="1"/>
          </reference>
          <reference field="8" count="1" selected="0">
            <x v="14"/>
          </reference>
          <reference field="10" count="1" selected="0">
            <x v="62"/>
          </reference>
          <reference field="11" count="1" selected="0">
            <x v="1"/>
          </reference>
          <reference field="12" count="1" selected="0">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 field="49" count="1">
            <x v="6"/>
          </reference>
        </references>
      </pivotArea>
    </format>
    <format dxfId="1932">
      <pivotArea dataOnly="0" labelOnly="1" outline="0" fieldPosition="0">
        <references count="20">
          <reference field="7" count="1" selected="0">
            <x v="1"/>
          </reference>
          <reference field="8" count="1" selected="0">
            <x v="14"/>
          </reference>
          <reference field="10" count="1" selected="0">
            <x v="65"/>
          </reference>
          <reference field="11" count="1" selected="0">
            <x v="2"/>
          </reference>
          <reference field="12" count="1" selected="0">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 field="49" count="1">
            <x v="50"/>
          </reference>
        </references>
      </pivotArea>
    </format>
    <format dxfId="1931">
      <pivotArea dataOnly="0" labelOnly="1" outline="0" fieldPosition="0">
        <references count="20">
          <reference field="7" count="1" selected="0">
            <x v="1"/>
          </reference>
          <reference field="8" count="1" selected="0">
            <x v="14"/>
          </reference>
          <reference field="10" count="1" selected="0">
            <x v="30"/>
          </reference>
          <reference field="11" count="1" selected="0">
            <x v="2"/>
          </reference>
          <reference field="12" count="1" selected="0">
            <x v="79"/>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selected="0">
            <x v="9"/>
          </reference>
          <reference field="47" count="1" selected="0">
            <x v="1"/>
          </reference>
          <reference field="49" count="1">
            <x v="0"/>
          </reference>
        </references>
      </pivotArea>
    </format>
    <format dxfId="1930">
      <pivotArea dataOnly="0" labelOnly="1" outline="0" fieldPosition="0">
        <references count="20">
          <reference field="7" count="1" selected="0">
            <x v="3"/>
          </reference>
          <reference field="8" count="1" selected="0">
            <x v="14"/>
          </reference>
          <reference field="10" count="1" selected="0">
            <x v="18"/>
          </reference>
          <reference field="11" count="1" selected="0">
            <x v="2"/>
          </reference>
          <reference field="12" count="1" selected="0">
            <x v="38"/>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selected="0">
            <x v="38"/>
          </reference>
          <reference field="47" count="1" selected="0">
            <x v="1"/>
          </reference>
          <reference field="49" count="1">
            <x v="50"/>
          </reference>
        </references>
      </pivotArea>
    </format>
    <format dxfId="1929">
      <pivotArea dataOnly="0" labelOnly="1" outline="0" fieldPosition="0">
        <references count="20">
          <reference field="7" count="1" selected="0">
            <x v="3"/>
          </reference>
          <reference field="8" count="1" selected="0">
            <x v="14"/>
          </reference>
          <reference field="10" count="1" selected="0">
            <x v="75"/>
          </reference>
          <reference field="11" count="1" selected="0">
            <x v="12"/>
          </reference>
          <reference field="12" count="1" selected="0">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 field="49" count="1">
            <x v="34"/>
          </reference>
        </references>
      </pivotArea>
    </format>
    <format dxfId="1928">
      <pivotArea dataOnly="0" labelOnly="1" outline="0" fieldPosition="0">
        <references count="20">
          <reference field="7" count="1" selected="0">
            <x v="0"/>
          </reference>
          <reference field="8" count="1" selected="0">
            <x v="21"/>
          </reference>
          <reference field="10" count="1" selected="0">
            <x v="74"/>
          </reference>
          <reference field="11" count="1" selected="0">
            <x v="12"/>
          </reference>
          <reference field="12" count="1" selected="0">
            <x v="24"/>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selected="0">
            <x v="39"/>
          </reference>
          <reference field="47" count="1" selected="0">
            <x v="1"/>
          </reference>
          <reference field="49" count="1">
            <x v="50"/>
          </reference>
        </references>
      </pivotArea>
    </format>
    <format dxfId="1927">
      <pivotArea dataOnly="0" labelOnly="1" outline="0" fieldPosition="0">
        <references count="20">
          <reference field="7" count="1" selected="0">
            <x v="3"/>
          </reference>
          <reference field="8" count="1" selected="0">
            <x v="14"/>
          </reference>
          <reference field="10" count="1" selected="0">
            <x v="31"/>
          </reference>
          <reference field="11" count="1" selected="0">
            <x v="2"/>
          </reference>
          <reference field="12" count="1" selected="0">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 field="49" count="1">
            <x v="48"/>
          </reference>
        </references>
      </pivotArea>
    </format>
    <format dxfId="1926">
      <pivotArea dataOnly="0" labelOnly="1" outline="0" fieldPosition="0">
        <references count="20">
          <reference field="7" count="1" selected="0">
            <x v="3"/>
          </reference>
          <reference field="8" count="1" selected="0">
            <x v="14"/>
          </reference>
          <reference field="10" count="1" selected="0">
            <x v="88"/>
          </reference>
          <reference field="11" count="1" selected="0">
            <x v="17"/>
          </reference>
          <reference field="12" count="1" selected="0">
            <x v="80"/>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0" count="1" selected="0">
            <x v="0"/>
          </reference>
          <reference field="47" count="1" selected="0">
            <x v="0"/>
          </reference>
          <reference field="49" count="1">
            <x v="51"/>
          </reference>
        </references>
      </pivotArea>
    </format>
    <format dxfId="1925">
      <pivotArea dataOnly="0" labelOnly="1" outline="0" fieldPosition="0">
        <references count="20">
          <reference field="7" count="1" selected="0">
            <x v="3"/>
          </reference>
          <reference field="8" count="1" selected="0">
            <x v="14"/>
          </reference>
          <reference field="10" count="1" selected="0">
            <x v="86"/>
          </reference>
          <reference field="11" count="1" selected="0">
            <x v="17"/>
          </reference>
          <reference field="12" count="1" selected="0">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 field="49" count="1">
            <x v="52"/>
          </reference>
        </references>
      </pivotArea>
    </format>
    <format dxfId="1924">
      <pivotArea dataOnly="0" labelOnly="1" outline="0" fieldPosition="0">
        <references count="20">
          <reference field="7" count="1" selected="0">
            <x v="3"/>
          </reference>
          <reference field="8" count="1" selected="0">
            <x v="14"/>
          </reference>
          <reference field="10" count="1" selected="0">
            <x v="21"/>
          </reference>
          <reference field="11" count="1" selected="0">
            <x v="2"/>
          </reference>
          <reference field="12" count="1" selected="0">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 field="49" count="1">
            <x v="36"/>
          </reference>
        </references>
      </pivotArea>
    </format>
    <format dxfId="1923">
      <pivotArea dataOnly="0" labelOnly="1" outline="0" fieldPosition="0">
        <references count="20">
          <reference field="7" count="1" selected="0">
            <x v="1"/>
          </reference>
          <reference field="8" count="1" selected="0">
            <x v="14"/>
          </reference>
          <reference field="10" count="1" selected="0">
            <x v="19"/>
          </reference>
          <reference field="11" count="1" selected="0">
            <x v="2"/>
          </reference>
          <reference field="12" count="1" selected="0">
            <x v="61"/>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selected="0">
            <x v="23"/>
          </reference>
          <reference field="47" count="1" selected="0">
            <x v="1"/>
          </reference>
          <reference field="49" count="1">
            <x v="50"/>
          </reference>
        </references>
      </pivotArea>
    </format>
    <format dxfId="1922">
      <pivotArea dataOnly="0" labelOnly="1" outline="0" fieldPosition="0">
        <references count="20">
          <reference field="7" count="1" selected="0">
            <x v="1"/>
          </reference>
          <reference field="8" count="1" selected="0">
            <x v="14"/>
          </reference>
          <reference field="10" count="1" selected="0">
            <x v="19"/>
          </reference>
          <reference field="11" count="1" selected="0">
            <x v="2"/>
          </reference>
          <reference field="12" count="1" selected="0">
            <x v="53"/>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selected="0">
            <x v="9"/>
          </reference>
          <reference field="31" count="1" selected="0">
            <x v="125"/>
          </reference>
          <reference field="36" count="1" selected="0">
            <x v="26"/>
          </reference>
          <reference field="37" count="1" selected="0">
            <x v="8"/>
          </reference>
          <reference field="38" count="1" selected="0">
            <x v="96"/>
          </reference>
          <reference field="40" count="1" selected="0">
            <x v="21"/>
          </reference>
          <reference field="47" count="1" selected="0">
            <x v="1"/>
          </reference>
          <reference field="49" count="1">
            <x v="50"/>
          </reference>
        </references>
      </pivotArea>
    </format>
    <format dxfId="1921">
      <pivotArea dataOnly="0" labelOnly="1" outline="0" fieldPosition="0">
        <references count="20">
          <reference field="7" count="1" selected="0">
            <x v="0"/>
          </reference>
          <reference field="8" count="1" selected="0">
            <x v="9"/>
          </reference>
          <reference field="10" count="1" selected="0">
            <x v="35"/>
          </reference>
          <reference field="11" count="1" selected="0">
            <x v="2"/>
          </reference>
          <reference field="12" count="1" selected="0">
            <x v="37"/>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selected="0">
            <x v="13"/>
          </reference>
          <reference field="47" count="1" selected="0">
            <x v="1"/>
          </reference>
          <reference field="49" count="1">
            <x v="50"/>
          </reference>
        </references>
      </pivotArea>
    </format>
    <format dxfId="1920">
      <pivotArea dataOnly="0" labelOnly="1" outline="0" fieldPosition="0">
        <references count="20">
          <reference field="7" count="1" selected="0">
            <x v="3"/>
          </reference>
          <reference field="8" count="1" selected="0">
            <x v="14"/>
          </reference>
          <reference field="10" count="1" selected="0">
            <x v="50"/>
          </reference>
          <reference field="11" count="1" selected="0">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 field="49" count="1">
            <x v="50"/>
          </reference>
        </references>
      </pivotArea>
    </format>
    <format dxfId="1919">
      <pivotArea dataOnly="0" labelOnly="1" outline="0" fieldPosition="0">
        <references count="20">
          <reference field="7" count="1" selected="0">
            <x v="3"/>
          </reference>
          <reference field="8" count="1" selected="0">
            <x v="14"/>
          </reference>
          <reference field="10" count="1" selected="0">
            <x v="50"/>
          </reference>
          <reference field="11" count="1" selected="0">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5"/>
          </reference>
          <reference field="31" count="1" selected="0">
            <x v="65"/>
          </reference>
          <reference field="36" count="1" selected="0">
            <x v="52"/>
          </reference>
          <reference field="37" count="1" selected="0">
            <x v="10"/>
          </reference>
          <reference field="38" count="1" selected="0">
            <x v="44"/>
          </reference>
          <reference field="40" count="1" selected="0">
            <x v="9"/>
          </reference>
          <reference field="47" count="1" selected="0">
            <x v="1"/>
          </reference>
          <reference field="49" count="1">
            <x v="50"/>
          </reference>
        </references>
      </pivotArea>
    </format>
    <format dxfId="1918">
      <pivotArea dataOnly="0" labelOnly="1" outline="0" fieldPosition="0">
        <references count="20">
          <reference field="7" count="1" selected="0">
            <x v="3"/>
          </reference>
          <reference field="8" count="1" selected="0">
            <x v="14"/>
          </reference>
          <reference field="10" count="1" selected="0">
            <x v="81"/>
          </reference>
          <reference field="11" count="1" selected="0">
            <x v="2"/>
          </reference>
          <reference field="12" count="1" selected="0">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 field="49" count="1">
            <x v="50"/>
          </reference>
        </references>
      </pivotArea>
    </format>
    <format dxfId="1917">
      <pivotArea dataOnly="0" labelOnly="1" outline="0" fieldPosition="0">
        <references count="20">
          <reference field="7" count="1" selected="0">
            <x v="3"/>
          </reference>
          <reference field="8" count="1" selected="0">
            <x v="14"/>
          </reference>
          <reference field="10" count="1" selected="0">
            <x v="5"/>
          </reference>
          <reference field="11" count="1" selected="0">
            <x v="17"/>
          </reference>
          <reference field="12" count="1" selected="0">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 field="49" count="1">
            <x v="41"/>
          </reference>
        </references>
      </pivotArea>
    </format>
    <format dxfId="1916">
      <pivotArea dataOnly="0" labelOnly="1" outline="0" fieldPosition="0">
        <references count="20">
          <reference field="7" count="1" selected="0">
            <x v="1"/>
          </reference>
          <reference field="8" count="1" selected="0">
            <x v="14"/>
          </reference>
          <reference field="10" count="1" selected="0">
            <x v="21"/>
          </reference>
          <reference field="11" count="1" selected="0">
            <x v="2"/>
          </reference>
          <reference field="12" count="1" selected="0">
            <x v="80"/>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selected="0">
            <x v="34"/>
          </reference>
          <reference field="47" count="1" selected="0">
            <x v="1"/>
          </reference>
          <reference field="49" count="1">
            <x v="50"/>
          </reference>
        </references>
      </pivotArea>
    </format>
    <format dxfId="1915">
      <pivotArea dataOnly="0" labelOnly="1" outline="0" fieldPosition="0">
        <references count="20">
          <reference field="7" count="1" selected="0">
            <x v="1"/>
          </reference>
          <reference field="8" count="1" selected="0">
            <x v="14"/>
          </reference>
          <reference field="10" count="1" selected="0">
            <x v="67"/>
          </reference>
          <reference field="11" count="1" selected="0">
            <x v="5"/>
          </reference>
          <reference field="12" count="1" selected="0">
            <x v="80"/>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selected="0">
            <x v="45"/>
          </reference>
          <reference field="47" count="1" selected="0">
            <x v="1"/>
          </reference>
          <reference field="49" count="1">
            <x v="30"/>
          </reference>
        </references>
      </pivotArea>
    </format>
    <format dxfId="1914">
      <pivotArea dataOnly="0" labelOnly="1" outline="0" fieldPosition="0">
        <references count="20">
          <reference field="7" count="1" selected="0">
            <x v="3"/>
          </reference>
          <reference field="8" count="1" selected="0">
            <x v="14"/>
          </reference>
          <reference field="10" count="1" selected="0">
            <x v="5"/>
          </reference>
          <reference field="11" count="1" selected="0">
            <x v="17"/>
          </reference>
          <reference field="12" count="1" selected="0">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 field="49" count="1">
            <x v="50"/>
          </reference>
        </references>
      </pivotArea>
    </format>
    <format dxfId="1913">
      <pivotArea dataOnly="0" labelOnly="1" outline="0" fieldPosition="0">
        <references count="20">
          <reference field="7" count="1" selected="0">
            <x v="3"/>
          </reference>
          <reference field="8" count="1" selected="0">
            <x v="14"/>
          </reference>
          <reference field="10" count="1" selected="0">
            <x v="69"/>
          </reference>
          <reference field="11" count="1" selected="0">
            <x v="14"/>
          </reference>
          <reference field="12" count="1" selected="0">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 field="49" count="1">
            <x v="8"/>
          </reference>
        </references>
      </pivotArea>
    </format>
    <format dxfId="1912">
      <pivotArea dataOnly="0" labelOnly="1" outline="0" fieldPosition="0">
        <references count="20">
          <reference field="7" count="1" selected="0">
            <x v="3"/>
          </reference>
          <reference field="8" count="1" selected="0">
            <x v="14"/>
          </reference>
          <reference field="10" count="1" selected="0">
            <x v="69"/>
          </reference>
          <reference field="11" count="1" selected="0">
            <x v="15"/>
          </reference>
          <reference field="12" count="1" selected="0">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selected="0">
            <x v="0"/>
          </reference>
          <reference field="47" count="1" selected="0">
            <x v="0"/>
          </reference>
          <reference field="49" count="1">
            <x v="8"/>
          </reference>
        </references>
      </pivotArea>
    </format>
    <format dxfId="1911">
      <pivotArea dataOnly="0" labelOnly="1" outline="0" fieldPosition="0">
        <references count="20">
          <reference field="7" count="1" selected="0">
            <x v="3"/>
          </reference>
          <reference field="8" count="1" selected="0">
            <x v="14"/>
          </reference>
          <reference field="10" count="1" selected="0">
            <x v="69"/>
          </reference>
          <reference field="11" count="1" selected="0">
            <x v="15"/>
          </reference>
          <reference field="12" count="1" selected="0">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0"/>
          </reference>
          <reference field="31" count="1" selected="0">
            <x v="33"/>
          </reference>
          <reference field="36" count="1" selected="0">
            <x v="93"/>
          </reference>
          <reference field="37" count="1" selected="0">
            <x v="0"/>
          </reference>
          <reference field="38" count="1" selected="0">
            <x v="0"/>
          </reference>
          <reference field="40" count="1" selected="0">
            <x v="0"/>
          </reference>
          <reference field="47" count="1" selected="0">
            <x v="0"/>
          </reference>
          <reference field="49" count="1">
            <x v="50"/>
          </reference>
        </references>
      </pivotArea>
    </format>
    <format dxfId="1910">
      <pivotArea dataOnly="0" labelOnly="1" outline="0" fieldPosition="0">
        <references count="20">
          <reference field="7" count="1" selected="0">
            <x v="1"/>
          </reference>
          <reference field="8" count="1" selected="0">
            <x v="14"/>
          </reference>
          <reference field="10" count="1" selected="0">
            <x v="73"/>
          </reference>
          <reference field="11" count="1" selected="0">
            <x v="2"/>
          </reference>
          <reference field="12" count="1" selected="0">
            <x v="30"/>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selected="0">
            <x v="22"/>
          </reference>
          <reference field="47" count="1" selected="0">
            <x v="1"/>
          </reference>
          <reference field="49" count="1">
            <x v="50"/>
          </reference>
        </references>
      </pivotArea>
    </format>
    <format dxfId="1909">
      <pivotArea dataOnly="0" labelOnly="1" outline="0" fieldPosition="0">
        <references count="20">
          <reference field="7" count="1" selected="0">
            <x v="0"/>
          </reference>
          <reference field="8" count="1" selected="0">
            <x v="2"/>
          </reference>
          <reference field="10" count="1" selected="0">
            <x v="8"/>
          </reference>
          <reference field="11" count="1" selected="0">
            <x v="12"/>
          </reference>
          <reference field="12" count="1" selected="0">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 field="49" count="1">
            <x v="24"/>
          </reference>
        </references>
      </pivotArea>
    </format>
    <format dxfId="1908">
      <pivotArea dataOnly="0" labelOnly="1" outline="0" fieldPosition="0">
        <references count="20">
          <reference field="7" count="1" selected="0">
            <x v="0"/>
          </reference>
          <reference field="8" count="1" selected="0">
            <x v="2"/>
          </reference>
          <reference field="10" count="1" selected="0">
            <x v="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selected="0">
            <x v="34"/>
          </reference>
          <reference field="47" count="1" selected="0">
            <x v="1"/>
          </reference>
          <reference field="49" count="1">
            <x v="21"/>
          </reference>
        </references>
      </pivotArea>
    </format>
    <format dxfId="1907">
      <pivotArea dataOnly="0" labelOnly="1" outline="0" fieldPosition="0">
        <references count="20">
          <reference field="7" count="1" selected="0">
            <x v="0"/>
          </reference>
          <reference field="8" count="1" selected="0">
            <x v="0"/>
          </reference>
          <reference field="10" count="1" selected="0">
            <x v="10"/>
          </reference>
          <reference field="11" count="1" selected="0">
            <x v="0"/>
          </reference>
          <reference field="12" count="1" selected="0">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 field="49" count="1">
            <x v="12"/>
          </reference>
        </references>
      </pivotArea>
    </format>
    <format dxfId="1906">
      <pivotArea dataOnly="0" labelOnly="1" outline="0" fieldPosition="0">
        <references count="20">
          <reference field="7" count="1" selected="0">
            <x v="0"/>
          </reference>
          <reference field="8" count="1" selected="0">
            <x v="0"/>
          </reference>
          <reference field="10" count="1" selected="0">
            <x v="5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 field="49" count="1">
            <x v="35"/>
          </reference>
        </references>
      </pivotArea>
    </format>
    <format dxfId="1905">
      <pivotArea dataOnly="0" labelOnly="1" outline="0" fieldPosition="0">
        <references count="20">
          <reference field="7" count="1" selected="0">
            <x v="1"/>
          </reference>
          <reference field="8" count="1" selected="0">
            <x v="14"/>
          </reference>
          <reference field="10" count="1" selected="0">
            <x v="17"/>
          </reference>
          <reference field="11" count="1" selected="0">
            <x v="2"/>
          </reference>
          <reference field="12" count="1" selected="0">
            <x v="51"/>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selected="0">
            <x v="12"/>
          </reference>
          <reference field="47" count="1" selected="0">
            <x v="1"/>
          </reference>
          <reference field="49" count="1">
            <x v="46"/>
          </reference>
        </references>
      </pivotArea>
    </format>
    <format dxfId="1904">
      <pivotArea dataOnly="0" labelOnly="1" outline="0" fieldPosition="0">
        <references count="20">
          <reference field="7" count="1" selected="0">
            <x v="3"/>
          </reference>
          <reference field="8" count="1" selected="0">
            <x v="14"/>
          </reference>
          <reference field="10" count="1" selected="0">
            <x v="57"/>
          </reference>
          <reference field="11" count="1" selected="0">
            <x v="2"/>
          </reference>
          <reference field="12" count="1" selected="0">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 field="49" count="1">
            <x v="32"/>
          </reference>
        </references>
      </pivotArea>
    </format>
    <format dxfId="1903">
      <pivotArea dataOnly="0" labelOnly="1" outline="0" fieldPosition="0">
        <references count="20">
          <reference field="7" count="1" selected="0">
            <x v="2"/>
          </reference>
          <reference field="8" count="1" selected="0">
            <x v="14"/>
          </reference>
          <reference field="10" count="1" selected="0">
            <x v="83"/>
          </reference>
          <reference field="11" count="1" selected="0">
            <x v="2"/>
          </reference>
          <reference field="12" count="1" selected="0">
            <x v="78"/>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selected="0">
            <x v="2"/>
          </reference>
          <reference field="47" count="1" selected="0">
            <x v="1"/>
          </reference>
          <reference field="49" count="1">
            <x v="50"/>
          </reference>
        </references>
      </pivotArea>
    </format>
    <format dxfId="1902">
      <pivotArea dataOnly="0" labelOnly="1" outline="0" fieldPosition="0">
        <references count="20">
          <reference field="7" count="1" selected="0">
            <x v="3"/>
          </reference>
          <reference field="8" count="1" selected="0">
            <x v="22"/>
          </reference>
          <reference field="10" count="1" selected="0">
            <x v="83"/>
          </reference>
          <reference field="11" count="1" selected="0">
            <x v="6"/>
          </reference>
          <reference field="12"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selected="0">
            <x v="22"/>
          </reference>
          <reference field="47" count="1" selected="0">
            <x v="1"/>
          </reference>
          <reference field="49" count="1">
            <x v="50"/>
          </reference>
        </references>
      </pivotArea>
    </format>
    <format dxfId="1901">
      <pivotArea dataOnly="0" labelOnly="1" outline="0" fieldPosition="0">
        <references count="20">
          <reference field="7" count="1" selected="0">
            <x v="2"/>
          </reference>
          <reference field="8" count="1" selected="0">
            <x v="14"/>
          </reference>
          <reference field="10" count="1" selected="0">
            <x v="83"/>
          </reference>
          <reference field="11" count="1" selected="0">
            <x v="2"/>
          </reference>
          <reference field="12" count="1" selected="0">
            <x v="6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selected="0">
            <x v="2"/>
          </reference>
          <reference field="47" count="1" selected="0">
            <x v="1"/>
          </reference>
          <reference field="49" count="1">
            <x v="50"/>
          </reference>
        </references>
      </pivotArea>
    </format>
    <format dxfId="1900">
      <pivotArea dataOnly="0" labelOnly="1" outline="0" fieldPosition="0">
        <references count="20">
          <reference field="7" count="1" selected="0">
            <x v="0"/>
          </reference>
          <reference field="8" count="1" selected="0">
            <x v="10"/>
          </reference>
          <reference field="10" count="1" selected="0">
            <x v="61"/>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 field="49" count="1">
            <x v="50"/>
          </reference>
        </references>
      </pivotArea>
    </format>
    <format dxfId="1899">
      <pivotArea dataOnly="0" labelOnly="1" outline="0" fieldPosition="0">
        <references count="20">
          <reference field="7" count="1" selected="0">
            <x v="0"/>
          </reference>
          <reference field="8" count="1" selected="0">
            <x v="11"/>
          </reference>
          <reference field="10" count="1" selected="0">
            <x v="58"/>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selected="0">
            <x v="6"/>
          </reference>
          <reference field="38" count="1" selected="0">
            <x v="100"/>
          </reference>
          <reference field="40" count="1" selected="0">
            <x v="14"/>
          </reference>
          <reference field="47" count="1" selected="0">
            <x v="1"/>
          </reference>
          <reference field="49" count="1">
            <x v="50"/>
          </reference>
        </references>
      </pivotArea>
    </format>
    <format dxfId="1898">
      <pivotArea dataOnly="0" labelOnly="1" outline="0" fieldPosition="0">
        <references count="20">
          <reference field="7" count="1" selected="0">
            <x v="0"/>
          </reference>
          <reference field="8" count="1" selected="0">
            <x v="0"/>
          </reference>
          <reference field="10" count="1" selected="0">
            <x v="59"/>
          </reference>
          <reference field="11" count="1" selected="0">
            <x v="12"/>
          </reference>
          <reference field="12" count="1" selected="0">
            <x v="16"/>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selected="0">
            <x v="31"/>
          </reference>
          <reference field="47" count="1" selected="0">
            <x v="1"/>
          </reference>
          <reference field="49" count="1">
            <x v="50"/>
          </reference>
        </references>
      </pivotArea>
    </format>
    <format dxfId="1897">
      <pivotArea dataOnly="0" labelOnly="1" outline="0" fieldPosition="0">
        <references count="20">
          <reference field="7" count="1" selected="0">
            <x v="1"/>
          </reference>
          <reference field="8" count="1" selected="0">
            <x v="14"/>
          </reference>
          <reference field="10" count="1" selected="0">
            <x v="34"/>
          </reference>
          <reference field="11" count="1" selected="0">
            <x v="2"/>
          </reference>
          <reference field="12" count="1" selected="0">
            <x v="9"/>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selected="0">
            <x v="17"/>
          </reference>
          <reference field="47" count="1" selected="0">
            <x v="1"/>
          </reference>
          <reference field="49" count="1">
            <x v="50"/>
          </reference>
        </references>
      </pivotArea>
    </format>
    <format dxfId="1896">
      <pivotArea dataOnly="0" labelOnly="1" outline="0" fieldPosition="0">
        <references count="20">
          <reference field="7" count="1" selected="0">
            <x v="0"/>
          </reference>
          <reference field="8" count="1" selected="0">
            <x v="13"/>
          </reference>
          <reference field="10" count="1" selected="0">
            <x v="63"/>
          </reference>
          <reference field="11" count="1" selected="0">
            <x v="2"/>
          </reference>
          <reference field="12" count="1" selected="0">
            <x v="3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selected="0">
            <x v="31"/>
          </reference>
          <reference field="47" count="1" selected="0">
            <x v="1"/>
          </reference>
          <reference field="49" count="1">
            <x v="50"/>
          </reference>
        </references>
      </pivotArea>
    </format>
    <format dxfId="1895">
      <pivotArea dataOnly="0" labelOnly="1" outline="0" fieldPosition="0">
        <references count="20">
          <reference field="7" count="1" selected="0">
            <x v="3"/>
          </reference>
          <reference field="8" count="1" selected="0">
            <x v="14"/>
          </reference>
          <reference field="10" count="1" selected="0">
            <x v="22"/>
          </reference>
          <reference field="11" count="1" selected="0">
            <x v="2"/>
          </reference>
          <reference field="12" count="1" selected="0">
            <x v="20"/>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selected="0">
            <x v="38"/>
          </reference>
          <reference field="47" count="1" selected="0">
            <x v="1"/>
          </reference>
          <reference field="49" count="1">
            <x v="50"/>
          </reference>
        </references>
      </pivotArea>
    </format>
    <format dxfId="1894">
      <pivotArea dataOnly="0" labelOnly="1" outline="0" fieldPosition="0">
        <references count="20">
          <reference field="7" count="1" selected="0">
            <x v="3"/>
          </reference>
          <reference field="8" count="1" selected="0">
            <x v="14"/>
          </reference>
          <reference field="10" count="1" selected="0">
            <x v="6"/>
          </reference>
          <reference field="11" count="1" selected="0">
            <x v="2"/>
          </reference>
          <reference field="12" count="1" selected="0">
            <x v="80"/>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selected="0">
            <x v="37"/>
          </reference>
          <reference field="47" count="1" selected="0">
            <x v="1"/>
          </reference>
          <reference field="49" count="1">
            <x v="15"/>
          </reference>
        </references>
      </pivotArea>
    </format>
    <format dxfId="1893">
      <pivotArea dataOnly="0" labelOnly="1" outline="0" fieldPosition="0">
        <references count="20">
          <reference field="7" count="1" selected="0">
            <x v="3"/>
          </reference>
          <reference field="8" count="1" selected="0">
            <x v="14"/>
          </reference>
          <reference field="10" count="1" selected="0">
            <x v="64"/>
          </reference>
          <reference field="11" count="1" selected="0">
            <x v="2"/>
          </reference>
          <reference field="12" count="1" selected="0">
            <x v="42"/>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selected="0">
            <x v="41"/>
          </reference>
          <reference field="47" count="1" selected="0">
            <x v="1"/>
          </reference>
          <reference field="49" count="1">
            <x v="50"/>
          </reference>
        </references>
      </pivotArea>
    </format>
    <format dxfId="1892">
      <pivotArea dataOnly="0" labelOnly="1" outline="0" fieldPosition="0">
        <references count="20">
          <reference field="7" count="1" selected="0">
            <x v="3"/>
          </reference>
          <reference field="8" count="1" selected="0">
            <x v="14"/>
          </reference>
          <reference field="10" count="1" selected="0">
            <x v="13"/>
          </reference>
          <reference field="11" count="1" selected="0">
            <x v="7"/>
          </reference>
          <reference field="12" count="1" selected="0">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 field="49" count="1">
            <x v="29"/>
          </reference>
        </references>
      </pivotArea>
    </format>
    <format dxfId="1891">
      <pivotArea dataOnly="0" labelOnly="1" outline="0" fieldPosition="0">
        <references count="20">
          <reference field="7" count="1" selected="0">
            <x v="3"/>
          </reference>
          <reference field="8" count="1" selected="0">
            <x v="14"/>
          </reference>
          <reference field="10" count="1" selected="0">
            <x v="79"/>
          </reference>
          <reference field="11" count="1" selected="0">
            <x v="2"/>
          </reference>
          <reference field="12" count="1" selected="0">
            <x v="3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selected="0">
            <x v="44"/>
          </reference>
          <reference field="47" count="1" selected="0">
            <x v="1"/>
          </reference>
          <reference field="49" count="1">
            <x v="37"/>
          </reference>
        </references>
      </pivotArea>
    </format>
    <format dxfId="1890">
      <pivotArea dataOnly="0" labelOnly="1" outline="0" fieldPosition="0">
        <references count="20">
          <reference field="7" count="1" selected="0">
            <x v="3"/>
          </reference>
          <reference field="8" count="1" selected="0">
            <x v="14"/>
          </reference>
          <reference field="10" count="1" selected="0">
            <x v="78"/>
          </reference>
          <reference field="11" count="1" selected="0">
            <x v="2"/>
          </reference>
          <reference field="12"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69"/>
          </reference>
          <reference field="31" count="1" selected="0">
            <x v="82"/>
          </reference>
          <reference field="36" count="1" selected="0">
            <x v="79"/>
          </reference>
          <reference field="37" count="1" selected="0">
            <x v="10"/>
          </reference>
          <reference field="38" count="1" selected="0">
            <x v="68"/>
          </reference>
          <reference field="40" count="1" selected="0">
            <x v="44"/>
          </reference>
          <reference field="47" count="1" selected="0">
            <x v="1"/>
          </reference>
          <reference field="49" count="1">
            <x v="49"/>
          </reference>
        </references>
      </pivotArea>
    </format>
    <format dxfId="1889">
      <pivotArea dataOnly="0" labelOnly="1" outline="0" fieldPosition="0">
        <references count="20">
          <reference field="7" count="1" selected="0">
            <x v="3"/>
          </reference>
          <reference field="8" count="1" selected="0">
            <x v="14"/>
          </reference>
          <reference field="10" count="1" selected="0">
            <x v="48"/>
          </reference>
          <reference field="11" count="1" selected="0">
            <x v="2"/>
          </reference>
          <reference field="12" count="1" selected="0">
            <x v="80"/>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selected="0">
            <x v="57"/>
          </reference>
          <reference field="37" count="1" selected="0">
            <x v="10"/>
          </reference>
          <reference field="38" count="1" selected="0">
            <x v="91"/>
          </reference>
          <reference field="40" count="1" selected="0">
            <x v="45"/>
          </reference>
          <reference field="47" count="1" selected="0">
            <x v="2"/>
          </reference>
          <reference field="49" count="1">
            <x v="47"/>
          </reference>
        </references>
      </pivotArea>
    </format>
    <format dxfId="1888">
      <pivotArea dataOnly="0" labelOnly="1" outline="0" fieldPosition="0">
        <references count="20">
          <reference field="7" count="1" selected="0">
            <x v="1"/>
          </reference>
          <reference field="8" count="1" selected="0">
            <x v="14"/>
          </reference>
          <reference field="10" count="1" selected="0">
            <x v="30"/>
          </reference>
          <reference field="11" count="1" selected="0">
            <x v="11"/>
          </reference>
          <reference field="12"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 field="49" count="1">
            <x v="2"/>
          </reference>
        </references>
      </pivotArea>
    </format>
    <format dxfId="1887">
      <pivotArea dataOnly="0" labelOnly="1" outline="0" fieldPosition="0">
        <references count="20">
          <reference field="7" count="1" selected="0">
            <x v="3"/>
          </reference>
          <reference field="8" count="1" selected="0">
            <x v="14"/>
          </reference>
          <reference field="10" count="1" selected="0">
            <x v="6"/>
          </reference>
          <reference field="11" count="1" selected="0">
            <x v="2"/>
          </reference>
          <reference field="12" count="1" selected="0">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 field="49" count="1">
            <x v="50"/>
          </reference>
        </references>
      </pivotArea>
    </format>
    <format dxfId="1886">
      <pivotArea dataOnly="0" labelOnly="1" outline="0" fieldPosition="0">
        <references count="20">
          <reference field="7" count="1" selected="0">
            <x v="3"/>
          </reference>
          <reference field="8" count="1" selected="0">
            <x v="14"/>
          </reference>
          <reference field="10" count="1" selected="0">
            <x v="50"/>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selected="0">
            <x v="34"/>
          </reference>
          <reference field="31" count="1" selected="0">
            <x v="98"/>
          </reference>
          <reference field="36" count="1" selected="0">
            <x v="53"/>
          </reference>
          <reference field="37" count="1" selected="0">
            <x v="7"/>
          </reference>
          <reference field="38" count="1" selected="0">
            <x v="27"/>
          </reference>
          <reference field="40" count="1" selected="0">
            <x v="41"/>
          </reference>
          <reference field="47" count="1" selected="0">
            <x v="1"/>
          </reference>
          <reference field="49" count="1">
            <x v="10"/>
          </reference>
        </references>
      </pivotArea>
    </format>
    <format dxfId="1885">
      <pivotArea dataOnly="0" labelOnly="1" outline="0" fieldPosition="0">
        <references count="20">
          <reference field="7" count="1" selected="0">
            <x v="1"/>
          </reference>
          <reference field="8" count="1" selected="0">
            <x v="14"/>
          </reference>
          <reference field="10" count="1" selected="0">
            <x v="33"/>
          </reference>
          <reference field="11" count="1" selected="0">
            <x v="2"/>
          </reference>
          <reference field="12" count="1" selected="0">
            <x v="40"/>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selected="0">
            <x v="15"/>
          </reference>
          <reference field="47" count="1" selected="0">
            <x v="1"/>
          </reference>
          <reference field="49" count="1">
            <x v="50"/>
          </reference>
        </references>
      </pivotArea>
    </format>
    <format dxfId="1884">
      <pivotArea dataOnly="0" labelOnly="1" outline="0" fieldPosition="0">
        <references count="20">
          <reference field="7" count="1" selected="0">
            <x v="3"/>
          </reference>
          <reference field="8" count="1" selected="0">
            <x v="14"/>
          </reference>
          <reference field="10" count="1" selected="0">
            <x v="20"/>
          </reference>
          <reference field="11" count="1" selected="0">
            <x v="2"/>
          </reference>
          <reference field="12" count="1" selected="0">
            <x v="2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selected="0">
            <x v="8"/>
          </reference>
          <reference field="47" count="1" selected="0">
            <x v="1"/>
          </reference>
          <reference field="49" count="1">
            <x v="50"/>
          </reference>
        </references>
      </pivotArea>
    </format>
    <format dxfId="1883">
      <pivotArea dataOnly="0" labelOnly="1" outline="0" fieldPosition="0">
        <references count="20">
          <reference field="7" count="1" selected="0">
            <x v="1"/>
          </reference>
          <reference field="8" count="1" selected="0">
            <x v="14"/>
          </reference>
          <reference field="10" count="1" selected="0">
            <x v="54"/>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selected="0">
            <x v="8"/>
          </reference>
          <reference field="47" count="1" selected="0">
            <x v="1"/>
          </reference>
          <reference field="49" count="1">
            <x v="50"/>
          </reference>
        </references>
      </pivotArea>
    </format>
    <format dxfId="1882">
      <pivotArea dataOnly="0" labelOnly="1" outline="0" fieldPosition="0">
        <references count="20">
          <reference field="7" count="1" selected="0">
            <x v="1"/>
          </reference>
          <reference field="8" count="1" selected="0">
            <x v="14"/>
          </reference>
          <reference field="10" count="1" selected="0">
            <x v="55"/>
          </reference>
          <reference field="11" count="1" selected="0">
            <x v="2"/>
          </reference>
          <reference field="12" count="1" selected="0">
            <x v="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selected="0">
            <x v="24"/>
          </reference>
          <reference field="47" count="1" selected="0">
            <x v="1"/>
          </reference>
          <reference field="49" count="1">
            <x v="50"/>
          </reference>
        </references>
      </pivotArea>
    </format>
    <format dxfId="1881">
      <pivotArea dataOnly="0" labelOnly="1" outline="0" fieldPosition="0">
        <references count="20">
          <reference field="7" count="1" selected="0">
            <x v="1"/>
          </reference>
          <reference field="8" count="1" selected="0">
            <x v="14"/>
          </reference>
          <reference field="10" count="1" selected="0">
            <x v="15"/>
          </reference>
          <reference field="11" count="1" selected="0">
            <x v="2"/>
          </reference>
          <reference field="12" count="1" selected="0">
            <x v="6"/>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selected="0">
            <x v="25"/>
          </reference>
          <reference field="47" count="1" selected="0">
            <x v="1"/>
          </reference>
          <reference field="49" count="1">
            <x v="50"/>
          </reference>
        </references>
      </pivotArea>
    </format>
    <format dxfId="1880">
      <pivotArea dataOnly="0" labelOnly="1" outline="0" fieldPosition="0">
        <references count="20">
          <reference field="7" count="1" selected="0">
            <x v="1"/>
          </reference>
          <reference field="8" count="1" selected="0">
            <x v="14"/>
          </reference>
          <reference field="10" count="1" selected="0">
            <x v="25"/>
          </reference>
          <reference field="11" count="1" selected="0">
            <x v="2"/>
          </reference>
          <reference field="12" count="1" selected="0">
            <x v="80"/>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selected="0">
            <x v="43"/>
          </reference>
          <reference field="47" count="1" selected="0">
            <x v="1"/>
          </reference>
          <reference field="49" count="1">
            <x v="1"/>
          </reference>
        </references>
      </pivotArea>
    </format>
    <format dxfId="1879">
      <pivotArea dataOnly="0" labelOnly="1" outline="0" fieldPosition="0">
        <references count="20">
          <reference field="7" count="1" selected="0">
            <x v="3"/>
          </reference>
          <reference field="8" count="1" selected="0">
            <x v="14"/>
          </reference>
          <reference field="10" count="1" selected="0">
            <x v="86"/>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selected="0">
            <x v="10"/>
          </reference>
          <reference field="38" count="1" selected="0">
            <x v="39"/>
          </reference>
          <reference field="40" count="1" selected="0">
            <x v="41"/>
          </reference>
          <reference field="47" count="1" selected="0">
            <x v="1"/>
          </reference>
          <reference field="49" count="1">
            <x v="50"/>
          </reference>
        </references>
      </pivotArea>
    </format>
    <format dxfId="1878">
      <pivotArea dataOnly="0" labelOnly="1" outline="0" fieldPosition="0">
        <references count="20">
          <reference field="7" count="1" selected="0">
            <x v="3"/>
          </reference>
          <reference field="8" count="1" selected="0">
            <x v="14"/>
          </reference>
          <reference field="10" count="1" selected="0">
            <x v="46"/>
          </reference>
          <reference field="11" count="1" selected="0">
            <x v="2"/>
          </reference>
          <reference field="12" count="1" selected="0">
            <x v="20"/>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selected="0">
            <x v="9"/>
          </reference>
          <reference field="38" count="1" selected="0">
            <x v="102"/>
          </reference>
          <reference field="40" count="1" selected="0">
            <x v="45"/>
          </reference>
          <reference field="47" count="1" selected="0">
            <x v="2"/>
          </reference>
          <reference field="49" count="1">
            <x v="45"/>
          </reference>
        </references>
      </pivotArea>
    </format>
    <format dxfId="1877">
      <pivotArea dataOnly="0" labelOnly="1" outline="0" fieldPosition="0">
        <references count="20">
          <reference field="7" count="1" selected="0">
            <x v="1"/>
          </reference>
          <reference field="8" count="1" selected="0">
            <x v="14"/>
          </reference>
          <reference field="10" count="1" selected="0">
            <x v="7"/>
          </reference>
          <reference field="11" count="1" selected="0">
            <x v="10"/>
          </reference>
          <reference field="12" count="1" selected="0">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 field="49" count="1">
            <x v="50"/>
          </reference>
        </references>
      </pivotArea>
    </format>
    <format dxfId="1876">
      <pivotArea dataOnly="0" labelOnly="1" outline="0" fieldPosition="0">
        <references count="20">
          <reference field="7" count="1" selected="0">
            <x v="1"/>
          </reference>
          <reference field="8" count="1" selected="0">
            <x v="14"/>
          </reference>
          <reference field="10" count="1" selected="0">
            <x v="28"/>
          </reference>
          <reference field="11" count="1" selected="0">
            <x v="2"/>
          </reference>
          <reference field="12" count="1" selected="0">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 field="49" count="1">
            <x v="1"/>
          </reference>
        </references>
      </pivotArea>
    </format>
    <format dxfId="1875">
      <pivotArea dataOnly="0" labelOnly="1" outline="0" fieldPosition="0">
        <references count="20">
          <reference field="7" count="1" selected="0">
            <x v="3"/>
          </reference>
          <reference field="8" count="1" selected="0">
            <x v="14"/>
          </reference>
          <reference field="10" count="1" selected="0">
            <x v="49"/>
          </reference>
          <reference field="11" count="1" selected="0">
            <x v="2"/>
          </reference>
          <reference field="12" count="1" selected="0">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 field="49" count="1">
            <x v="17"/>
          </reference>
        </references>
      </pivotArea>
    </format>
    <format dxfId="1874">
      <pivotArea dataOnly="0" labelOnly="1" outline="0" axis="axisValues" fieldPosition="0"/>
    </format>
    <format dxfId="1873">
      <pivotArea type="all" dataOnly="0" outline="0" fieldPosition="0"/>
    </format>
    <format dxfId="1872">
      <pivotArea outline="0" collapsedLevelsAreSubtotals="1" fieldPosition="0"/>
    </format>
    <format dxfId="1871">
      <pivotArea field="16" type="button" dataOnly="0" labelOnly="1" outline="0" axis="axisRow" fieldPosition="0"/>
    </format>
    <format dxfId="1870">
      <pivotArea field="31" type="button" dataOnly="0" labelOnly="1" outline="0" axis="axisRow" fieldPosition="1"/>
    </format>
    <format dxfId="1869">
      <pivotArea field="7" type="button" dataOnly="0" labelOnly="1" outline="0" axis="axisRow" fieldPosition="2"/>
    </format>
    <format dxfId="1868">
      <pivotArea field="8" type="button" dataOnly="0" labelOnly="1" outline="0" axis="axisRow" fieldPosition="3"/>
    </format>
    <format dxfId="1867">
      <pivotArea field="19" type="button" dataOnly="0" labelOnly="1" outline="0" axis="axisRow" fieldPosition="4"/>
    </format>
    <format dxfId="1866">
      <pivotArea field="20" type="button" dataOnly="0" labelOnly="1" outline="0" axis="axisRow" fieldPosition="5"/>
    </format>
    <format dxfId="1865">
      <pivotArea field="17" type="button" dataOnly="0" labelOnly="1" outline="0" axis="axisRow" fieldPosition="6"/>
    </format>
    <format dxfId="1864">
      <pivotArea field="18" type="button" dataOnly="0" labelOnly="1" outline="0" axis="axisRow" fieldPosition="7"/>
    </format>
    <format dxfId="1863">
      <pivotArea field="21" type="button" dataOnly="0" labelOnly="1" outline="0" axis="axisRow" fieldPosition="8"/>
    </format>
    <format dxfId="1862">
      <pivotArea field="22" type="button" dataOnly="0" labelOnly="1" outline="0" axis="axisRow" fieldPosition="9"/>
    </format>
    <format dxfId="1861">
      <pivotArea field="38" type="button" dataOnly="0" labelOnly="1" outline="0" axis="axisRow" fieldPosition="10"/>
    </format>
    <format dxfId="1860">
      <pivotArea field="30" type="button" dataOnly="0" labelOnly="1" outline="0" axis="axisRow" fieldPosition="11"/>
    </format>
    <format dxfId="1859">
      <pivotArea field="36" type="button" dataOnly="0" labelOnly="1" outline="0" axis="axisRow" fieldPosition="12"/>
    </format>
    <format dxfId="1858">
      <pivotArea field="37" type="button" dataOnly="0" labelOnly="1" outline="0" axis="axisRow" fieldPosition="13"/>
    </format>
    <format dxfId="1857">
      <pivotArea field="47" type="button" dataOnly="0" labelOnly="1" outline="0" axis="axisRow" fieldPosition="14"/>
    </format>
    <format dxfId="1856">
      <pivotArea field="40" type="button" dataOnly="0" labelOnly="1" outline="0" axis="axisRow" fieldPosition="15"/>
    </format>
    <format dxfId="1855">
      <pivotArea field="12" type="button" dataOnly="0" labelOnly="1" outline="0" axis="axisRow" fieldPosition="16"/>
    </format>
    <format dxfId="1854">
      <pivotArea field="11" type="button" dataOnly="0" labelOnly="1" outline="0" axis="axisRow" fieldPosition="17"/>
    </format>
    <format dxfId="1853">
      <pivotArea field="10" type="button" dataOnly="0" labelOnly="1" outline="0" axis="axisRow" fieldPosition="18"/>
    </format>
    <format dxfId="1852">
      <pivotArea field="49" type="button" dataOnly="0" labelOnly="1" outline="0" axis="axisRow" fieldPosition="19"/>
    </format>
    <format dxfId="1851">
      <pivotArea dataOnly="0" labelOnly="1" outline="0" fieldPosition="0">
        <references count="1">
          <reference field="16" count="38">
            <x v="21"/>
            <x v="24"/>
            <x v="25"/>
            <x v="27"/>
            <x v="28"/>
            <x v="31"/>
            <x v="32"/>
            <x v="33"/>
            <x v="34"/>
            <x v="35"/>
            <x v="36"/>
            <x v="38"/>
            <x v="39"/>
            <x v="41"/>
            <x v="42"/>
            <x v="45"/>
            <x v="46"/>
            <x v="47"/>
            <x v="49"/>
            <x v="51"/>
            <x v="58"/>
            <x v="59"/>
            <x v="63"/>
            <x v="65"/>
            <x v="66"/>
            <x v="68"/>
            <x v="69"/>
            <x v="72"/>
            <x v="73"/>
            <x v="76"/>
            <x v="77"/>
            <x v="80"/>
            <x v="84"/>
            <x v="92"/>
            <x v="93"/>
            <x v="94"/>
            <x v="95"/>
            <x v="116"/>
          </reference>
        </references>
      </pivotArea>
    </format>
    <format dxfId="1850">
      <pivotArea dataOnly="0" labelOnly="1" outline="0" fieldPosition="0">
        <references count="1">
          <reference field="16" count="3">
            <x v="50"/>
            <x v="55"/>
            <x v="71"/>
          </reference>
        </references>
      </pivotArea>
    </format>
    <format dxfId="1849">
      <pivotArea dataOnly="0" labelOnly="1" grandRow="1" outline="0" fieldPosition="0"/>
    </format>
    <format dxfId="1848">
      <pivotArea dataOnly="0" labelOnly="1" outline="0" fieldPosition="0">
        <references count="2">
          <reference field="16" count="1" selected="0">
            <x v="21"/>
          </reference>
          <reference field="31" count="1">
            <x v="132"/>
          </reference>
        </references>
      </pivotArea>
    </format>
    <format dxfId="1847">
      <pivotArea dataOnly="0" labelOnly="1" outline="0" fieldPosition="0">
        <references count="2">
          <reference field="16" count="1" selected="0">
            <x v="24"/>
          </reference>
          <reference field="31" count="3">
            <x v="2"/>
            <x v="3"/>
            <x v="18"/>
          </reference>
        </references>
      </pivotArea>
    </format>
    <format dxfId="1846">
      <pivotArea dataOnly="0" labelOnly="1" outline="0" fieldPosition="0">
        <references count="2">
          <reference field="16" count="1" selected="0">
            <x v="25"/>
          </reference>
          <reference field="31" count="1">
            <x v="104"/>
          </reference>
        </references>
      </pivotArea>
    </format>
    <format dxfId="1845">
      <pivotArea dataOnly="0" labelOnly="1" outline="0" fieldPosition="0">
        <references count="2">
          <reference field="16" count="1" selected="0">
            <x v="27"/>
          </reference>
          <reference field="31" count="5">
            <x v="36"/>
            <x v="72"/>
            <x v="73"/>
            <x v="90"/>
            <x v="131"/>
          </reference>
        </references>
      </pivotArea>
    </format>
    <format dxfId="1844">
      <pivotArea dataOnly="0" labelOnly="1" outline="0" fieldPosition="0">
        <references count="2">
          <reference field="16" count="1" selected="0">
            <x v="28"/>
          </reference>
          <reference field="31" count="3">
            <x v="53"/>
            <x v="119"/>
            <x v="134"/>
          </reference>
        </references>
      </pivotArea>
    </format>
    <format dxfId="1843">
      <pivotArea dataOnly="0" labelOnly="1" outline="0" fieldPosition="0">
        <references count="2">
          <reference field="16" count="1" selected="0">
            <x v="31"/>
          </reference>
          <reference field="31" count="9">
            <x v="74"/>
            <x v="105"/>
            <x v="120"/>
            <x v="121"/>
            <x v="122"/>
            <x v="123"/>
            <x v="124"/>
            <x v="136"/>
            <x v="140"/>
          </reference>
        </references>
      </pivotArea>
    </format>
    <format dxfId="1842">
      <pivotArea dataOnly="0" labelOnly="1" outline="0" fieldPosition="0">
        <references count="2">
          <reference field="16" count="1" selected="0">
            <x v="32"/>
          </reference>
          <reference field="31" count="7">
            <x v="26"/>
            <x v="28"/>
            <x v="34"/>
            <x v="37"/>
            <x v="54"/>
            <x v="58"/>
            <x v="138"/>
          </reference>
        </references>
      </pivotArea>
    </format>
    <format dxfId="1841">
      <pivotArea dataOnly="0" labelOnly="1" outline="0" fieldPosition="0">
        <references count="2">
          <reference field="16" count="1" selected="0">
            <x v="33"/>
          </reference>
          <reference field="31" count="2">
            <x v="17"/>
            <x v="66"/>
          </reference>
        </references>
      </pivotArea>
    </format>
    <format dxfId="1840">
      <pivotArea dataOnly="0" labelOnly="1" outline="0" fieldPosition="0">
        <references count="2">
          <reference field="16" count="1" selected="0">
            <x v="34"/>
          </reference>
          <reference field="31" count="3">
            <x v="24"/>
            <x v="68"/>
            <x v="139"/>
          </reference>
        </references>
      </pivotArea>
    </format>
    <format dxfId="1839">
      <pivotArea dataOnly="0" labelOnly="1" outline="0" fieldPosition="0">
        <references count="2">
          <reference field="16" count="1" selected="0">
            <x v="35"/>
          </reference>
          <reference field="31" count="5">
            <x v="48"/>
            <x v="50"/>
            <x v="71"/>
            <x v="106"/>
            <x v="116"/>
          </reference>
        </references>
      </pivotArea>
    </format>
    <format dxfId="1838">
      <pivotArea dataOnly="0" labelOnly="1" outline="0" fieldPosition="0">
        <references count="2">
          <reference field="16" count="1" selected="0">
            <x v="36"/>
          </reference>
          <reference field="31" count="1">
            <x v="92"/>
          </reference>
        </references>
      </pivotArea>
    </format>
    <format dxfId="1837">
      <pivotArea dataOnly="0" labelOnly="1" outline="0" fieldPosition="0">
        <references count="2">
          <reference field="16" count="1" selected="0">
            <x v="38"/>
          </reference>
          <reference field="31" count="4">
            <x v="63"/>
            <x v="96"/>
            <x v="126"/>
            <x v="127"/>
          </reference>
        </references>
      </pivotArea>
    </format>
    <format dxfId="1836">
      <pivotArea dataOnly="0" labelOnly="1" outline="0" fieldPosition="0">
        <references count="2">
          <reference field="16" count="1" selected="0">
            <x v="39"/>
          </reference>
          <reference field="31" count="11">
            <x v="16"/>
            <x v="21"/>
            <x v="29"/>
            <x v="30"/>
            <x v="31"/>
            <x v="35"/>
            <x v="40"/>
            <x v="47"/>
            <x v="55"/>
            <x v="56"/>
            <x v="86"/>
          </reference>
        </references>
      </pivotArea>
    </format>
    <format dxfId="1835">
      <pivotArea dataOnly="0" labelOnly="1" outline="0" fieldPosition="0">
        <references count="2">
          <reference field="16" count="1" selected="0">
            <x v="41"/>
          </reference>
          <reference field="31" count="1">
            <x v="108"/>
          </reference>
        </references>
      </pivotArea>
    </format>
    <format dxfId="1834">
      <pivotArea dataOnly="0" labelOnly="1" outline="0" fieldPosition="0">
        <references count="2">
          <reference field="16" count="1" selected="0">
            <x v="42"/>
          </reference>
          <reference field="31" count="1">
            <x v="111"/>
          </reference>
        </references>
      </pivotArea>
    </format>
    <format dxfId="1833">
      <pivotArea dataOnly="0" labelOnly="1" outline="0" fieldPosition="0">
        <references count="2">
          <reference field="16" count="1" selected="0">
            <x v="45"/>
          </reference>
          <reference field="31" count="1">
            <x v="80"/>
          </reference>
        </references>
      </pivotArea>
    </format>
    <format dxfId="1832">
      <pivotArea dataOnly="0" labelOnly="1" outline="0" fieldPosition="0">
        <references count="2">
          <reference field="16" count="1" selected="0">
            <x v="46"/>
          </reference>
          <reference field="31" count="5">
            <x v="7"/>
            <x v="23"/>
            <x v="41"/>
            <x v="43"/>
            <x v="87"/>
          </reference>
        </references>
      </pivotArea>
    </format>
    <format dxfId="1831">
      <pivotArea dataOnly="0" labelOnly="1" outline="0" fieldPosition="0">
        <references count="2">
          <reference field="16" count="1" selected="0">
            <x v="47"/>
          </reference>
          <reference field="31" count="3">
            <x v="0"/>
            <x v="51"/>
            <x v="142"/>
          </reference>
        </references>
      </pivotArea>
    </format>
    <format dxfId="1830">
      <pivotArea dataOnly="0" labelOnly="1" outline="0" fieldPosition="0">
        <references count="2">
          <reference field="16" count="1" selected="0">
            <x v="51"/>
          </reference>
          <reference field="31" count="1">
            <x v="100"/>
          </reference>
        </references>
      </pivotArea>
    </format>
    <format dxfId="1829">
      <pivotArea dataOnly="0" labelOnly="1" outline="0" fieldPosition="0">
        <references count="2">
          <reference field="16" count="1" selected="0">
            <x v="58"/>
          </reference>
          <reference field="31" count="1">
            <x v="84"/>
          </reference>
        </references>
      </pivotArea>
    </format>
    <format dxfId="1828">
      <pivotArea dataOnly="0" labelOnly="1" outline="0" fieldPosition="0">
        <references count="2">
          <reference field="16" count="1" selected="0">
            <x v="59"/>
          </reference>
          <reference field="31" count="2">
            <x v="52"/>
            <x v="102"/>
          </reference>
        </references>
      </pivotArea>
    </format>
    <format dxfId="1827">
      <pivotArea dataOnly="0" labelOnly="1" outline="0" fieldPosition="0">
        <references count="2">
          <reference field="16" count="1" selected="0">
            <x v="63"/>
          </reference>
          <reference field="31" count="2">
            <x v="107"/>
            <x v="125"/>
          </reference>
        </references>
      </pivotArea>
    </format>
    <format dxfId="1826">
      <pivotArea dataOnly="0" labelOnly="1" outline="0" fieldPosition="0">
        <references count="2">
          <reference field="16" count="1" selected="0">
            <x v="65"/>
          </reference>
          <reference field="31" count="1">
            <x v="20"/>
          </reference>
        </references>
      </pivotArea>
    </format>
    <format dxfId="1825">
      <pivotArea dataOnly="0" labelOnly="1" outline="0" fieldPosition="0">
        <references count="2">
          <reference field="16" count="1" selected="0">
            <x v="66"/>
          </reference>
          <reference field="31" count="4">
            <x v="64"/>
            <x v="65"/>
            <x v="67"/>
            <x v="95"/>
          </reference>
        </references>
      </pivotArea>
    </format>
    <format dxfId="1824">
      <pivotArea dataOnly="0" labelOnly="1" outline="0" fieldPosition="0">
        <references count="2">
          <reference field="16" count="1" selected="0">
            <x v="68"/>
          </reference>
          <reference field="31" count="1">
            <x v="137"/>
          </reference>
        </references>
      </pivotArea>
    </format>
    <format dxfId="1823">
      <pivotArea dataOnly="0" labelOnly="1" outline="0" fieldPosition="0">
        <references count="2">
          <reference field="16" count="1" selected="0">
            <x v="69"/>
          </reference>
          <reference field="31" count="1">
            <x v="93"/>
          </reference>
        </references>
      </pivotArea>
    </format>
    <format dxfId="1822">
      <pivotArea dataOnly="0" labelOnly="1" outline="0" fieldPosition="0">
        <references count="2">
          <reference field="16" count="1" selected="0">
            <x v="72"/>
          </reference>
          <reference field="31" count="1">
            <x v="49"/>
          </reference>
        </references>
      </pivotArea>
    </format>
    <format dxfId="1821">
      <pivotArea dataOnly="0" labelOnly="1" outline="0" fieldPosition="0">
        <references count="2">
          <reference field="16" count="1" selected="0">
            <x v="73"/>
          </reference>
          <reference field="31" count="1">
            <x v="88"/>
          </reference>
        </references>
      </pivotArea>
    </format>
    <format dxfId="1820">
      <pivotArea dataOnly="0" labelOnly="1" outline="0" fieldPosition="0">
        <references count="2">
          <reference field="16" count="1" selected="0">
            <x v="76"/>
          </reference>
          <reference field="31" count="8">
            <x v="25"/>
            <x v="27"/>
            <x v="33"/>
            <x v="39"/>
            <x v="44"/>
            <x v="45"/>
            <x v="46"/>
            <x v="75"/>
          </reference>
        </references>
      </pivotArea>
    </format>
    <format dxfId="1819">
      <pivotArea dataOnly="0" labelOnly="1" outline="0" fieldPosition="0">
        <references count="2">
          <reference field="16" count="1" selected="0">
            <x v="77"/>
          </reference>
          <reference field="31" count="4">
            <x v="15"/>
            <x v="22"/>
            <x v="57"/>
            <x v="150"/>
          </reference>
        </references>
      </pivotArea>
    </format>
    <format dxfId="1818">
      <pivotArea dataOnly="0" labelOnly="1" outline="0" fieldPosition="0">
        <references count="2">
          <reference field="16" count="1" selected="0">
            <x v="80"/>
          </reference>
          <reference field="31" count="1">
            <x v="19"/>
          </reference>
        </references>
      </pivotArea>
    </format>
    <format dxfId="1817">
      <pivotArea dataOnly="0" labelOnly="1" outline="0" fieldPosition="0">
        <references count="2">
          <reference field="16" count="1" selected="0">
            <x v="84"/>
          </reference>
          <reference field="31" count="5">
            <x v="8"/>
            <x v="9"/>
            <x v="10"/>
            <x v="32"/>
            <x v="62"/>
          </reference>
        </references>
      </pivotArea>
    </format>
    <format dxfId="1816">
      <pivotArea dataOnly="0" labelOnly="1" outline="0" fieldPosition="0">
        <references count="2">
          <reference field="16" count="1" selected="0">
            <x v="92"/>
          </reference>
          <reference field="31" count="1">
            <x v="38"/>
          </reference>
        </references>
      </pivotArea>
    </format>
    <format dxfId="1815">
      <pivotArea dataOnly="0" labelOnly="1" outline="0" fieldPosition="0">
        <references count="2">
          <reference field="16" count="1" selected="0">
            <x v="93"/>
          </reference>
          <reference field="31" count="1">
            <x v="115"/>
          </reference>
        </references>
      </pivotArea>
    </format>
    <format dxfId="1814">
      <pivotArea dataOnly="0" labelOnly="1" outline="0" fieldPosition="0">
        <references count="2">
          <reference field="16" count="1" selected="0">
            <x v="94"/>
          </reference>
          <reference field="31" count="1">
            <x v="130"/>
          </reference>
        </references>
      </pivotArea>
    </format>
    <format dxfId="1813">
      <pivotArea dataOnly="0" labelOnly="1" outline="0" fieldPosition="0">
        <references count="2">
          <reference field="16" count="1" selected="0">
            <x v="95"/>
          </reference>
          <reference field="31" count="1">
            <x v="61"/>
          </reference>
        </references>
      </pivotArea>
    </format>
    <format dxfId="1812">
      <pivotArea dataOnly="0" labelOnly="1" outline="0" fieldPosition="0">
        <references count="2">
          <reference field="16" count="1" selected="0">
            <x v="116"/>
          </reference>
          <reference field="31" count="32">
            <x v="1"/>
            <x v="4"/>
            <x v="5"/>
            <x v="6"/>
            <x v="11"/>
            <x v="12"/>
            <x v="13"/>
            <x v="14"/>
            <x v="42"/>
            <x v="59"/>
            <x v="60"/>
            <x v="69"/>
            <x v="70"/>
            <x v="76"/>
            <x v="77"/>
            <x v="78"/>
            <x v="79"/>
            <x v="81"/>
            <x v="82"/>
            <x v="83"/>
            <x v="85"/>
            <x v="89"/>
            <x v="91"/>
            <x v="94"/>
            <x v="97"/>
            <x v="98"/>
            <x v="99"/>
            <x v="101"/>
            <x v="103"/>
            <x v="109"/>
            <x v="110"/>
            <x v="112"/>
          </reference>
        </references>
      </pivotArea>
    </format>
    <format dxfId="1811">
      <pivotArea dataOnly="0" labelOnly="1" outline="0" fieldPosition="0">
        <references count="2">
          <reference field="16" count="1" selected="0">
            <x v="116"/>
          </reference>
          <reference field="31" count="13">
            <x v="113"/>
            <x v="114"/>
            <x v="117"/>
            <x v="118"/>
            <x v="128"/>
            <x v="129"/>
            <x v="133"/>
            <x v="144"/>
            <x v="145"/>
            <x v="146"/>
            <x v="147"/>
            <x v="148"/>
            <x v="149"/>
          </reference>
        </references>
      </pivotArea>
    </format>
    <format dxfId="1810">
      <pivotArea dataOnly="0" labelOnly="1" outline="0" fieldPosition="0">
        <references count="2">
          <reference field="16" count="1" selected="0">
            <x v="55"/>
          </reference>
          <reference field="31" count="1">
            <x v="141"/>
          </reference>
        </references>
      </pivotArea>
    </format>
    <format dxfId="1809">
      <pivotArea dataOnly="0" labelOnly="1" outline="0" fieldPosition="0">
        <references count="2">
          <reference field="16" count="1" selected="0">
            <x v="50"/>
          </reference>
          <reference field="31" count="1">
            <x v="143"/>
          </reference>
        </references>
      </pivotArea>
    </format>
    <format dxfId="1808">
      <pivotArea dataOnly="0" labelOnly="1" outline="0" fieldPosition="0">
        <references count="2">
          <reference field="16" count="1" selected="0">
            <x v="71"/>
          </reference>
          <reference field="31" count="1">
            <x v="135"/>
          </reference>
        </references>
      </pivotArea>
    </format>
    <format dxfId="1807">
      <pivotArea dataOnly="0" labelOnly="1" outline="0" fieldPosition="0">
        <references count="3">
          <reference field="7" count="1">
            <x v="3"/>
          </reference>
          <reference field="16" count="1" selected="0">
            <x v="21"/>
          </reference>
          <reference field="31" count="1" selected="0">
            <x v="132"/>
          </reference>
        </references>
      </pivotArea>
    </format>
    <format dxfId="1806">
      <pivotArea dataOnly="0" labelOnly="1" outline="0" fieldPosition="0">
        <references count="3">
          <reference field="7" count="1">
            <x v="3"/>
          </reference>
          <reference field="16" count="1" selected="0">
            <x v="24"/>
          </reference>
          <reference field="31" count="1" selected="0">
            <x v="18"/>
          </reference>
        </references>
      </pivotArea>
    </format>
    <format dxfId="1805">
      <pivotArea dataOnly="0" labelOnly="1" outline="0" fieldPosition="0">
        <references count="3">
          <reference field="7" count="1">
            <x v="0"/>
          </reference>
          <reference field="16" count="1" selected="0">
            <x v="27"/>
          </reference>
          <reference field="31" count="1" selected="0">
            <x v="36"/>
          </reference>
        </references>
      </pivotArea>
    </format>
    <format dxfId="1804">
      <pivotArea dataOnly="0" labelOnly="1" outline="0" fieldPosition="0">
        <references count="3">
          <reference field="7" count="1">
            <x v="3"/>
          </reference>
          <reference field="16" count="1" selected="0">
            <x v="27"/>
          </reference>
          <reference field="31" count="1" selected="0">
            <x v="72"/>
          </reference>
        </references>
      </pivotArea>
    </format>
    <format dxfId="1803">
      <pivotArea dataOnly="0" labelOnly="1" outline="0" fieldPosition="0">
        <references count="3">
          <reference field="7" count="1">
            <x v="1"/>
          </reference>
          <reference field="16" count="1" selected="0">
            <x v="27"/>
          </reference>
          <reference field="31" count="1" selected="0">
            <x v="131"/>
          </reference>
        </references>
      </pivotArea>
    </format>
    <format dxfId="1802">
      <pivotArea dataOnly="0" labelOnly="1" outline="0" fieldPosition="0">
        <references count="3">
          <reference field="7" count="1">
            <x v="3"/>
          </reference>
          <reference field="16" count="1" selected="0">
            <x v="28"/>
          </reference>
          <reference field="31" count="1" selected="0">
            <x v="53"/>
          </reference>
        </references>
      </pivotArea>
    </format>
    <format dxfId="1801">
      <pivotArea dataOnly="0" labelOnly="1" outline="0" fieldPosition="0">
        <references count="3">
          <reference field="7" count="1">
            <x v="1"/>
          </reference>
          <reference field="16" count="1" selected="0">
            <x v="28"/>
          </reference>
          <reference field="31" count="1" selected="0">
            <x v="119"/>
          </reference>
        </references>
      </pivotArea>
    </format>
    <format dxfId="1800">
      <pivotArea dataOnly="0" labelOnly="1" outline="0" fieldPosition="0">
        <references count="3">
          <reference field="7" count="1">
            <x v="3"/>
          </reference>
          <reference field="16" count="1" selected="0">
            <x v="28"/>
          </reference>
          <reference field="31" count="1" selected="0">
            <x v="134"/>
          </reference>
        </references>
      </pivotArea>
    </format>
    <format dxfId="1799">
      <pivotArea dataOnly="0" labelOnly="1" outline="0" fieldPosition="0">
        <references count="3">
          <reference field="7" count="1">
            <x v="1"/>
          </reference>
          <reference field="16" count="1" selected="0">
            <x v="31"/>
          </reference>
          <reference field="31" count="1" selected="0">
            <x v="105"/>
          </reference>
        </references>
      </pivotArea>
    </format>
    <format dxfId="1798">
      <pivotArea dataOnly="0" labelOnly="1" outline="0" fieldPosition="0">
        <references count="3">
          <reference field="7" count="1">
            <x v="3"/>
          </reference>
          <reference field="16" count="1" selected="0">
            <x v="31"/>
          </reference>
          <reference field="31" count="1" selected="0">
            <x v="136"/>
          </reference>
        </references>
      </pivotArea>
    </format>
    <format dxfId="1797">
      <pivotArea dataOnly="0" labelOnly="1" outline="0" fieldPosition="0">
        <references count="3">
          <reference field="7" count="1">
            <x v="0"/>
          </reference>
          <reference field="16" count="1" selected="0">
            <x v="32"/>
          </reference>
          <reference field="31" count="1" selected="0">
            <x v="37"/>
          </reference>
        </references>
      </pivotArea>
    </format>
    <format dxfId="1796">
      <pivotArea dataOnly="0" labelOnly="1" outline="0" fieldPosition="0">
        <references count="3">
          <reference field="7" count="1">
            <x v="1"/>
          </reference>
          <reference field="16" count="1" selected="0">
            <x v="32"/>
          </reference>
          <reference field="31" count="1" selected="0">
            <x v="58"/>
          </reference>
        </references>
      </pivotArea>
    </format>
    <format dxfId="1795">
      <pivotArea dataOnly="0" labelOnly="1" outline="0" fieldPosition="0">
        <references count="3">
          <reference field="7" count="1">
            <x v="0"/>
          </reference>
          <reference field="16" count="1" selected="0">
            <x v="33"/>
          </reference>
          <reference field="31" count="1" selected="0">
            <x v="66"/>
          </reference>
        </references>
      </pivotArea>
    </format>
    <format dxfId="1794">
      <pivotArea dataOnly="0" labelOnly="1" outline="0" fieldPosition="0">
        <references count="3">
          <reference field="7" count="1">
            <x v="3"/>
          </reference>
          <reference field="16" count="1" selected="0">
            <x v="34"/>
          </reference>
          <reference field="31" count="1" selected="0">
            <x v="68"/>
          </reference>
        </references>
      </pivotArea>
    </format>
    <format dxfId="1793">
      <pivotArea dataOnly="0" labelOnly="1" outline="0" fieldPosition="0">
        <references count="3">
          <reference field="7" count="1">
            <x v="3"/>
          </reference>
          <reference field="16" count="1" selected="0">
            <x v="35"/>
          </reference>
          <reference field="31" count="1" selected="0">
            <x v="48"/>
          </reference>
        </references>
      </pivotArea>
    </format>
    <format dxfId="1792">
      <pivotArea dataOnly="0" labelOnly="1" outline="0" fieldPosition="0">
        <references count="3">
          <reference field="7" count="1">
            <x v="1"/>
          </reference>
          <reference field="16" count="1" selected="0">
            <x v="35"/>
          </reference>
          <reference field="31" count="1" selected="0">
            <x v="106"/>
          </reference>
        </references>
      </pivotArea>
    </format>
    <format dxfId="1791">
      <pivotArea dataOnly="0" labelOnly="1" outline="0" fieldPosition="0">
        <references count="3">
          <reference field="7" count="1">
            <x v="3"/>
          </reference>
          <reference field="16" count="1" selected="0">
            <x v="36"/>
          </reference>
          <reference field="31" count="1" selected="0">
            <x v="92"/>
          </reference>
        </references>
      </pivotArea>
    </format>
    <format dxfId="1790">
      <pivotArea dataOnly="0" labelOnly="1" outline="0" fieldPosition="0">
        <references count="3">
          <reference field="7" count="1">
            <x v="1"/>
          </reference>
          <reference field="16" count="1" selected="0">
            <x v="38"/>
          </reference>
          <reference field="31" count="1" selected="0">
            <x v="126"/>
          </reference>
        </references>
      </pivotArea>
    </format>
    <format dxfId="1789">
      <pivotArea dataOnly="0" labelOnly="1" outline="0" fieldPosition="0">
        <references count="3">
          <reference field="7" count="1">
            <x v="3"/>
          </reference>
          <reference field="16" count="1" selected="0">
            <x v="39"/>
          </reference>
          <reference field="31" count="1" selected="0">
            <x v="29"/>
          </reference>
        </references>
      </pivotArea>
    </format>
    <format dxfId="1788">
      <pivotArea dataOnly="0" labelOnly="1" outline="0" fieldPosition="0">
        <references count="3">
          <reference field="7" count="1">
            <x v="0"/>
          </reference>
          <reference field="16" count="1" selected="0">
            <x v="39"/>
          </reference>
          <reference field="31" count="1" selected="0">
            <x v="35"/>
          </reference>
        </references>
      </pivotArea>
    </format>
    <format dxfId="1787">
      <pivotArea dataOnly="0" labelOnly="1" outline="0" fieldPosition="0">
        <references count="3">
          <reference field="7" count="1">
            <x v="3"/>
          </reference>
          <reference field="16" count="1" selected="0">
            <x v="39"/>
          </reference>
          <reference field="31" count="1" selected="0">
            <x v="40"/>
          </reference>
        </references>
      </pivotArea>
    </format>
    <format dxfId="1786">
      <pivotArea dataOnly="0" labelOnly="1" outline="0" fieldPosition="0">
        <references count="3">
          <reference field="7" count="1">
            <x v="0"/>
          </reference>
          <reference field="16" count="1" selected="0">
            <x v="39"/>
          </reference>
          <reference field="31" count="1" selected="0">
            <x v="47"/>
          </reference>
        </references>
      </pivotArea>
    </format>
    <format dxfId="1785">
      <pivotArea dataOnly="0" labelOnly="1" outline="0" fieldPosition="0">
        <references count="3">
          <reference field="7" count="1">
            <x v="1"/>
          </reference>
          <reference field="16" count="1" selected="0">
            <x v="39"/>
          </reference>
          <reference field="31" count="1" selected="0">
            <x v="86"/>
          </reference>
        </references>
      </pivotArea>
    </format>
    <format dxfId="1784">
      <pivotArea dataOnly="0" labelOnly="1" outline="0" fieldPosition="0">
        <references count="3">
          <reference field="7" count="1">
            <x v="3"/>
          </reference>
          <reference field="16" count="1" selected="0">
            <x v="45"/>
          </reference>
          <reference field="31" count="1" selected="0">
            <x v="80"/>
          </reference>
        </references>
      </pivotArea>
    </format>
    <format dxfId="1783">
      <pivotArea dataOnly="0" labelOnly="1" outline="0" fieldPosition="0">
        <references count="3">
          <reference field="7" count="1">
            <x v="0"/>
          </reference>
          <reference field="16" count="1" selected="0">
            <x v="46"/>
          </reference>
          <reference field="31" count="1" selected="0">
            <x v="23"/>
          </reference>
        </references>
      </pivotArea>
    </format>
    <format dxfId="1782">
      <pivotArea dataOnly="0" labelOnly="1" outline="0" fieldPosition="0">
        <references count="3">
          <reference field="7" count="1">
            <x v="3"/>
          </reference>
          <reference field="16" count="1" selected="0">
            <x v="47"/>
          </reference>
          <reference field="31" count="1" selected="0">
            <x v="0"/>
          </reference>
        </references>
      </pivotArea>
    </format>
    <format dxfId="1781">
      <pivotArea dataOnly="0" labelOnly="1" outline="0" fieldPosition="0">
        <references count="3">
          <reference field="7" count="1">
            <x v="0"/>
          </reference>
          <reference field="16" count="1" selected="0">
            <x v="47"/>
          </reference>
          <reference field="31" count="1" selected="0">
            <x v="51"/>
          </reference>
        </references>
      </pivotArea>
    </format>
    <format dxfId="1780">
      <pivotArea dataOnly="0" labelOnly="1" outline="0" fieldPosition="0">
        <references count="3">
          <reference field="7" count="1">
            <x v="3"/>
          </reference>
          <reference field="16" count="1" selected="0">
            <x v="47"/>
          </reference>
          <reference field="31" count="1" selected="0">
            <x v="142"/>
          </reference>
        </references>
      </pivotArea>
    </format>
    <format dxfId="1779">
      <pivotArea dataOnly="0" labelOnly="1" outline="0" fieldPosition="0">
        <references count="3">
          <reference field="7" count="1">
            <x v="1"/>
          </reference>
          <reference field="16" count="1" selected="0">
            <x v="63"/>
          </reference>
          <reference field="31" count="1" selected="0">
            <x v="107"/>
          </reference>
        </references>
      </pivotArea>
    </format>
    <format dxfId="1778">
      <pivotArea dataOnly="0" labelOnly="1" outline="0" fieldPosition="0">
        <references count="3">
          <reference field="7" count="1">
            <x v="0"/>
          </reference>
          <reference field="16" count="1" selected="0">
            <x v="65"/>
          </reference>
          <reference field="31" count="1" selected="0">
            <x v="20"/>
          </reference>
        </references>
      </pivotArea>
    </format>
    <format dxfId="1777">
      <pivotArea dataOnly="0" labelOnly="1" outline="0" fieldPosition="0">
        <references count="3">
          <reference field="7" count="1">
            <x v="3"/>
          </reference>
          <reference field="16" count="1" selected="0">
            <x v="66"/>
          </reference>
          <reference field="31" count="1" selected="0">
            <x v="64"/>
          </reference>
        </references>
      </pivotArea>
    </format>
    <format dxfId="1776">
      <pivotArea dataOnly="0" labelOnly="1" outline="0" fieldPosition="0">
        <references count="3">
          <reference field="7" count="1">
            <x v="3"/>
          </reference>
          <reference field="16" count="1" selected="0">
            <x v="68"/>
          </reference>
          <reference field="31" count="1" selected="0">
            <x v="137"/>
          </reference>
        </references>
      </pivotArea>
    </format>
    <format dxfId="1775">
      <pivotArea dataOnly="0" labelOnly="1" outline="0" fieldPosition="0">
        <references count="3">
          <reference field="7" count="1">
            <x v="1"/>
          </reference>
          <reference field="16" count="1" selected="0">
            <x v="69"/>
          </reference>
          <reference field="31" count="1" selected="0">
            <x v="93"/>
          </reference>
        </references>
      </pivotArea>
    </format>
    <format dxfId="1774">
      <pivotArea dataOnly="0" labelOnly="1" outline="0" fieldPosition="0">
        <references count="3">
          <reference field="7" count="1">
            <x v="3"/>
          </reference>
          <reference field="16" count="1" selected="0">
            <x v="73"/>
          </reference>
          <reference field="31" count="1" selected="0">
            <x v="88"/>
          </reference>
        </references>
      </pivotArea>
    </format>
    <format dxfId="1773">
      <pivotArea dataOnly="0" labelOnly="1" outline="0" fieldPosition="0">
        <references count="3">
          <reference field="7" count="1">
            <x v="0"/>
          </reference>
          <reference field="16" count="1" selected="0">
            <x v="76"/>
          </reference>
          <reference field="31" count="1" selected="0">
            <x v="39"/>
          </reference>
        </references>
      </pivotArea>
    </format>
    <format dxfId="1772">
      <pivotArea dataOnly="0" labelOnly="1" outline="0" fieldPosition="0">
        <references count="3">
          <reference field="7" count="1">
            <x v="0"/>
          </reference>
          <reference field="16" count="1" selected="0">
            <x v="76"/>
          </reference>
          <reference field="31" count="1" selected="0">
            <x v="75"/>
          </reference>
        </references>
      </pivotArea>
    </format>
    <format dxfId="1771">
      <pivotArea dataOnly="0" labelOnly="1" outline="0" fieldPosition="0">
        <references count="3">
          <reference field="7" count="1">
            <x v="1"/>
          </reference>
          <reference field="16" count="1" selected="0">
            <x v="80"/>
          </reference>
          <reference field="31" count="1" selected="0">
            <x v="19"/>
          </reference>
        </references>
      </pivotArea>
    </format>
    <format dxfId="1770">
      <pivotArea dataOnly="0" labelOnly="1" outline="0" fieldPosition="0">
        <references count="3">
          <reference field="7" count="1">
            <x v="0"/>
          </reference>
          <reference field="16" count="1" selected="0">
            <x v="84"/>
          </reference>
          <reference field="31" count="1" selected="0">
            <x v="8"/>
          </reference>
        </references>
      </pivotArea>
    </format>
    <format dxfId="1769">
      <pivotArea dataOnly="0" labelOnly="1" outline="0" fieldPosition="0">
        <references count="3">
          <reference field="7" count="1">
            <x v="0"/>
          </reference>
          <reference field="16" count="1" selected="0">
            <x v="92"/>
          </reference>
          <reference field="31" count="1" selected="0">
            <x v="38"/>
          </reference>
        </references>
      </pivotArea>
    </format>
    <format dxfId="1768">
      <pivotArea dataOnly="0" labelOnly="1" outline="0" fieldPosition="0">
        <references count="3">
          <reference field="7" count="1">
            <x v="3"/>
          </reference>
          <reference field="16" count="1" selected="0">
            <x v="93"/>
          </reference>
          <reference field="31" count="1" selected="0">
            <x v="115"/>
          </reference>
        </references>
      </pivotArea>
    </format>
    <format dxfId="1767">
      <pivotArea dataOnly="0" labelOnly="1" outline="0" fieldPosition="0">
        <references count="3">
          <reference field="7" count="1">
            <x v="1"/>
          </reference>
          <reference field="16" count="1" selected="0">
            <x v="94"/>
          </reference>
          <reference field="31" count="1" selected="0">
            <x v="130"/>
          </reference>
        </references>
      </pivotArea>
    </format>
    <format dxfId="1766">
      <pivotArea dataOnly="0" labelOnly="1" outline="0" fieldPosition="0">
        <references count="3">
          <reference field="7" count="1">
            <x v="3"/>
          </reference>
          <reference field="16" count="1" selected="0">
            <x v="95"/>
          </reference>
          <reference field="31" count="1" selected="0">
            <x v="61"/>
          </reference>
        </references>
      </pivotArea>
    </format>
    <format dxfId="1765">
      <pivotArea dataOnly="0" labelOnly="1" outline="0" fieldPosition="0">
        <references count="3">
          <reference field="7" count="1">
            <x v="3"/>
          </reference>
          <reference field="16" count="1" selected="0">
            <x v="116"/>
          </reference>
          <reference field="31" count="1" selected="0">
            <x v="1"/>
          </reference>
        </references>
      </pivotArea>
    </format>
    <format dxfId="1764">
      <pivotArea dataOnly="0" labelOnly="1" outline="0" fieldPosition="0">
        <references count="3">
          <reference field="7" count="1">
            <x v="2"/>
          </reference>
          <reference field="16" count="1" selected="0">
            <x v="116"/>
          </reference>
          <reference field="31" count="1" selected="0">
            <x v="4"/>
          </reference>
        </references>
      </pivotArea>
    </format>
    <format dxfId="1763">
      <pivotArea dataOnly="0" labelOnly="1" outline="0" fieldPosition="0">
        <references count="3">
          <reference field="7" count="1">
            <x v="3"/>
          </reference>
          <reference field="16" count="1" selected="0">
            <x v="116"/>
          </reference>
          <reference field="31" count="1" selected="0">
            <x v="5"/>
          </reference>
        </references>
      </pivotArea>
    </format>
    <format dxfId="1762">
      <pivotArea dataOnly="0" labelOnly="1" outline="0" fieldPosition="0">
        <references count="3">
          <reference field="7" count="1">
            <x v="2"/>
          </reference>
          <reference field="16" count="1" selected="0">
            <x v="116"/>
          </reference>
          <reference field="31" count="1" selected="0">
            <x v="6"/>
          </reference>
        </references>
      </pivotArea>
    </format>
    <format dxfId="1761">
      <pivotArea dataOnly="0" labelOnly="1" outline="0" fieldPosition="0">
        <references count="3">
          <reference field="7" count="1">
            <x v="0"/>
          </reference>
          <reference field="16" count="1" selected="0">
            <x v="116"/>
          </reference>
          <reference field="31" count="1" selected="0">
            <x v="11"/>
          </reference>
        </references>
      </pivotArea>
    </format>
    <format dxfId="1760">
      <pivotArea dataOnly="0" labelOnly="1" outline="0" fieldPosition="0">
        <references count="3">
          <reference field="7" count="1">
            <x v="0"/>
          </reference>
          <reference field="16" count="1" selected="0">
            <x v="116"/>
          </reference>
          <reference field="31" count="1" selected="0">
            <x v="59"/>
          </reference>
        </references>
      </pivotArea>
    </format>
    <format dxfId="1759">
      <pivotArea dataOnly="0" labelOnly="1" outline="0" fieldPosition="0">
        <references count="3">
          <reference field="7" count="1">
            <x v="3"/>
          </reference>
          <reference field="16" count="1" selected="0">
            <x v="116"/>
          </reference>
          <reference field="31" count="1" selected="0">
            <x v="69"/>
          </reference>
        </references>
      </pivotArea>
    </format>
    <format dxfId="1758">
      <pivotArea dataOnly="0" labelOnly="1" outline="0" fieldPosition="0">
        <references count="3">
          <reference field="7" count="1">
            <x v="3"/>
          </reference>
          <reference field="16" count="1" selected="0">
            <x v="116"/>
          </reference>
          <reference field="31" count="1" selected="0">
            <x v="76"/>
          </reference>
        </references>
      </pivotArea>
    </format>
    <format dxfId="1757">
      <pivotArea dataOnly="0" labelOnly="1" outline="0" fieldPosition="0">
        <references count="3">
          <reference field="7" count="1">
            <x v="1"/>
          </reference>
          <reference field="16" count="1" selected="0">
            <x v="116"/>
          </reference>
          <reference field="31" count="1" selected="0">
            <x v="85"/>
          </reference>
        </references>
      </pivotArea>
    </format>
    <format dxfId="1756">
      <pivotArea dataOnly="0" labelOnly="1" outline="0" fieldPosition="0">
        <references count="3">
          <reference field="7" count="1">
            <x v="3"/>
          </reference>
          <reference field="16" count="1" selected="0">
            <x v="116"/>
          </reference>
          <reference field="31" count="1" selected="0">
            <x v="89"/>
          </reference>
        </references>
      </pivotArea>
    </format>
    <format dxfId="1755">
      <pivotArea dataOnly="0" labelOnly="1" outline="0" fieldPosition="0">
        <references count="3">
          <reference field="7" count="1">
            <x v="1"/>
          </reference>
          <reference field="16" count="1" selected="0">
            <x v="116"/>
          </reference>
          <reference field="31" count="1" selected="0">
            <x v="91"/>
          </reference>
        </references>
      </pivotArea>
    </format>
    <format dxfId="1754">
      <pivotArea dataOnly="0" labelOnly="1" outline="0" fieldPosition="0">
        <references count="3">
          <reference field="7" count="1">
            <x v="3"/>
          </reference>
          <reference field="16" count="1" selected="0">
            <x v="116"/>
          </reference>
          <reference field="31" count="1" selected="0">
            <x v="97"/>
          </reference>
        </references>
      </pivotArea>
    </format>
    <format dxfId="1753">
      <pivotArea dataOnly="0" labelOnly="1" outline="0" fieldPosition="0">
        <references count="3">
          <reference field="7" count="1">
            <x v="3"/>
          </reference>
          <reference field="16" count="1" selected="0">
            <x v="116"/>
          </reference>
          <reference field="31" count="1" selected="0">
            <x v="103"/>
          </reference>
        </references>
      </pivotArea>
    </format>
    <format dxfId="1752">
      <pivotArea dataOnly="0" labelOnly="1" outline="0" fieldPosition="0">
        <references count="3">
          <reference field="7" count="1">
            <x v="3"/>
          </reference>
          <reference field="16" count="1" selected="0">
            <x v="116"/>
          </reference>
          <reference field="31" count="1" selected="0">
            <x v="117"/>
          </reference>
        </references>
      </pivotArea>
    </format>
    <format dxfId="1751">
      <pivotArea dataOnly="0" labelOnly="1" outline="0" fieldPosition="0">
        <references count="3">
          <reference field="7" count="1">
            <x v="1"/>
          </reference>
          <reference field="16" count="1" selected="0">
            <x v="116"/>
          </reference>
          <reference field="31" count="1" selected="0">
            <x v="118"/>
          </reference>
        </references>
      </pivotArea>
    </format>
    <format dxfId="1750">
      <pivotArea dataOnly="0" labelOnly="1" outline="0" fieldPosition="0">
        <references count="3">
          <reference field="7" count="1">
            <x v="3"/>
          </reference>
          <reference field="16" count="1" selected="0">
            <x v="116"/>
          </reference>
          <reference field="31" count="1" selected="0">
            <x v="128"/>
          </reference>
        </references>
      </pivotArea>
    </format>
    <format dxfId="1749">
      <pivotArea dataOnly="0" labelOnly="1" outline="0" fieldPosition="0">
        <references count="3">
          <reference field="7" count="1">
            <x v="1"/>
          </reference>
          <reference field="16" count="1" selected="0">
            <x v="116"/>
          </reference>
          <reference field="31" count="1" selected="0">
            <x v="129"/>
          </reference>
        </references>
      </pivotArea>
    </format>
    <format dxfId="1748">
      <pivotArea dataOnly="0" labelOnly="1" outline="0" fieldPosition="0">
        <references count="3">
          <reference field="7" count="1">
            <x v="3"/>
          </reference>
          <reference field="16" count="1" selected="0">
            <x v="116"/>
          </reference>
          <reference field="31" count="1" selected="0">
            <x v="144"/>
          </reference>
        </references>
      </pivotArea>
    </format>
    <format dxfId="1747">
      <pivotArea dataOnly="0" labelOnly="1" outline="0" fieldPosition="0">
        <references count="4">
          <reference field="7" count="1" selected="0">
            <x v="0"/>
          </reference>
          <reference field="8" count="1">
            <x v="17"/>
          </reference>
          <reference field="16" count="1" selected="0">
            <x v="27"/>
          </reference>
          <reference field="31" count="1" selected="0">
            <x v="36"/>
          </reference>
        </references>
      </pivotArea>
    </format>
    <format dxfId="1746">
      <pivotArea dataOnly="0" labelOnly="1" outline="0" fieldPosition="0">
        <references count="4">
          <reference field="7" count="1" selected="0">
            <x v="3"/>
          </reference>
          <reference field="8" count="1">
            <x v="14"/>
          </reference>
          <reference field="16" count="1" selected="0">
            <x v="28"/>
          </reference>
          <reference field="31" count="1" selected="0">
            <x v="53"/>
          </reference>
        </references>
      </pivotArea>
    </format>
    <format dxfId="1745">
      <pivotArea dataOnly="0" labelOnly="1" outline="0" fieldPosition="0">
        <references count="4">
          <reference field="7" count="1" selected="0">
            <x v="1"/>
          </reference>
          <reference field="8" count="1">
            <x v="14"/>
          </reference>
          <reference field="16" count="1" selected="0">
            <x v="31"/>
          </reference>
          <reference field="31" count="1" selected="0">
            <x v="105"/>
          </reference>
        </references>
      </pivotArea>
    </format>
    <format dxfId="1744">
      <pivotArea dataOnly="0" labelOnly="1" outline="0" fieldPosition="0">
        <references count="4">
          <reference field="7" count="1" selected="0">
            <x v="0"/>
          </reference>
          <reference field="8" count="1">
            <x v="6"/>
          </reference>
          <reference field="16" count="1" selected="0">
            <x v="32"/>
          </reference>
          <reference field="31" count="1" selected="0">
            <x v="54"/>
          </reference>
        </references>
      </pivotArea>
    </format>
    <format dxfId="1743">
      <pivotArea dataOnly="0" labelOnly="1" outline="0" fieldPosition="0">
        <references count="4">
          <reference field="7" count="1" selected="0">
            <x v="1"/>
          </reference>
          <reference field="8" count="1">
            <x v="14"/>
          </reference>
          <reference field="16" count="1" selected="0">
            <x v="32"/>
          </reference>
          <reference field="31" count="1" selected="0">
            <x v="58"/>
          </reference>
        </references>
      </pivotArea>
    </format>
    <format dxfId="1742">
      <pivotArea dataOnly="0" labelOnly="1" outline="0" fieldPosition="0">
        <references count="4">
          <reference field="7" count="1" selected="0">
            <x v="0"/>
          </reference>
          <reference field="8" count="1">
            <x v="15"/>
          </reference>
          <reference field="16" count="1" selected="0">
            <x v="33"/>
          </reference>
          <reference field="31" count="1" selected="0">
            <x v="66"/>
          </reference>
        </references>
      </pivotArea>
    </format>
    <format dxfId="1741">
      <pivotArea dataOnly="0" labelOnly="1" outline="0" fieldPosition="0">
        <references count="4">
          <reference field="7" count="1" selected="0">
            <x v="0"/>
          </reference>
          <reference field="8" count="1">
            <x v="10"/>
          </reference>
          <reference field="16" count="1" selected="0">
            <x v="34"/>
          </reference>
          <reference field="31" count="1" selected="0">
            <x v="24"/>
          </reference>
        </references>
      </pivotArea>
    </format>
    <format dxfId="1740">
      <pivotArea dataOnly="0" labelOnly="1" outline="0" fieldPosition="0">
        <references count="4">
          <reference field="7" count="1" selected="0">
            <x v="3"/>
          </reference>
          <reference field="8" count="1">
            <x v="14"/>
          </reference>
          <reference field="16" count="1" selected="0">
            <x v="34"/>
          </reference>
          <reference field="31" count="1" selected="0">
            <x v="68"/>
          </reference>
        </references>
      </pivotArea>
    </format>
    <format dxfId="1739">
      <pivotArea dataOnly="0" labelOnly="1" outline="0" fieldPosition="0">
        <references count="4">
          <reference field="7" count="1" selected="0">
            <x v="0"/>
          </reference>
          <reference field="8" count="1">
            <x v="10"/>
          </reference>
          <reference field="16" count="1" selected="0">
            <x v="34"/>
          </reference>
          <reference field="31" count="1" selected="0">
            <x v="139"/>
          </reference>
        </references>
      </pivotArea>
    </format>
    <format dxfId="1738">
      <pivotArea dataOnly="0" labelOnly="1" outline="0" fieldPosition="0">
        <references count="4">
          <reference field="7" count="1" selected="0">
            <x v="3"/>
          </reference>
          <reference field="8" count="1">
            <x v="14"/>
          </reference>
          <reference field="16" count="1" selected="0">
            <x v="35"/>
          </reference>
          <reference field="31" count="1" selected="0">
            <x v="48"/>
          </reference>
        </references>
      </pivotArea>
    </format>
    <format dxfId="1737">
      <pivotArea dataOnly="0" labelOnly="1" outline="0" fieldPosition="0">
        <references count="4">
          <reference field="7" count="1" selected="0">
            <x v="1"/>
          </reference>
          <reference field="8" count="1">
            <x v="14"/>
          </reference>
          <reference field="16" count="1" selected="0">
            <x v="35"/>
          </reference>
          <reference field="31" count="1" selected="0">
            <x v="106"/>
          </reference>
        </references>
      </pivotArea>
    </format>
    <format dxfId="1736">
      <pivotArea dataOnly="0" labelOnly="1" outline="0" fieldPosition="0">
        <references count="4">
          <reference field="7" count="1" selected="0">
            <x v="3"/>
          </reference>
          <reference field="8" count="1">
            <x v="14"/>
          </reference>
          <reference field="16" count="1" selected="0">
            <x v="36"/>
          </reference>
          <reference field="31" count="1" selected="0">
            <x v="92"/>
          </reference>
        </references>
      </pivotArea>
    </format>
    <format dxfId="1735">
      <pivotArea dataOnly="0" labelOnly="1" outline="0" fieldPosition="0">
        <references count="4">
          <reference field="7" count="1" selected="0">
            <x v="0"/>
          </reference>
          <reference field="8" count="1">
            <x v="3"/>
          </reference>
          <reference field="16" count="1" selected="0">
            <x v="39"/>
          </reference>
          <reference field="31" count="1" selected="0">
            <x v="16"/>
          </reference>
        </references>
      </pivotArea>
    </format>
    <format dxfId="1734">
      <pivotArea dataOnly="0" labelOnly="1" outline="0" fieldPosition="0">
        <references count="4">
          <reference field="7" count="1" selected="0">
            <x v="0"/>
          </reference>
          <reference field="8" count="1">
            <x v="19"/>
          </reference>
          <reference field="16" count="1" selected="0">
            <x v="39"/>
          </reference>
          <reference field="31" count="1" selected="0">
            <x v="21"/>
          </reference>
        </references>
      </pivotArea>
    </format>
    <format dxfId="1733">
      <pivotArea dataOnly="0" labelOnly="1" outline="0" fieldPosition="0">
        <references count="4">
          <reference field="7" count="1" selected="0">
            <x v="3"/>
          </reference>
          <reference field="8" count="1">
            <x v="14"/>
          </reference>
          <reference field="16" count="1" selected="0">
            <x v="39"/>
          </reference>
          <reference field="31" count="1" selected="0">
            <x v="29"/>
          </reference>
        </references>
      </pivotArea>
    </format>
    <format dxfId="1732">
      <pivotArea dataOnly="0" labelOnly="1" outline="0" fieldPosition="0">
        <references count="4">
          <reference field="7" count="1" selected="0">
            <x v="0"/>
          </reference>
          <reference field="8" count="1">
            <x v="8"/>
          </reference>
          <reference field="16" count="1" selected="0">
            <x v="39"/>
          </reference>
          <reference field="31" count="1" selected="0">
            <x v="35"/>
          </reference>
        </references>
      </pivotArea>
    </format>
    <format dxfId="1731">
      <pivotArea dataOnly="0" labelOnly="1" outline="0" fieldPosition="0">
        <references count="4">
          <reference field="7" count="1" selected="0">
            <x v="3"/>
          </reference>
          <reference field="8" count="1">
            <x v="14"/>
          </reference>
          <reference field="16" count="1" selected="0">
            <x v="39"/>
          </reference>
          <reference field="31" count="1" selected="0">
            <x v="40"/>
          </reference>
        </references>
      </pivotArea>
    </format>
    <format dxfId="1730">
      <pivotArea dataOnly="0" labelOnly="1" outline="0" fieldPosition="0">
        <references count="4">
          <reference field="7" count="1" selected="0">
            <x v="0"/>
          </reference>
          <reference field="8" count="1">
            <x v="19"/>
          </reference>
          <reference field="16" count="1" selected="0">
            <x v="39"/>
          </reference>
          <reference field="31" count="1" selected="0">
            <x v="47"/>
          </reference>
        </references>
      </pivotArea>
    </format>
    <format dxfId="1729">
      <pivotArea dataOnly="0" labelOnly="1" outline="0" fieldPosition="0">
        <references count="4">
          <reference field="7" count="1" selected="0">
            <x v="0"/>
          </reference>
          <reference field="8" count="1">
            <x v="3"/>
          </reference>
          <reference field="16" count="1" selected="0">
            <x v="39"/>
          </reference>
          <reference field="31" count="1" selected="0">
            <x v="55"/>
          </reference>
        </references>
      </pivotArea>
    </format>
    <format dxfId="1728">
      <pivotArea dataOnly="0" labelOnly="1" outline="0" fieldPosition="0">
        <references count="4">
          <reference field="7" count="1" selected="0">
            <x v="1"/>
          </reference>
          <reference field="8" count="1">
            <x v="14"/>
          </reference>
          <reference field="16" count="1" selected="0">
            <x v="39"/>
          </reference>
          <reference field="31" count="1" selected="0">
            <x v="86"/>
          </reference>
        </references>
      </pivotArea>
    </format>
    <format dxfId="1727">
      <pivotArea dataOnly="0" labelOnly="1" outline="0" fieldPosition="0">
        <references count="4">
          <reference field="7" count="1" selected="0">
            <x v="0"/>
          </reference>
          <reference field="8" count="1">
            <x v="21"/>
          </reference>
          <reference field="16" count="1" selected="0">
            <x v="46"/>
          </reference>
          <reference field="31" count="1" selected="0">
            <x v="23"/>
          </reference>
        </references>
      </pivotArea>
    </format>
    <format dxfId="1726">
      <pivotArea dataOnly="0" labelOnly="1" outline="0" fieldPosition="0">
        <references count="4">
          <reference field="7" count="1" selected="0">
            <x v="0"/>
          </reference>
          <reference field="8" count="1">
            <x v="20"/>
          </reference>
          <reference field="16" count="1" selected="0">
            <x v="46"/>
          </reference>
          <reference field="31" count="1" selected="0">
            <x v="43"/>
          </reference>
        </references>
      </pivotArea>
    </format>
    <format dxfId="1725">
      <pivotArea dataOnly="0" labelOnly="1" outline="0" fieldPosition="0">
        <references count="4">
          <reference field="7" count="1" selected="0">
            <x v="0"/>
          </reference>
          <reference field="8" count="1">
            <x v="21"/>
          </reference>
          <reference field="16" count="1" selected="0">
            <x v="46"/>
          </reference>
          <reference field="31" count="1" selected="0">
            <x v="87"/>
          </reference>
        </references>
      </pivotArea>
    </format>
    <format dxfId="1724">
      <pivotArea dataOnly="0" labelOnly="1" outline="0" fieldPosition="0">
        <references count="4">
          <reference field="7" count="1" selected="0">
            <x v="3"/>
          </reference>
          <reference field="8" count="1">
            <x v="14"/>
          </reference>
          <reference field="16" count="1" selected="0">
            <x v="47"/>
          </reference>
          <reference field="31" count="1" selected="0">
            <x v="0"/>
          </reference>
        </references>
      </pivotArea>
    </format>
    <format dxfId="1723">
      <pivotArea dataOnly="0" labelOnly="1" outline="0" fieldPosition="0">
        <references count="4">
          <reference field="7" count="1" selected="0">
            <x v="0"/>
          </reference>
          <reference field="8" count="1">
            <x v="10"/>
          </reference>
          <reference field="16" count="1" selected="0">
            <x v="47"/>
          </reference>
          <reference field="31" count="1" selected="0">
            <x v="51"/>
          </reference>
        </references>
      </pivotArea>
    </format>
    <format dxfId="1722">
      <pivotArea dataOnly="0" labelOnly="1" outline="0" fieldPosition="0">
        <references count="4">
          <reference field="7" count="1" selected="0">
            <x v="3"/>
          </reference>
          <reference field="8" count="1">
            <x v="14"/>
          </reference>
          <reference field="16" count="1" selected="0">
            <x v="47"/>
          </reference>
          <reference field="31" count="1" selected="0">
            <x v="142"/>
          </reference>
        </references>
      </pivotArea>
    </format>
    <format dxfId="1721">
      <pivotArea dataOnly="0" labelOnly="1" outline="0" fieldPosition="0">
        <references count="4">
          <reference field="7" count="1" selected="0">
            <x v="0"/>
          </reference>
          <reference field="8" count="1">
            <x v="9"/>
          </reference>
          <reference field="16" count="1" selected="0">
            <x v="65"/>
          </reference>
          <reference field="31" count="1" selected="0">
            <x v="20"/>
          </reference>
        </references>
      </pivotArea>
    </format>
    <format dxfId="1720">
      <pivotArea dataOnly="0" labelOnly="1" outline="0" fieldPosition="0">
        <references count="4">
          <reference field="7" count="1" selected="0">
            <x v="3"/>
          </reference>
          <reference field="8" count="1">
            <x v="14"/>
          </reference>
          <reference field="16" count="1" selected="0">
            <x v="66"/>
          </reference>
          <reference field="31" count="1" selected="0">
            <x v="64"/>
          </reference>
        </references>
      </pivotArea>
    </format>
    <format dxfId="1719">
      <pivotArea dataOnly="0" labelOnly="1" outline="0" fieldPosition="0">
        <references count="4">
          <reference field="7" count="1" selected="0">
            <x v="0"/>
          </reference>
          <reference field="8" count="1">
            <x v="7"/>
          </reference>
          <reference field="16" count="1" selected="0">
            <x v="76"/>
          </reference>
          <reference field="31" count="1" selected="0">
            <x v="39"/>
          </reference>
        </references>
      </pivotArea>
    </format>
    <format dxfId="1718">
      <pivotArea dataOnly="0" labelOnly="1" outline="0" fieldPosition="0">
        <references count="4">
          <reference field="7" count="1" selected="0">
            <x v="0"/>
          </reference>
          <reference field="8" count="1">
            <x v="7"/>
          </reference>
          <reference field="16" count="1" selected="0">
            <x v="76"/>
          </reference>
          <reference field="31" count="1" selected="0">
            <x v="75"/>
          </reference>
        </references>
      </pivotArea>
    </format>
    <format dxfId="1717">
      <pivotArea dataOnly="0" labelOnly="1" outline="0" fieldPosition="0">
        <references count="4">
          <reference field="7" count="1" selected="0">
            <x v="0"/>
          </reference>
          <reference field="8" count="1">
            <x v="18"/>
          </reference>
          <reference field="16" count="1" selected="0">
            <x v="77"/>
          </reference>
          <reference field="31" count="1" selected="0">
            <x v="15"/>
          </reference>
        </references>
      </pivotArea>
    </format>
    <format dxfId="1716">
      <pivotArea dataOnly="0" labelOnly="1" outline="0" fieldPosition="0">
        <references count="4">
          <reference field="7" count="1" selected="0">
            <x v="0"/>
          </reference>
          <reference field="8" count="1">
            <x v="18"/>
          </reference>
          <reference field="16" count="1" selected="0">
            <x v="77"/>
          </reference>
          <reference field="31" count="1" selected="0">
            <x v="150"/>
          </reference>
        </references>
      </pivotArea>
    </format>
    <format dxfId="1715">
      <pivotArea dataOnly="0" labelOnly="1" outline="0" fieldPosition="0">
        <references count="4">
          <reference field="7" count="1" selected="0">
            <x v="1"/>
          </reference>
          <reference field="8" count="1">
            <x v="14"/>
          </reference>
          <reference field="16" count="1" selected="0">
            <x v="80"/>
          </reference>
          <reference field="31" count="1" selected="0">
            <x v="19"/>
          </reference>
        </references>
      </pivotArea>
    </format>
    <format dxfId="1714">
      <pivotArea dataOnly="0" labelOnly="1" outline="0" fieldPosition="0">
        <references count="4">
          <reference field="7" count="1" selected="0">
            <x v="0"/>
          </reference>
          <reference field="8" count="1">
            <x v="2"/>
          </reference>
          <reference field="16" count="1" selected="0">
            <x v="84"/>
          </reference>
          <reference field="31" count="1" selected="0">
            <x v="8"/>
          </reference>
        </references>
      </pivotArea>
    </format>
    <format dxfId="1713">
      <pivotArea dataOnly="0" labelOnly="1" outline="0" fieldPosition="0">
        <references count="4">
          <reference field="7" count="1" selected="0">
            <x v="0"/>
          </reference>
          <reference field="8" count="1">
            <x v="0"/>
          </reference>
          <reference field="16" count="1" selected="0">
            <x v="84"/>
          </reference>
          <reference field="31" count="1" selected="0">
            <x v="10"/>
          </reference>
        </references>
      </pivotArea>
    </format>
    <format dxfId="1712">
      <pivotArea dataOnly="0" labelOnly="1" outline="0" fieldPosition="0">
        <references count="4">
          <reference field="7" count="1" selected="0">
            <x v="0"/>
          </reference>
          <reference field="8" count="1">
            <x v="1"/>
          </reference>
          <reference field="16" count="1" selected="0">
            <x v="84"/>
          </reference>
          <reference field="31" count="1" selected="0">
            <x v="62"/>
          </reference>
        </references>
      </pivotArea>
    </format>
    <format dxfId="1711">
      <pivotArea dataOnly="0" labelOnly="1" outline="0" fieldPosition="0">
        <references count="4">
          <reference field="7" count="1" selected="0">
            <x v="0"/>
          </reference>
          <reference field="8" count="1">
            <x v="12"/>
          </reference>
          <reference field="16" count="1" selected="0">
            <x v="92"/>
          </reference>
          <reference field="31" count="1" selected="0">
            <x v="38"/>
          </reference>
        </references>
      </pivotArea>
    </format>
    <format dxfId="1710">
      <pivotArea dataOnly="0" labelOnly="1" outline="0" fieldPosition="0">
        <references count="4">
          <reference field="7" count="1" selected="0">
            <x v="3"/>
          </reference>
          <reference field="8" count="1">
            <x v="14"/>
          </reference>
          <reference field="16" count="1" selected="0">
            <x v="93"/>
          </reference>
          <reference field="31" count="1" selected="0">
            <x v="115"/>
          </reference>
        </references>
      </pivotArea>
    </format>
    <format dxfId="1709">
      <pivotArea dataOnly="0" labelOnly="1" outline="0" fieldPosition="0">
        <references count="4">
          <reference field="7" count="1" selected="0">
            <x v="3"/>
          </reference>
          <reference field="8" count="1">
            <x v="14"/>
          </reference>
          <reference field="16" count="1" selected="0">
            <x v="116"/>
          </reference>
          <reference field="31" count="1" selected="0">
            <x v="1"/>
          </reference>
        </references>
      </pivotArea>
    </format>
    <format dxfId="1708">
      <pivotArea dataOnly="0" labelOnly="1" outline="0" fieldPosition="0">
        <references count="4">
          <reference field="7" count="1" selected="0">
            <x v="3"/>
          </reference>
          <reference field="8" count="1">
            <x v="22"/>
          </reference>
          <reference field="16" count="1" selected="0">
            <x v="116"/>
          </reference>
          <reference field="31" count="1" selected="0">
            <x v="5"/>
          </reference>
        </references>
      </pivotArea>
    </format>
    <format dxfId="1707">
      <pivotArea dataOnly="0" labelOnly="1" outline="0" fieldPosition="0">
        <references count="4">
          <reference field="7" count="1" selected="0">
            <x v="2"/>
          </reference>
          <reference field="8" count="1">
            <x v="14"/>
          </reference>
          <reference field="16" count="1" selected="0">
            <x v="116"/>
          </reference>
          <reference field="31" count="1" selected="0">
            <x v="6"/>
          </reference>
        </references>
      </pivotArea>
    </format>
    <format dxfId="1706">
      <pivotArea dataOnly="0" labelOnly="1" outline="0" fieldPosition="0">
        <references count="4">
          <reference field="7" count="1" selected="0">
            <x v="0"/>
          </reference>
          <reference field="8" count="1">
            <x v="10"/>
          </reference>
          <reference field="16" count="1" selected="0">
            <x v="116"/>
          </reference>
          <reference field="31" count="1" selected="0">
            <x v="11"/>
          </reference>
        </references>
      </pivotArea>
    </format>
    <format dxfId="1705">
      <pivotArea dataOnly="0" labelOnly="1" outline="0" fieldPosition="0">
        <references count="4">
          <reference field="7" count="1" selected="0">
            <x v="0"/>
          </reference>
          <reference field="8" count="1">
            <x v="11"/>
          </reference>
          <reference field="16" count="1" selected="0">
            <x v="116"/>
          </reference>
          <reference field="31" count="1" selected="0">
            <x v="12"/>
          </reference>
        </references>
      </pivotArea>
    </format>
    <format dxfId="1704">
      <pivotArea dataOnly="0" labelOnly="1" outline="0" fieldPosition="0">
        <references count="4">
          <reference field="7" count="1" selected="0">
            <x v="0"/>
          </reference>
          <reference field="8" count="1">
            <x v="0"/>
          </reference>
          <reference field="16" count="1" selected="0">
            <x v="116"/>
          </reference>
          <reference field="31" count="1" selected="0">
            <x v="13"/>
          </reference>
        </references>
      </pivotArea>
    </format>
    <format dxfId="1703">
      <pivotArea dataOnly="0" labelOnly="1" outline="0" fieldPosition="0">
        <references count="4">
          <reference field="7" count="1" selected="0">
            <x v="0"/>
          </reference>
          <reference field="8" count="1">
            <x v="5"/>
          </reference>
          <reference field="16" count="1" selected="0">
            <x v="116"/>
          </reference>
          <reference field="31" count="1" selected="0">
            <x v="14"/>
          </reference>
        </references>
      </pivotArea>
    </format>
    <format dxfId="1702">
      <pivotArea dataOnly="0" labelOnly="1" outline="0" fieldPosition="0">
        <references count="4">
          <reference field="7" count="1" selected="0">
            <x v="0"/>
          </reference>
          <reference field="8" count="1">
            <x v="13"/>
          </reference>
          <reference field="16" count="1" selected="0">
            <x v="116"/>
          </reference>
          <reference field="31" count="1" selected="0">
            <x v="59"/>
          </reference>
        </references>
      </pivotArea>
    </format>
    <format dxfId="1701">
      <pivotArea dataOnly="0" labelOnly="1" outline="0" fieldPosition="0">
        <references count="4">
          <reference field="7" count="1" selected="0">
            <x v="0"/>
          </reference>
          <reference field="8" count="1">
            <x v="16"/>
          </reference>
          <reference field="16" count="1" selected="0">
            <x v="116"/>
          </reference>
          <reference field="31" count="1" selected="0">
            <x v="60"/>
          </reference>
        </references>
      </pivotArea>
    </format>
    <format dxfId="1700">
      <pivotArea dataOnly="0" labelOnly="1" outline="0" fieldPosition="0">
        <references count="4">
          <reference field="7" count="1" selected="0">
            <x v="3"/>
          </reference>
          <reference field="8" count="1">
            <x v="14"/>
          </reference>
          <reference field="16" count="1" selected="0">
            <x v="116"/>
          </reference>
          <reference field="31" count="1" selected="0">
            <x v="69"/>
          </reference>
        </references>
      </pivotArea>
    </format>
    <format dxfId="1699">
      <pivotArea dataOnly="0" labelOnly="1" outline="0" fieldPosition="0">
        <references count="4">
          <reference field="7" count="1" selected="0">
            <x v="3"/>
          </reference>
          <reference field="8" count="1">
            <x v="14"/>
          </reference>
          <reference field="16" count="1" selected="0">
            <x v="116"/>
          </reference>
          <reference field="31" count="1" selected="0">
            <x v="76"/>
          </reference>
        </references>
      </pivotArea>
    </format>
    <format dxfId="1698">
      <pivotArea dataOnly="0" labelOnly="1" outline="0" fieldPosition="0">
        <references count="4">
          <reference field="7" count="1" selected="0">
            <x v="1"/>
          </reference>
          <reference field="8" count="1">
            <x v="14"/>
          </reference>
          <reference field="16" count="1" selected="0">
            <x v="116"/>
          </reference>
          <reference field="31" count="1" selected="0">
            <x v="91"/>
          </reference>
        </references>
      </pivotArea>
    </format>
    <format dxfId="1697">
      <pivotArea dataOnly="0" labelOnly="1" outline="0" fieldPosition="0">
        <references count="5">
          <reference field="7" count="1" selected="0">
            <x v="3"/>
          </reference>
          <reference field="8" count="1" selected="0">
            <x v="14"/>
          </reference>
          <reference field="16" count="1" selected="0">
            <x v="21"/>
          </reference>
          <reference field="19" count="1">
            <x v="22"/>
          </reference>
          <reference field="31" count="1" selected="0">
            <x v="132"/>
          </reference>
        </references>
      </pivotArea>
    </format>
    <format dxfId="1696">
      <pivotArea dataOnly="0" labelOnly="1" outline="0" fieldPosition="0">
        <references count="5">
          <reference field="7" count="1" selected="0">
            <x v="1"/>
          </reference>
          <reference field="8" count="1" selected="0">
            <x v="14"/>
          </reference>
          <reference field="16" count="1" selected="0">
            <x v="24"/>
          </reference>
          <reference field="19" count="1">
            <x v="28"/>
          </reference>
          <reference field="31" count="1" selected="0">
            <x v="2"/>
          </reference>
        </references>
      </pivotArea>
    </format>
    <format dxfId="1695">
      <pivotArea dataOnly="0" labelOnly="1" outline="0" fieldPosition="0">
        <references count="5">
          <reference field="7" count="1" selected="0">
            <x v="1"/>
          </reference>
          <reference field="8" count="1" selected="0">
            <x v="14"/>
          </reference>
          <reference field="16" count="1" selected="0">
            <x v="24"/>
          </reference>
          <reference field="19" count="1">
            <x v="33"/>
          </reference>
          <reference field="31" count="1" selected="0">
            <x v="3"/>
          </reference>
        </references>
      </pivotArea>
    </format>
    <format dxfId="1694">
      <pivotArea dataOnly="0" labelOnly="1" outline="0" fieldPosition="0">
        <references count="5">
          <reference field="7" count="1" selected="0">
            <x v="3"/>
          </reference>
          <reference field="8" count="1" selected="0">
            <x v="14"/>
          </reference>
          <reference field="16" count="1" selected="0">
            <x v="24"/>
          </reference>
          <reference field="19" count="1">
            <x v="73"/>
          </reference>
          <reference field="31" count="1" selected="0">
            <x v="18"/>
          </reference>
        </references>
      </pivotArea>
    </format>
    <format dxfId="1693">
      <pivotArea dataOnly="0" labelOnly="1" outline="0" fieldPosition="0">
        <references count="5">
          <reference field="7" count="1" selected="0">
            <x v="1"/>
          </reference>
          <reference field="8" count="1" selected="0">
            <x v="14"/>
          </reference>
          <reference field="16" count="1" selected="0">
            <x v="25"/>
          </reference>
          <reference field="19" count="1">
            <x v="54"/>
          </reference>
          <reference field="31" count="1" selected="0">
            <x v="104"/>
          </reference>
        </references>
      </pivotArea>
    </format>
    <format dxfId="1692">
      <pivotArea dataOnly="0" labelOnly="1" outline="0" fieldPosition="0">
        <references count="5">
          <reference field="7" count="1" selected="0">
            <x v="0"/>
          </reference>
          <reference field="8" count="1" selected="0">
            <x v="17"/>
          </reference>
          <reference field="16" count="1" selected="0">
            <x v="27"/>
          </reference>
          <reference field="19" count="1">
            <x v="6"/>
          </reference>
          <reference field="31" count="1" selected="0">
            <x v="36"/>
          </reference>
        </references>
      </pivotArea>
    </format>
    <format dxfId="1691">
      <pivotArea dataOnly="0" labelOnly="1" outline="0" fieldPosition="0">
        <references count="5">
          <reference field="7" count="1" selected="0">
            <x v="3"/>
          </reference>
          <reference field="8" count="1" selected="0">
            <x v="14"/>
          </reference>
          <reference field="16" count="1" selected="0">
            <x v="27"/>
          </reference>
          <reference field="19" count="1">
            <x v="36"/>
          </reference>
          <reference field="31" count="1" selected="0">
            <x v="72"/>
          </reference>
        </references>
      </pivotArea>
    </format>
    <format dxfId="1690">
      <pivotArea dataOnly="0" labelOnly="1" outline="0" fieldPosition="0">
        <references count="5">
          <reference field="7" count="1" selected="0">
            <x v="3"/>
          </reference>
          <reference field="8" count="1" selected="0">
            <x v="14"/>
          </reference>
          <reference field="16" count="1" selected="0">
            <x v="27"/>
          </reference>
          <reference field="19" count="1">
            <x v="5"/>
          </reference>
          <reference field="31" count="1" selected="0">
            <x v="73"/>
          </reference>
        </references>
      </pivotArea>
    </format>
    <format dxfId="1689">
      <pivotArea dataOnly="0" labelOnly="1" outline="0" fieldPosition="0">
        <references count="5">
          <reference field="7" count="1" selected="0">
            <x v="1"/>
          </reference>
          <reference field="8" count="1" selected="0">
            <x v="14"/>
          </reference>
          <reference field="16" count="1" selected="0">
            <x v="27"/>
          </reference>
          <reference field="19" count="1">
            <x v="51"/>
          </reference>
          <reference field="31" count="1" selected="0">
            <x v="131"/>
          </reference>
        </references>
      </pivotArea>
    </format>
    <format dxfId="1688">
      <pivotArea dataOnly="0" labelOnly="1" outline="0" fieldPosition="0">
        <references count="5">
          <reference field="7" count="1" selected="0">
            <x v="3"/>
          </reference>
          <reference field="8" count="1" selected="0">
            <x v="14"/>
          </reference>
          <reference field="16" count="1" selected="0">
            <x v="28"/>
          </reference>
          <reference field="19" count="1">
            <x v="73"/>
          </reference>
          <reference field="31" count="1" selected="0">
            <x v="53"/>
          </reference>
        </references>
      </pivotArea>
    </format>
    <format dxfId="1687">
      <pivotArea dataOnly="0" labelOnly="1" outline="0" fieldPosition="0">
        <references count="5">
          <reference field="7" count="1" selected="0">
            <x v="3"/>
          </reference>
          <reference field="8" count="1" selected="0">
            <x v="14"/>
          </reference>
          <reference field="16" count="1" selected="0">
            <x v="31"/>
          </reference>
          <reference field="19" count="1">
            <x v="44"/>
          </reference>
          <reference field="31" count="1" selected="0">
            <x v="74"/>
          </reference>
        </references>
      </pivotArea>
    </format>
    <format dxfId="1686">
      <pivotArea dataOnly="0" labelOnly="1" outline="0" fieldPosition="0">
        <references count="5">
          <reference field="7" count="1" selected="0">
            <x v="1"/>
          </reference>
          <reference field="8" count="1" selected="0">
            <x v="14"/>
          </reference>
          <reference field="16" count="1" selected="0">
            <x v="31"/>
          </reference>
          <reference field="19" count="1">
            <x v="25"/>
          </reference>
          <reference field="31" count="1" selected="0">
            <x v="105"/>
          </reference>
        </references>
      </pivotArea>
    </format>
    <format dxfId="1685">
      <pivotArea dataOnly="0" labelOnly="1" outline="0" fieldPosition="0">
        <references count="5">
          <reference field="7" count="1" selected="0">
            <x v="1"/>
          </reference>
          <reference field="8" count="1" selected="0">
            <x v="14"/>
          </reference>
          <reference field="16" count="1" selected="0">
            <x v="31"/>
          </reference>
          <reference field="19" count="1">
            <x v="67"/>
          </reference>
          <reference field="31" count="1" selected="0">
            <x v="120"/>
          </reference>
        </references>
      </pivotArea>
    </format>
    <format dxfId="1684">
      <pivotArea dataOnly="0" labelOnly="1" outline="0" fieldPosition="0">
        <references count="5">
          <reference field="7" count="1" selected="0">
            <x v="1"/>
          </reference>
          <reference field="8" count="1" selected="0">
            <x v="14"/>
          </reference>
          <reference field="16" count="1" selected="0">
            <x v="31"/>
          </reference>
          <reference field="19" count="1">
            <x v="48"/>
          </reference>
          <reference field="31" count="1" selected="0">
            <x v="121"/>
          </reference>
        </references>
      </pivotArea>
    </format>
    <format dxfId="1683">
      <pivotArea dataOnly="0" labelOnly="1" outline="0" fieldPosition="0">
        <references count="5">
          <reference field="7" count="1" selected="0">
            <x v="1"/>
          </reference>
          <reference field="8" count="1" selected="0">
            <x v="14"/>
          </reference>
          <reference field="16" count="1" selected="0">
            <x v="31"/>
          </reference>
          <reference field="19" count="1">
            <x v="50"/>
          </reference>
          <reference field="31" count="1" selected="0">
            <x v="122"/>
          </reference>
        </references>
      </pivotArea>
    </format>
    <format dxfId="1682">
      <pivotArea dataOnly="0" labelOnly="1" outline="0" fieldPosition="0">
        <references count="5">
          <reference field="7" count="1" selected="0">
            <x v="1"/>
          </reference>
          <reference field="8" count="1" selected="0">
            <x v="14"/>
          </reference>
          <reference field="16" count="1" selected="0">
            <x v="31"/>
          </reference>
          <reference field="19" count="1">
            <x v="52"/>
          </reference>
          <reference field="31" count="1" selected="0">
            <x v="123"/>
          </reference>
        </references>
      </pivotArea>
    </format>
    <format dxfId="1681">
      <pivotArea dataOnly="0" labelOnly="1" outline="0" fieldPosition="0">
        <references count="5">
          <reference field="7" count="1" selected="0">
            <x v="1"/>
          </reference>
          <reference field="8" count="1" selected="0">
            <x v="14"/>
          </reference>
          <reference field="16" count="1" selected="0">
            <x v="31"/>
          </reference>
          <reference field="19" count="1">
            <x v="53"/>
          </reference>
          <reference field="31" count="1" selected="0">
            <x v="124"/>
          </reference>
        </references>
      </pivotArea>
    </format>
    <format dxfId="1680">
      <pivotArea dataOnly="0" labelOnly="1" outline="0" fieldPosition="0">
        <references count="5">
          <reference field="7" count="1" selected="0">
            <x v="3"/>
          </reference>
          <reference field="8" count="1" selected="0">
            <x v="14"/>
          </reference>
          <reference field="16" count="1" selected="0">
            <x v="31"/>
          </reference>
          <reference field="19" count="1">
            <x v="73"/>
          </reference>
          <reference field="31" count="1" selected="0">
            <x v="136"/>
          </reference>
        </references>
      </pivotArea>
    </format>
    <format dxfId="1679">
      <pivotArea dataOnly="0" labelOnly="1" outline="0" fieldPosition="0">
        <references count="5">
          <reference field="7" count="1" selected="0">
            <x v="3"/>
          </reference>
          <reference field="8" count="1" selected="0">
            <x v="14"/>
          </reference>
          <reference field="16" count="1" selected="0">
            <x v="31"/>
          </reference>
          <reference field="19" count="1">
            <x v="74"/>
          </reference>
          <reference field="31" count="1" selected="0">
            <x v="140"/>
          </reference>
        </references>
      </pivotArea>
    </format>
    <format dxfId="1678">
      <pivotArea dataOnly="0" labelOnly="1" outline="0" fieldPosition="0">
        <references count="5">
          <reference field="7" count="1" selected="0">
            <x v="3"/>
          </reference>
          <reference field="8" count="1" selected="0">
            <x v="14"/>
          </reference>
          <reference field="16" count="1" selected="0">
            <x v="32"/>
          </reference>
          <reference field="19" count="1">
            <x v="46"/>
          </reference>
          <reference field="31" count="1" selected="0">
            <x v="26"/>
          </reference>
        </references>
      </pivotArea>
    </format>
    <format dxfId="1677">
      <pivotArea dataOnly="0" labelOnly="1" outline="0" fieldPosition="0">
        <references count="5">
          <reference field="7" count="1" selected="0">
            <x v="1"/>
          </reference>
          <reference field="8" count="1" selected="0">
            <x v="14"/>
          </reference>
          <reference field="16" count="1" selected="0">
            <x v="32"/>
          </reference>
          <reference field="19" count="1">
            <x v="26"/>
          </reference>
          <reference field="31" count="1" selected="0">
            <x v="58"/>
          </reference>
        </references>
      </pivotArea>
    </format>
    <format dxfId="1676">
      <pivotArea dataOnly="0" labelOnly="1" outline="0" fieldPosition="0">
        <references count="5">
          <reference field="7" count="1" selected="0">
            <x v="3"/>
          </reference>
          <reference field="8" count="1" selected="0">
            <x v="14"/>
          </reference>
          <reference field="16" count="1" selected="0">
            <x v="32"/>
          </reference>
          <reference field="19" count="1">
            <x v="73"/>
          </reference>
          <reference field="31" count="1" selected="0">
            <x v="138"/>
          </reference>
        </references>
      </pivotArea>
    </format>
    <format dxfId="1675">
      <pivotArea dataOnly="0" labelOnly="1" outline="0" fieldPosition="0">
        <references count="5">
          <reference field="7" count="1" selected="0">
            <x v="3"/>
          </reference>
          <reference field="8" count="1" selected="0">
            <x v="14"/>
          </reference>
          <reference field="16" count="1" selected="0">
            <x v="33"/>
          </reference>
          <reference field="19" count="1">
            <x v="12"/>
          </reference>
          <reference field="31" count="1" selected="0">
            <x v="17"/>
          </reference>
        </references>
      </pivotArea>
    </format>
    <format dxfId="1674">
      <pivotArea dataOnly="0" labelOnly="1" outline="0" fieldPosition="0">
        <references count="5">
          <reference field="7" count="1" selected="0">
            <x v="0"/>
          </reference>
          <reference field="8" count="1" selected="0">
            <x v="10"/>
          </reference>
          <reference field="16" count="1" selected="0">
            <x v="34"/>
          </reference>
          <reference field="19" count="1">
            <x v="56"/>
          </reference>
          <reference field="31" count="1" selected="0">
            <x v="24"/>
          </reference>
        </references>
      </pivotArea>
    </format>
    <format dxfId="1673">
      <pivotArea dataOnly="0" labelOnly="1" outline="0" fieldPosition="0">
        <references count="5">
          <reference field="7" count="1" selected="0">
            <x v="3"/>
          </reference>
          <reference field="8" count="1" selected="0">
            <x v="14"/>
          </reference>
          <reference field="16" count="1" selected="0">
            <x v="34"/>
          </reference>
          <reference field="19" count="1">
            <x v="73"/>
          </reference>
          <reference field="31" count="1" selected="0">
            <x v="68"/>
          </reference>
        </references>
      </pivotArea>
    </format>
    <format dxfId="1672">
      <pivotArea dataOnly="0" labelOnly="1" outline="0" fieldPosition="0">
        <references count="5">
          <reference field="7" count="1" selected="0">
            <x v="3"/>
          </reference>
          <reference field="8" count="1" selected="0">
            <x v="14"/>
          </reference>
          <reference field="16" count="1" selected="0">
            <x v="35"/>
          </reference>
          <reference field="19" count="1">
            <x v="16"/>
          </reference>
          <reference field="31" count="1" selected="0">
            <x v="48"/>
          </reference>
        </references>
      </pivotArea>
    </format>
    <format dxfId="1671">
      <pivotArea dataOnly="0" labelOnly="1" outline="0" fieldPosition="0">
        <references count="5">
          <reference field="7" count="1" selected="0">
            <x v="3"/>
          </reference>
          <reference field="8" count="1" selected="0">
            <x v="14"/>
          </reference>
          <reference field="16" count="1" selected="0">
            <x v="35"/>
          </reference>
          <reference field="19" count="1">
            <x v="35"/>
          </reference>
          <reference field="31" count="1" selected="0">
            <x v="50"/>
          </reference>
        </references>
      </pivotArea>
    </format>
    <format dxfId="1670">
      <pivotArea dataOnly="0" labelOnly="1" outline="0" fieldPosition="0">
        <references count="5">
          <reference field="7" count="1" selected="0">
            <x v="3"/>
          </reference>
          <reference field="8" count="1" selected="0">
            <x v="14"/>
          </reference>
          <reference field="16" count="1" selected="0">
            <x v="35"/>
          </reference>
          <reference field="19" count="1">
            <x v="45"/>
          </reference>
          <reference field="31" count="1" selected="0">
            <x v="71"/>
          </reference>
        </references>
      </pivotArea>
    </format>
    <format dxfId="1669">
      <pivotArea dataOnly="0" labelOnly="1" outline="0" fieldPosition="0">
        <references count="5">
          <reference field="7" count="1" selected="0">
            <x v="1"/>
          </reference>
          <reference field="8" count="1" selected="0">
            <x v="14"/>
          </reference>
          <reference field="16" count="1" selected="0">
            <x v="35"/>
          </reference>
          <reference field="19" count="1">
            <x v="23"/>
          </reference>
          <reference field="31" count="1" selected="0">
            <x v="106"/>
          </reference>
        </references>
      </pivotArea>
    </format>
    <format dxfId="1668">
      <pivotArea dataOnly="0" labelOnly="1" outline="0" fieldPosition="0">
        <references count="5">
          <reference field="7" count="1" selected="0">
            <x v="1"/>
          </reference>
          <reference field="8" count="1" selected="0">
            <x v="14"/>
          </reference>
          <reference field="16" count="1" selected="0">
            <x v="35"/>
          </reference>
          <reference field="19" count="1">
            <x v="19"/>
          </reference>
          <reference field="31" count="1" selected="0">
            <x v="116"/>
          </reference>
        </references>
      </pivotArea>
    </format>
    <format dxfId="1667">
      <pivotArea dataOnly="0" labelOnly="1" outline="0" fieldPosition="0">
        <references count="5">
          <reference field="7" count="1" selected="0">
            <x v="3"/>
          </reference>
          <reference field="8" count="1" selected="0">
            <x v="14"/>
          </reference>
          <reference field="16" count="1" selected="0">
            <x v="36"/>
          </reference>
          <reference field="19" count="1">
            <x v="73"/>
          </reference>
          <reference field="31" count="1" selected="0">
            <x v="92"/>
          </reference>
        </references>
      </pivotArea>
    </format>
    <format dxfId="1666">
      <pivotArea dataOnly="0" labelOnly="1" outline="0" fieldPosition="0">
        <references count="5">
          <reference field="7" count="1" selected="0">
            <x v="3"/>
          </reference>
          <reference field="8" count="1" selected="0">
            <x v="14"/>
          </reference>
          <reference field="16" count="1" selected="0">
            <x v="38"/>
          </reference>
          <reference field="19" count="1">
            <x v="17"/>
          </reference>
          <reference field="31" count="1" selected="0">
            <x v="63"/>
          </reference>
        </references>
      </pivotArea>
    </format>
    <format dxfId="1665">
      <pivotArea dataOnly="0" labelOnly="1" outline="0" fieldPosition="0">
        <references count="5">
          <reference field="7" count="1" selected="0">
            <x v="3"/>
          </reference>
          <reference field="8" count="1" selected="0">
            <x v="14"/>
          </reference>
          <reference field="16" count="1" selected="0">
            <x v="38"/>
          </reference>
          <reference field="19" count="1">
            <x v="32"/>
          </reference>
          <reference field="31" count="1" selected="0">
            <x v="96"/>
          </reference>
        </references>
      </pivotArea>
    </format>
    <format dxfId="1664">
      <pivotArea dataOnly="0" labelOnly="1" outline="0" fieldPosition="0">
        <references count="5">
          <reference field="7" count="1" selected="0">
            <x v="1"/>
          </reference>
          <reference field="8" count="1" selected="0">
            <x v="14"/>
          </reference>
          <reference field="16" count="1" selected="0">
            <x v="38"/>
          </reference>
          <reference field="19" count="1">
            <x v="42"/>
          </reference>
          <reference field="31" count="1" selected="0">
            <x v="126"/>
          </reference>
        </references>
      </pivotArea>
    </format>
    <format dxfId="1663">
      <pivotArea dataOnly="0" labelOnly="1" outline="0" fieldPosition="0">
        <references count="5">
          <reference field="7" count="1" selected="0">
            <x v="1"/>
          </reference>
          <reference field="8" count="1" selected="0">
            <x v="14"/>
          </reference>
          <reference field="16" count="1" selected="0">
            <x v="38"/>
          </reference>
          <reference field="19" count="1">
            <x v="58"/>
          </reference>
          <reference field="31" count="1" selected="0">
            <x v="127"/>
          </reference>
        </references>
      </pivotArea>
    </format>
    <format dxfId="1662">
      <pivotArea dataOnly="0" labelOnly="1" outline="0" fieldPosition="0">
        <references count="5">
          <reference field="7" count="1" selected="0">
            <x v="0"/>
          </reference>
          <reference field="8" count="1" selected="0">
            <x v="3"/>
          </reference>
          <reference field="16" count="1" selected="0">
            <x v="39"/>
          </reference>
          <reference field="19" count="1">
            <x v="14"/>
          </reference>
          <reference field="31" count="1" selected="0">
            <x v="16"/>
          </reference>
        </references>
      </pivotArea>
    </format>
    <format dxfId="1661">
      <pivotArea dataOnly="0" labelOnly="1" outline="0" fieldPosition="0">
        <references count="5">
          <reference field="7" count="1" selected="0">
            <x v="0"/>
          </reference>
          <reference field="8" count="1" selected="0">
            <x v="19"/>
          </reference>
          <reference field="16" count="1" selected="0">
            <x v="39"/>
          </reference>
          <reference field="19" count="1">
            <x v="41"/>
          </reference>
          <reference field="31" count="1" selected="0">
            <x v="21"/>
          </reference>
        </references>
      </pivotArea>
    </format>
    <format dxfId="1660">
      <pivotArea dataOnly="0" labelOnly="1" outline="0" fieldPosition="0">
        <references count="5">
          <reference field="7" count="1" selected="0">
            <x v="3"/>
          </reference>
          <reference field="8" count="1" selected="0">
            <x v="14"/>
          </reference>
          <reference field="16" count="1" selected="0">
            <x v="39"/>
          </reference>
          <reference field="19" count="1">
            <x v="40"/>
          </reference>
          <reference field="31" count="1" selected="0">
            <x v="29"/>
          </reference>
        </references>
      </pivotArea>
    </format>
    <format dxfId="1659">
      <pivotArea dataOnly="0" labelOnly="1" outline="0" fieldPosition="0">
        <references count="5">
          <reference field="7" count="1" selected="0">
            <x v="3"/>
          </reference>
          <reference field="8" count="1" selected="0">
            <x v="14"/>
          </reference>
          <reference field="16" count="1" selected="0">
            <x v="39"/>
          </reference>
          <reference field="19" count="1">
            <x v="55"/>
          </reference>
          <reference field="31" count="1" selected="0">
            <x v="30"/>
          </reference>
        </references>
      </pivotArea>
    </format>
    <format dxfId="1658">
      <pivotArea dataOnly="0" labelOnly="1" outline="0" fieldPosition="0">
        <references count="5">
          <reference field="7" count="1" selected="0">
            <x v="3"/>
          </reference>
          <reference field="8" count="1" selected="0">
            <x v="14"/>
          </reference>
          <reference field="16" count="1" selected="0">
            <x v="39"/>
          </reference>
          <reference field="19" count="1">
            <x v="60"/>
          </reference>
          <reference field="31" count="1" selected="0">
            <x v="31"/>
          </reference>
        </references>
      </pivotArea>
    </format>
    <format dxfId="1657">
      <pivotArea dataOnly="0" labelOnly="1" outline="0" fieldPosition="0">
        <references count="5">
          <reference field="7" count="1" selected="0">
            <x v="0"/>
          </reference>
          <reference field="8" count="1" selected="0">
            <x v="8"/>
          </reference>
          <reference field="16" count="1" selected="0">
            <x v="39"/>
          </reference>
          <reference field="19" count="1">
            <x v="21"/>
          </reference>
          <reference field="31" count="1" selected="0">
            <x v="35"/>
          </reference>
        </references>
      </pivotArea>
    </format>
    <format dxfId="1656">
      <pivotArea dataOnly="0" labelOnly="1" outline="0" fieldPosition="0">
        <references count="5">
          <reference field="7" count="1" selected="0">
            <x v="3"/>
          </reference>
          <reference field="8" count="1" selected="0">
            <x v="14"/>
          </reference>
          <reference field="16" count="1" selected="0">
            <x v="39"/>
          </reference>
          <reference field="19" count="1">
            <x v="41"/>
          </reference>
          <reference field="31" count="1" selected="0">
            <x v="40"/>
          </reference>
        </references>
      </pivotArea>
    </format>
    <format dxfId="1655">
      <pivotArea dataOnly="0" labelOnly="1" outline="0" fieldPosition="0">
        <references count="5">
          <reference field="7" count="1" selected="0">
            <x v="0"/>
          </reference>
          <reference field="8" count="1" selected="0">
            <x v="3"/>
          </reference>
          <reference field="16" count="1" selected="0">
            <x v="39"/>
          </reference>
          <reference field="19" count="1">
            <x v="14"/>
          </reference>
          <reference field="31" count="1" selected="0">
            <x v="55"/>
          </reference>
        </references>
      </pivotArea>
    </format>
    <format dxfId="1654">
      <pivotArea dataOnly="0" labelOnly="1" outline="0" fieldPosition="0">
        <references count="5">
          <reference field="7" count="1" selected="0">
            <x v="0"/>
          </reference>
          <reference field="8" count="1" selected="0">
            <x v="3"/>
          </reference>
          <reference field="16" count="1" selected="0">
            <x v="39"/>
          </reference>
          <reference field="19" count="1">
            <x v="20"/>
          </reference>
          <reference field="31" count="1" selected="0">
            <x v="56"/>
          </reference>
        </references>
      </pivotArea>
    </format>
    <format dxfId="1653">
      <pivotArea dataOnly="0" labelOnly="1" outline="0" fieldPosition="0">
        <references count="5">
          <reference field="7" count="1" selected="0">
            <x v="1"/>
          </reference>
          <reference field="8" count="1" selected="0">
            <x v="14"/>
          </reference>
          <reference field="16" count="1" selected="0">
            <x v="39"/>
          </reference>
          <reference field="19" count="1">
            <x v="9"/>
          </reference>
          <reference field="31" count="1" selected="0">
            <x v="86"/>
          </reference>
        </references>
      </pivotArea>
    </format>
    <format dxfId="1652">
      <pivotArea dataOnly="0" labelOnly="1" outline="0" fieldPosition="0">
        <references count="5">
          <reference field="7" count="1" selected="0">
            <x v="1"/>
          </reference>
          <reference field="8" count="1" selected="0">
            <x v="14"/>
          </reference>
          <reference field="16" count="1" selected="0">
            <x v="41"/>
          </reference>
          <reference field="19" count="1">
            <x v="68"/>
          </reference>
          <reference field="31" count="1" selected="0">
            <x v="108"/>
          </reference>
        </references>
      </pivotArea>
    </format>
    <format dxfId="1651">
      <pivotArea dataOnly="0" labelOnly="1" outline="0" fieldPosition="0">
        <references count="5">
          <reference field="7" count="1" selected="0">
            <x v="1"/>
          </reference>
          <reference field="8" count="1" selected="0">
            <x v="14"/>
          </reference>
          <reference field="16" count="1" selected="0">
            <x v="42"/>
          </reference>
          <reference field="19" count="1">
            <x v="70"/>
          </reference>
          <reference field="31" count="1" selected="0">
            <x v="111"/>
          </reference>
        </references>
      </pivotArea>
    </format>
    <format dxfId="1650">
      <pivotArea dataOnly="0" labelOnly="1" outline="0" fieldPosition="0">
        <references count="5">
          <reference field="7" count="1" selected="0">
            <x v="3"/>
          </reference>
          <reference field="8" count="1" selected="0">
            <x v="14"/>
          </reference>
          <reference field="16" count="1" selected="0">
            <x v="45"/>
          </reference>
          <reference field="19" count="1">
            <x v="65"/>
          </reference>
          <reference field="31" count="1" selected="0">
            <x v="80"/>
          </reference>
        </references>
      </pivotArea>
    </format>
    <format dxfId="1649">
      <pivotArea dataOnly="0" labelOnly="1" outline="0" fieldPosition="0">
        <references count="5">
          <reference field="7" count="1" selected="0">
            <x v="3"/>
          </reference>
          <reference field="8" count="1" selected="0">
            <x v="14"/>
          </reference>
          <reference field="16" count="1" selected="0">
            <x v="46"/>
          </reference>
          <reference field="19" count="1">
            <x v="9"/>
          </reference>
          <reference field="31" count="1" selected="0">
            <x v="7"/>
          </reference>
        </references>
      </pivotArea>
    </format>
    <format dxfId="1648">
      <pivotArea dataOnly="0" labelOnly="1" outline="0" fieldPosition="0">
        <references count="5">
          <reference field="7" count="1" selected="0">
            <x v="0"/>
          </reference>
          <reference field="8" count="1" selected="0">
            <x v="21"/>
          </reference>
          <reference field="16" count="1" selected="0">
            <x v="46"/>
          </reference>
          <reference field="19" count="1">
            <x v="31"/>
          </reference>
          <reference field="31" count="1" selected="0">
            <x v="41"/>
          </reference>
        </references>
      </pivotArea>
    </format>
    <format dxfId="1647">
      <pivotArea dataOnly="0" labelOnly="1" outline="0" fieldPosition="0">
        <references count="5">
          <reference field="7" count="1" selected="0">
            <x v="0"/>
          </reference>
          <reference field="8" count="1" selected="0">
            <x v="20"/>
          </reference>
          <reference field="16" count="1" selected="0">
            <x v="46"/>
          </reference>
          <reference field="19" count="1">
            <x v="30"/>
          </reference>
          <reference field="31" count="1" selected="0">
            <x v="43"/>
          </reference>
        </references>
      </pivotArea>
    </format>
    <format dxfId="1646">
      <pivotArea dataOnly="0" labelOnly="1" outline="0" fieldPosition="0">
        <references count="5">
          <reference field="7" count="1" selected="0">
            <x v="0"/>
          </reference>
          <reference field="8" count="1" selected="0">
            <x v="21"/>
          </reference>
          <reference field="16" count="1" selected="0">
            <x v="46"/>
          </reference>
          <reference field="19" count="1">
            <x v="9"/>
          </reference>
          <reference field="31" count="1" selected="0">
            <x v="87"/>
          </reference>
        </references>
      </pivotArea>
    </format>
    <format dxfId="1645">
      <pivotArea dataOnly="0" labelOnly="1" outline="0" fieldPosition="0">
        <references count="5">
          <reference field="7" count="1" selected="0">
            <x v="3"/>
          </reference>
          <reference field="8" count="1" selected="0">
            <x v="14"/>
          </reference>
          <reference field="16" count="1" selected="0">
            <x v="47"/>
          </reference>
          <reference field="19" count="1">
            <x v="71"/>
          </reference>
          <reference field="31" count="1" selected="0">
            <x v="0"/>
          </reference>
        </references>
      </pivotArea>
    </format>
    <format dxfId="1644">
      <pivotArea dataOnly="0" labelOnly="1" outline="0" fieldPosition="0">
        <references count="5">
          <reference field="7" count="1" selected="0">
            <x v="0"/>
          </reference>
          <reference field="8" count="1" selected="0">
            <x v="10"/>
          </reference>
          <reference field="16" count="1" selected="0">
            <x v="47"/>
          </reference>
          <reference field="19" count="1">
            <x v="27"/>
          </reference>
          <reference field="31" count="1" selected="0">
            <x v="51"/>
          </reference>
        </references>
      </pivotArea>
    </format>
    <format dxfId="1643">
      <pivotArea dataOnly="0" labelOnly="1" outline="0" fieldPosition="0">
        <references count="5">
          <reference field="7" count="1" selected="0">
            <x v="3"/>
          </reference>
          <reference field="8" count="1" selected="0">
            <x v="14"/>
          </reference>
          <reference field="16" count="1" selected="0">
            <x v="47"/>
          </reference>
          <reference field="19" count="1">
            <x v="73"/>
          </reference>
          <reference field="31" count="1" selected="0">
            <x v="142"/>
          </reference>
        </references>
      </pivotArea>
    </format>
    <format dxfId="1642">
      <pivotArea dataOnly="0" labelOnly="1" outline="0" fieldPosition="0">
        <references count="5">
          <reference field="7" count="1" selected="0">
            <x v="3"/>
          </reference>
          <reference field="8" count="1" selected="0">
            <x v="14"/>
          </reference>
          <reference field="16" count="1" selected="0">
            <x v="51"/>
          </reference>
          <reference field="19" count="1">
            <x v="73"/>
          </reference>
          <reference field="31" count="1" selected="0">
            <x v="100"/>
          </reference>
        </references>
      </pivotArea>
    </format>
    <format dxfId="1641">
      <pivotArea dataOnly="0" labelOnly="1" outline="0" fieldPosition="0">
        <references count="5">
          <reference field="7" count="1" selected="0">
            <x v="3"/>
          </reference>
          <reference field="8" count="1" selected="0">
            <x v="14"/>
          </reference>
          <reference field="16" count="1" selected="0">
            <x v="58"/>
          </reference>
          <reference field="19" count="1">
            <x v="9"/>
          </reference>
          <reference field="31" count="1" selected="0">
            <x v="84"/>
          </reference>
        </references>
      </pivotArea>
    </format>
    <format dxfId="1640">
      <pivotArea dataOnly="0" labelOnly="1" outline="0" fieldPosition="0">
        <references count="5">
          <reference field="7" count="1" selected="0">
            <x v="3"/>
          </reference>
          <reference field="8" count="1" selected="0">
            <x v="14"/>
          </reference>
          <reference field="16" count="1" selected="0">
            <x v="59"/>
          </reference>
          <reference field="19" count="1">
            <x v="73"/>
          </reference>
          <reference field="31" count="1" selected="0">
            <x v="52"/>
          </reference>
        </references>
      </pivotArea>
    </format>
    <format dxfId="1639">
      <pivotArea dataOnly="0" labelOnly="1" outline="0" fieldPosition="0">
        <references count="5">
          <reference field="7" count="1" selected="0">
            <x v="3"/>
          </reference>
          <reference field="8" count="1" selected="0">
            <x v="14"/>
          </reference>
          <reference field="16" count="1" selected="0">
            <x v="59"/>
          </reference>
          <reference field="19" count="1">
            <x v="11"/>
          </reference>
          <reference field="31" count="1" selected="0">
            <x v="102"/>
          </reference>
        </references>
      </pivotArea>
    </format>
    <format dxfId="1638">
      <pivotArea dataOnly="0" labelOnly="1" outline="0" fieldPosition="0">
        <references count="5">
          <reference field="7" count="1" selected="0">
            <x v="1"/>
          </reference>
          <reference field="8" count="1" selected="0">
            <x v="14"/>
          </reference>
          <reference field="16" count="1" selected="0">
            <x v="63"/>
          </reference>
          <reference field="19" count="1">
            <x v="62"/>
          </reference>
          <reference field="31" count="1" selected="0">
            <x v="107"/>
          </reference>
        </references>
      </pivotArea>
    </format>
    <format dxfId="1637">
      <pivotArea dataOnly="0" labelOnly="1" outline="0" fieldPosition="0">
        <references count="5">
          <reference field="7" count="1" selected="0">
            <x v="1"/>
          </reference>
          <reference field="8" count="1" selected="0">
            <x v="14"/>
          </reference>
          <reference field="16" count="1" selected="0">
            <x v="63"/>
          </reference>
          <reference field="19" count="1">
            <x v="63"/>
          </reference>
          <reference field="31" count="1" selected="0">
            <x v="125"/>
          </reference>
        </references>
      </pivotArea>
    </format>
    <format dxfId="1636">
      <pivotArea dataOnly="0" labelOnly="1" outline="0" fieldPosition="0">
        <references count="5">
          <reference field="7" count="1" selected="0">
            <x v="0"/>
          </reference>
          <reference field="8" count="1" selected="0">
            <x v="9"/>
          </reference>
          <reference field="16" count="1" selected="0">
            <x v="65"/>
          </reference>
          <reference field="19" count="1">
            <x v="9"/>
          </reference>
          <reference field="31" count="1" selected="0">
            <x v="20"/>
          </reference>
        </references>
      </pivotArea>
    </format>
    <format dxfId="1635">
      <pivotArea dataOnly="0" labelOnly="1" outline="0" fieldPosition="0">
        <references count="5">
          <reference field="7" count="1" selected="0">
            <x v="3"/>
          </reference>
          <reference field="8" count="1" selected="0">
            <x v="14"/>
          </reference>
          <reference field="16" count="1" selected="0">
            <x v="66"/>
          </reference>
          <reference field="19" count="1">
            <x v="73"/>
          </reference>
          <reference field="31" count="1" selected="0">
            <x v="64"/>
          </reference>
        </references>
      </pivotArea>
    </format>
    <format dxfId="1634">
      <pivotArea dataOnly="0" labelOnly="1" outline="0" fieldPosition="0">
        <references count="5">
          <reference field="7" count="1" selected="0">
            <x v="3"/>
          </reference>
          <reference field="8" count="1" selected="0">
            <x v="14"/>
          </reference>
          <reference field="16" count="1" selected="0">
            <x v="66"/>
          </reference>
          <reference field="19" count="1">
            <x v="38"/>
          </reference>
          <reference field="31" count="1" selected="0">
            <x v="67"/>
          </reference>
        </references>
      </pivotArea>
    </format>
    <format dxfId="1633">
      <pivotArea dataOnly="0" labelOnly="1" outline="0" fieldPosition="0">
        <references count="5">
          <reference field="7" count="1" selected="0">
            <x v="1"/>
          </reference>
          <reference field="8" count="1" selected="0">
            <x v="14"/>
          </reference>
          <reference field="16" count="1" selected="0">
            <x v="69"/>
          </reference>
          <reference field="19" count="1">
            <x v="49"/>
          </reference>
          <reference field="31" count="1" selected="0">
            <x v="93"/>
          </reference>
        </references>
      </pivotArea>
    </format>
    <format dxfId="1632">
      <pivotArea dataOnly="0" labelOnly="1" outline="0" fieldPosition="0">
        <references count="5">
          <reference field="7" count="1" selected="0">
            <x v="1"/>
          </reference>
          <reference field="8" count="1" selected="0">
            <x v="14"/>
          </reference>
          <reference field="16" count="1" selected="0">
            <x v="72"/>
          </reference>
          <reference field="19" count="1">
            <x v="15"/>
          </reference>
          <reference field="31" count="1" selected="0">
            <x v="49"/>
          </reference>
        </references>
      </pivotArea>
    </format>
    <format dxfId="1631">
      <pivotArea dataOnly="0" labelOnly="1" outline="0" fieldPosition="0">
        <references count="5">
          <reference field="7" count="1" selected="0">
            <x v="3"/>
          </reference>
          <reference field="8" count="1" selected="0">
            <x v="14"/>
          </reference>
          <reference field="16" count="1" selected="0">
            <x v="73"/>
          </reference>
          <reference field="19" count="1">
            <x v="73"/>
          </reference>
          <reference field="31" count="1" selected="0">
            <x v="88"/>
          </reference>
        </references>
      </pivotArea>
    </format>
    <format dxfId="1630">
      <pivotArea dataOnly="0" labelOnly="1" outline="0" fieldPosition="0">
        <references count="5">
          <reference field="7" count="1" selected="0">
            <x v="3"/>
          </reference>
          <reference field="8" count="1" selected="0">
            <x v="14"/>
          </reference>
          <reference field="16" count="1" selected="0">
            <x v="76"/>
          </reference>
          <reference field="19" count="1">
            <x v="61"/>
          </reference>
          <reference field="31" count="1" selected="0">
            <x v="25"/>
          </reference>
        </references>
      </pivotArea>
    </format>
    <format dxfId="1629">
      <pivotArea dataOnly="0" labelOnly="1" outline="0" fieldPosition="0">
        <references count="5">
          <reference field="7" count="1" selected="0">
            <x v="0"/>
          </reference>
          <reference field="8" count="1" selected="0">
            <x v="7"/>
          </reference>
          <reference field="16" count="1" selected="0">
            <x v="76"/>
          </reference>
          <reference field="19" count="1">
            <x v="9"/>
          </reference>
          <reference field="31" count="1" selected="0">
            <x v="75"/>
          </reference>
        </references>
      </pivotArea>
    </format>
    <format dxfId="1628">
      <pivotArea dataOnly="0" labelOnly="1" outline="0" fieldPosition="0">
        <references count="5">
          <reference field="7" count="1" selected="0">
            <x v="0"/>
          </reference>
          <reference field="8" count="1" selected="0">
            <x v="18"/>
          </reference>
          <reference field="16" count="1" selected="0">
            <x v="77"/>
          </reference>
          <reference field="19" count="1">
            <x v="3"/>
          </reference>
          <reference field="31" count="1" selected="0">
            <x v="15"/>
          </reference>
        </references>
      </pivotArea>
    </format>
    <format dxfId="1627">
      <pivotArea dataOnly="0" labelOnly="1" outline="0" fieldPosition="0">
        <references count="5">
          <reference field="7" count="1" selected="0">
            <x v="0"/>
          </reference>
          <reference field="8" count="1" selected="0">
            <x v="18"/>
          </reference>
          <reference field="16" count="1" selected="0">
            <x v="77"/>
          </reference>
          <reference field="19" count="1">
            <x v="47"/>
          </reference>
          <reference field="31" count="1" selected="0">
            <x v="22"/>
          </reference>
        </references>
      </pivotArea>
    </format>
    <format dxfId="1626">
      <pivotArea dataOnly="0" labelOnly="1" outline="0" fieldPosition="0">
        <references count="5">
          <reference field="7" count="1" selected="0">
            <x v="0"/>
          </reference>
          <reference field="8" count="1" selected="0">
            <x v="18"/>
          </reference>
          <reference field="16" count="1" selected="0">
            <x v="77"/>
          </reference>
          <reference field="19" count="1">
            <x v="47"/>
          </reference>
          <reference field="31" count="1" selected="0">
            <x v="150"/>
          </reference>
        </references>
      </pivotArea>
    </format>
    <format dxfId="1625">
      <pivotArea dataOnly="0" labelOnly="1" outline="0" fieldPosition="0">
        <references count="5">
          <reference field="7" count="1" selected="0">
            <x v="1"/>
          </reference>
          <reference field="8" count="1" selected="0">
            <x v="14"/>
          </reference>
          <reference field="16" count="1" selected="0">
            <x v="80"/>
          </reference>
          <reference field="19" count="1">
            <x v="9"/>
          </reference>
          <reference field="31" count="1" selected="0">
            <x v="19"/>
          </reference>
        </references>
      </pivotArea>
    </format>
    <format dxfId="1624">
      <pivotArea dataOnly="0" labelOnly="1" outline="0" fieldPosition="0">
        <references count="5">
          <reference field="7" count="1" selected="0">
            <x v="0"/>
          </reference>
          <reference field="8" count="1" selected="0">
            <x v="1"/>
          </reference>
          <reference field="16" count="1" selected="0">
            <x v="84"/>
          </reference>
          <reference field="19" count="1">
            <x v="9"/>
          </reference>
          <reference field="31" count="1" selected="0">
            <x v="62"/>
          </reference>
        </references>
      </pivotArea>
    </format>
    <format dxfId="1623">
      <pivotArea dataOnly="0" labelOnly="1" outline="0" fieldPosition="0">
        <references count="5">
          <reference field="7" count="1" selected="0">
            <x v="0"/>
          </reference>
          <reference field="8" count="1" selected="0">
            <x v="12"/>
          </reference>
          <reference field="16" count="1" selected="0">
            <x v="92"/>
          </reference>
          <reference field="19" count="1">
            <x v="43"/>
          </reference>
          <reference field="31" count="1" selected="0">
            <x v="38"/>
          </reference>
        </references>
      </pivotArea>
    </format>
    <format dxfId="1622">
      <pivotArea dataOnly="0" labelOnly="1" outline="0" fieldPosition="0">
        <references count="5">
          <reference field="7" count="1" selected="0">
            <x v="3"/>
          </reference>
          <reference field="8" count="1" selected="0">
            <x v="14"/>
          </reference>
          <reference field="16" count="1" selected="0">
            <x v="93"/>
          </reference>
          <reference field="19" count="1">
            <x v="9"/>
          </reference>
          <reference field="31" count="1" selected="0">
            <x v="115"/>
          </reference>
        </references>
      </pivotArea>
    </format>
    <format dxfId="1621">
      <pivotArea dataOnly="0" labelOnly="1" outline="0" fieldPosition="0">
        <references count="5">
          <reference field="7" count="1" selected="0">
            <x v="3"/>
          </reference>
          <reference field="8" count="1" selected="0">
            <x v="14"/>
          </reference>
          <reference field="16" count="1" selected="0">
            <x v="95"/>
          </reference>
          <reference field="19" count="1">
            <x v="73"/>
          </reference>
          <reference field="31" count="1" selected="0">
            <x v="61"/>
          </reference>
        </references>
      </pivotArea>
    </format>
    <format dxfId="1620">
      <pivotArea dataOnly="0" labelOnly="1" outline="0" fieldPosition="0">
        <references count="5">
          <reference field="7" count="1" selected="0">
            <x v="3"/>
          </reference>
          <reference field="8" count="1" selected="0">
            <x v="14"/>
          </reference>
          <reference field="16" count="1" selected="0">
            <x v="116"/>
          </reference>
          <reference field="19" count="1">
            <x v="13"/>
          </reference>
          <reference field="31" count="1" selected="0">
            <x v="1"/>
          </reference>
        </references>
      </pivotArea>
    </format>
    <format dxfId="1619">
      <pivotArea dataOnly="0" labelOnly="1" outline="0" fieldPosition="0">
        <references count="5">
          <reference field="7" count="1" selected="0">
            <x v="2"/>
          </reference>
          <reference field="8" count="1" selected="0">
            <x v="14"/>
          </reference>
          <reference field="16" count="1" selected="0">
            <x v="116"/>
          </reference>
          <reference field="19" count="1">
            <x v="73"/>
          </reference>
          <reference field="31" count="1" selected="0">
            <x v="4"/>
          </reference>
        </references>
      </pivotArea>
    </format>
    <format dxfId="1618">
      <pivotArea dataOnly="0" labelOnly="1" outline="0" fieldPosition="0">
        <references count="5">
          <reference field="7" count="1" selected="0">
            <x v="0"/>
          </reference>
          <reference field="8" count="1" selected="0">
            <x v="11"/>
          </reference>
          <reference field="16" count="1" selected="0">
            <x v="116"/>
          </reference>
          <reference field="19" count="1">
            <x v="66"/>
          </reference>
          <reference field="31" count="1" selected="0">
            <x v="12"/>
          </reference>
        </references>
      </pivotArea>
    </format>
    <format dxfId="1617">
      <pivotArea dataOnly="0" labelOnly="1" outline="0" fieldPosition="0">
        <references count="5">
          <reference field="7" count="1" selected="0">
            <x v="0"/>
          </reference>
          <reference field="8" count="1" selected="0">
            <x v="0"/>
          </reference>
          <reference field="16" count="1" selected="0">
            <x v="116"/>
          </reference>
          <reference field="19" count="1">
            <x v="9"/>
          </reference>
          <reference field="31" count="1" selected="0">
            <x v="13"/>
          </reference>
        </references>
      </pivotArea>
    </format>
    <format dxfId="1616">
      <pivotArea dataOnly="0" labelOnly="1" outline="0" fieldPosition="0">
        <references count="5">
          <reference field="7" count="1" selected="0">
            <x v="0"/>
          </reference>
          <reference field="8" count="1" selected="0">
            <x v="5"/>
          </reference>
          <reference field="16" count="1" selected="0">
            <x v="116"/>
          </reference>
          <reference field="19" count="1">
            <x v="61"/>
          </reference>
          <reference field="31" count="1" selected="0">
            <x v="14"/>
          </reference>
        </references>
      </pivotArea>
    </format>
    <format dxfId="1615">
      <pivotArea dataOnly="0" labelOnly="1" outline="0" fieldPosition="0">
        <references count="5">
          <reference field="7" count="1" selected="0">
            <x v="1"/>
          </reference>
          <reference field="8" count="1" selected="0">
            <x v="14"/>
          </reference>
          <reference field="16" count="1" selected="0">
            <x v="116"/>
          </reference>
          <reference field="19" count="1">
            <x v="9"/>
          </reference>
          <reference field="31" count="1" selected="0">
            <x v="42"/>
          </reference>
        </references>
      </pivotArea>
    </format>
    <format dxfId="1614">
      <pivotArea dataOnly="0" labelOnly="1" outline="0" fieldPosition="0">
        <references count="5">
          <reference field="7" count="1" selected="0">
            <x v="0"/>
          </reference>
          <reference field="8" count="1" selected="0">
            <x v="13"/>
          </reference>
          <reference field="16" count="1" selected="0">
            <x v="116"/>
          </reference>
          <reference field="19" count="1">
            <x v="73"/>
          </reference>
          <reference field="31" count="1" selected="0">
            <x v="59"/>
          </reference>
        </references>
      </pivotArea>
    </format>
    <format dxfId="1613">
      <pivotArea dataOnly="0" labelOnly="1" outline="0" fieldPosition="0">
        <references count="5">
          <reference field="7" count="1" selected="0">
            <x v="3"/>
          </reference>
          <reference field="8" count="1" selected="0">
            <x v="14"/>
          </reference>
          <reference field="16" count="1" selected="0">
            <x v="116"/>
          </reference>
          <reference field="19" count="1">
            <x v="9"/>
          </reference>
          <reference field="31" count="1" selected="0">
            <x v="70"/>
          </reference>
        </references>
      </pivotArea>
    </format>
    <format dxfId="1612">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76"/>
          </reference>
        </references>
      </pivotArea>
    </format>
    <format dxfId="1611">
      <pivotArea dataOnly="0" labelOnly="1" outline="0" fieldPosition="0">
        <references count="5">
          <reference field="7" count="1" selected="0">
            <x v="3"/>
          </reference>
          <reference field="8" count="1" selected="0">
            <x v="14"/>
          </reference>
          <reference field="16" count="1" selected="0">
            <x v="116"/>
          </reference>
          <reference field="19" count="1">
            <x v="18"/>
          </reference>
          <reference field="31" count="1" selected="0">
            <x v="77"/>
          </reference>
        </references>
      </pivotArea>
    </format>
    <format dxfId="1610">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78"/>
          </reference>
        </references>
      </pivotArea>
    </format>
    <format dxfId="1609">
      <pivotArea dataOnly="0" labelOnly="1" outline="0" fieldPosition="0">
        <references count="5">
          <reference field="7" count="1" selected="0">
            <x v="3"/>
          </reference>
          <reference field="8" count="1" selected="0">
            <x v="14"/>
          </reference>
          <reference field="16" count="1" selected="0">
            <x v="116"/>
          </reference>
          <reference field="19" count="1">
            <x v="34"/>
          </reference>
          <reference field="31" count="1" selected="0">
            <x v="79"/>
          </reference>
        </references>
      </pivotArea>
    </format>
    <format dxfId="1608">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81"/>
          </reference>
        </references>
      </pivotArea>
    </format>
    <format dxfId="1607">
      <pivotArea dataOnly="0" labelOnly="1" outline="0" fieldPosition="0">
        <references count="5">
          <reference field="7" count="1" selected="0">
            <x v="1"/>
          </reference>
          <reference field="8" count="1" selected="0">
            <x v="14"/>
          </reference>
          <reference field="16" count="1" selected="0">
            <x v="116"/>
          </reference>
          <reference field="19" count="1">
            <x v="69"/>
          </reference>
          <reference field="31" count="1" selected="0">
            <x v="85"/>
          </reference>
        </references>
      </pivotArea>
    </format>
    <format dxfId="1606">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89"/>
          </reference>
        </references>
      </pivotArea>
    </format>
    <format dxfId="1605">
      <pivotArea dataOnly="0" labelOnly="1" outline="0" fieldPosition="0">
        <references count="5">
          <reference field="7" count="1" selected="0">
            <x v="1"/>
          </reference>
          <reference field="8" count="1" selected="0">
            <x v="14"/>
          </reference>
          <reference field="16" count="1" selected="0">
            <x v="116"/>
          </reference>
          <reference field="19" count="1">
            <x v="72"/>
          </reference>
          <reference field="31" count="1" selected="0">
            <x v="91"/>
          </reference>
        </references>
      </pivotArea>
    </format>
    <format dxfId="1604">
      <pivotArea dataOnly="0" labelOnly="1" outline="0" fieldPosition="0">
        <references count="5">
          <reference field="7" count="1" selected="0">
            <x v="3"/>
          </reference>
          <reference field="8" count="1" selected="0">
            <x v="14"/>
          </reference>
          <reference field="16" count="1" selected="0">
            <x v="116"/>
          </reference>
          <reference field="19" count="1">
            <x v="0"/>
          </reference>
          <reference field="31" count="1" selected="0">
            <x v="97"/>
          </reference>
        </references>
      </pivotArea>
    </format>
    <format dxfId="1603">
      <pivotArea dataOnly="0" labelOnly="1" outline="0" fieldPosition="0">
        <references count="5">
          <reference field="7" count="1" selected="0">
            <x v="3"/>
          </reference>
          <reference field="8" count="1" selected="0">
            <x v="14"/>
          </reference>
          <reference field="16" count="1" selected="0">
            <x v="116"/>
          </reference>
          <reference field="19" count="1">
            <x v="1"/>
          </reference>
          <reference field="31" count="1" selected="0">
            <x v="98"/>
          </reference>
        </references>
      </pivotArea>
    </format>
    <format dxfId="1602">
      <pivotArea dataOnly="0" labelOnly="1" outline="0" fieldPosition="0">
        <references count="5">
          <reference field="7" count="1" selected="0">
            <x v="3"/>
          </reference>
          <reference field="8" count="1" selected="0">
            <x v="14"/>
          </reference>
          <reference field="16" count="1" selected="0">
            <x v="116"/>
          </reference>
          <reference field="19" count="1">
            <x v="2"/>
          </reference>
          <reference field="31" count="1" selected="0">
            <x v="99"/>
          </reference>
        </references>
      </pivotArea>
    </format>
    <format dxfId="1601">
      <pivotArea dataOnly="0" labelOnly="1" outline="0" fieldPosition="0">
        <references count="5">
          <reference field="7" count="1" selected="0">
            <x v="1"/>
          </reference>
          <reference field="8" count="1" selected="0">
            <x v="14"/>
          </reference>
          <reference field="16" count="1" selected="0">
            <x v="116"/>
          </reference>
          <reference field="19" count="1">
            <x v="24"/>
          </reference>
          <reference field="31" count="1" selected="0">
            <x v="101"/>
          </reference>
        </references>
      </pivotArea>
    </format>
    <format dxfId="1600">
      <pivotArea dataOnly="0" labelOnly="1" outline="0" fieldPosition="0">
        <references count="5">
          <reference field="7" count="1" selected="0">
            <x v="3"/>
          </reference>
          <reference field="8" count="1" selected="0">
            <x v="14"/>
          </reference>
          <reference field="16" count="1" selected="0">
            <x v="116"/>
          </reference>
          <reference field="19" count="1">
            <x v="73"/>
          </reference>
          <reference field="31" count="1" selected="0">
            <x v="103"/>
          </reference>
        </references>
      </pivotArea>
    </format>
    <format dxfId="1599">
      <pivotArea dataOnly="0" labelOnly="1" outline="0" fieldPosition="0">
        <references count="5">
          <reference field="7" count="1" selected="0">
            <x v="1"/>
          </reference>
          <reference field="8" count="1" selected="0">
            <x v="14"/>
          </reference>
          <reference field="16" count="1" selected="0">
            <x v="116"/>
          </reference>
          <reference field="19" count="1">
            <x v="39"/>
          </reference>
          <reference field="31" count="1" selected="0">
            <x v="113"/>
          </reference>
        </references>
      </pivotArea>
    </format>
    <format dxfId="1598">
      <pivotArea dataOnly="0" labelOnly="1" outline="0" fieldPosition="0">
        <references count="5">
          <reference field="7" count="1" selected="0">
            <x v="3"/>
          </reference>
          <reference field="8" count="1" selected="0">
            <x v="14"/>
          </reference>
          <reference field="16" count="1" selected="0">
            <x v="55"/>
          </reference>
          <reference field="19" count="1">
            <x v="39"/>
          </reference>
          <reference field="31" count="1" selected="0">
            <x v="141"/>
          </reference>
        </references>
      </pivotArea>
    </format>
    <format dxfId="1597">
      <pivotArea dataOnly="0" labelOnly="1" outline="0" fieldPosition="0">
        <references count="5">
          <reference field="7" count="1" selected="0">
            <x v="3"/>
          </reference>
          <reference field="8" count="1" selected="0">
            <x v="14"/>
          </reference>
          <reference field="16" count="1" selected="0">
            <x v="50"/>
          </reference>
          <reference field="19" count="1">
            <x v="75"/>
          </reference>
          <reference field="31" count="1" selected="0">
            <x v="143"/>
          </reference>
        </references>
      </pivotArea>
    </format>
    <format dxfId="1596">
      <pivotArea dataOnly="0" labelOnly="1" outline="0" fieldPosition="0">
        <references count="5">
          <reference field="7" count="1" selected="0">
            <x v="3"/>
          </reference>
          <reference field="8" count="1" selected="0">
            <x v="14"/>
          </reference>
          <reference field="16" count="1" selected="0">
            <x v="71"/>
          </reference>
          <reference field="19" count="1">
            <x v="39"/>
          </reference>
          <reference field="31" count="1" selected="0">
            <x v="135"/>
          </reference>
        </references>
      </pivotArea>
    </format>
    <format dxfId="1595">
      <pivotArea dataOnly="0" labelOnly="1" outline="0" fieldPosition="0">
        <references count="6">
          <reference field="7" count="1" selected="0">
            <x v="1"/>
          </reference>
          <reference field="8" count="1" selected="0">
            <x v="14"/>
          </reference>
          <reference field="16" count="1" selected="0">
            <x v="24"/>
          </reference>
          <reference field="19" count="1" selected="0">
            <x v="28"/>
          </reference>
          <reference field="20" count="1">
            <x v="36"/>
          </reference>
          <reference field="31" count="1" selected="0">
            <x v="2"/>
          </reference>
        </references>
      </pivotArea>
    </format>
    <format dxfId="1594">
      <pivotArea dataOnly="0" labelOnly="1" outline="0" fieldPosition="0">
        <references count="6">
          <reference field="7" count="1" selected="0">
            <x v="1"/>
          </reference>
          <reference field="8" count="1" selected="0">
            <x v="14"/>
          </reference>
          <reference field="16" count="1" selected="0">
            <x v="24"/>
          </reference>
          <reference field="19" count="1" selected="0">
            <x v="33"/>
          </reference>
          <reference field="20" count="1">
            <x v="10"/>
          </reference>
          <reference field="31" count="1" selected="0">
            <x v="3"/>
          </reference>
        </references>
      </pivotArea>
    </format>
    <format dxfId="1593">
      <pivotArea dataOnly="0" labelOnly="1" outline="0" fieldPosition="0">
        <references count="6">
          <reference field="7" count="1" selected="0">
            <x v="3"/>
          </reference>
          <reference field="8" count="1" selected="0">
            <x v="14"/>
          </reference>
          <reference field="16" count="1" selected="0">
            <x v="24"/>
          </reference>
          <reference field="19" count="1" selected="0">
            <x v="73"/>
          </reference>
          <reference field="20" count="1">
            <x v="80"/>
          </reference>
          <reference field="31" count="1" selected="0">
            <x v="18"/>
          </reference>
        </references>
      </pivotArea>
    </format>
    <format dxfId="1592">
      <pivotArea dataOnly="0" labelOnly="1" outline="0" fieldPosition="0">
        <references count="6">
          <reference field="7" count="1" selected="0">
            <x v="1"/>
          </reference>
          <reference field="8" count="1" selected="0">
            <x v="14"/>
          </reference>
          <reference field="16" count="1" selected="0">
            <x v="25"/>
          </reference>
          <reference field="19" count="1" selected="0">
            <x v="54"/>
          </reference>
          <reference field="20" count="1">
            <x v="80"/>
          </reference>
          <reference field="31" count="1" selected="0">
            <x v="104"/>
          </reference>
        </references>
      </pivotArea>
    </format>
    <format dxfId="1591">
      <pivotArea dataOnly="0" labelOnly="1" outline="0" fieldPosition="0">
        <references count="6">
          <reference field="7" count="1" selected="0">
            <x v="0"/>
          </reference>
          <reference field="8" count="1" selected="0">
            <x v="17"/>
          </reference>
          <reference field="16" count="1" selected="0">
            <x v="27"/>
          </reference>
          <reference field="19" count="1" selected="0">
            <x v="6"/>
          </reference>
          <reference field="20" count="1">
            <x v="4"/>
          </reference>
          <reference field="31" count="1" selected="0">
            <x v="36"/>
          </reference>
        </references>
      </pivotArea>
    </format>
    <format dxfId="1590">
      <pivotArea dataOnly="0" labelOnly="1" outline="0" fieldPosition="0">
        <references count="6">
          <reference field="7" count="1" selected="0">
            <x v="3"/>
          </reference>
          <reference field="8" count="1" selected="0">
            <x v="14"/>
          </reference>
          <reference field="16" count="1" selected="0">
            <x v="27"/>
          </reference>
          <reference field="19" count="1" selected="0">
            <x v="36"/>
          </reference>
          <reference field="20" count="1">
            <x v="41"/>
          </reference>
          <reference field="31" count="1" selected="0">
            <x v="72"/>
          </reference>
        </references>
      </pivotArea>
    </format>
    <format dxfId="1589">
      <pivotArea dataOnly="0" labelOnly="1" outline="0" fieldPosition="0">
        <references count="6">
          <reference field="7" count="1" selected="0">
            <x v="3"/>
          </reference>
          <reference field="8" count="1" selected="0">
            <x v="14"/>
          </reference>
          <reference field="16" count="1" selected="0">
            <x v="27"/>
          </reference>
          <reference field="19" count="1" selected="0">
            <x v="5"/>
          </reference>
          <reference field="20" count="1">
            <x v="42"/>
          </reference>
          <reference field="31" count="1" selected="0">
            <x v="73"/>
          </reference>
        </references>
      </pivotArea>
    </format>
    <format dxfId="1588">
      <pivotArea dataOnly="0" labelOnly="1" outline="0" fieldPosition="0">
        <references count="6">
          <reference field="7" count="1" selected="0">
            <x v="1"/>
          </reference>
          <reference field="8" count="1" selected="0">
            <x v="14"/>
          </reference>
          <reference field="16" count="1" selected="0">
            <x v="27"/>
          </reference>
          <reference field="19" count="1" selected="0">
            <x v="51"/>
          </reference>
          <reference field="20" count="1">
            <x v="63"/>
          </reference>
          <reference field="31" count="1" selected="0">
            <x v="131"/>
          </reference>
        </references>
      </pivotArea>
    </format>
    <format dxfId="1587">
      <pivotArea dataOnly="0" labelOnly="1" outline="0" fieldPosition="0">
        <references count="6">
          <reference field="7" count="1" selected="0">
            <x v="3"/>
          </reference>
          <reference field="8" count="1" selected="0">
            <x v="14"/>
          </reference>
          <reference field="16" count="1" selected="0">
            <x v="28"/>
          </reference>
          <reference field="19" count="1" selected="0">
            <x v="73"/>
          </reference>
          <reference field="20" count="1">
            <x v="80"/>
          </reference>
          <reference field="31" count="1" selected="0">
            <x v="53"/>
          </reference>
        </references>
      </pivotArea>
    </format>
    <format dxfId="1586">
      <pivotArea dataOnly="0" labelOnly="1" outline="0" fieldPosition="0">
        <references count="6">
          <reference field="7" count="1" selected="0">
            <x v="3"/>
          </reference>
          <reference field="8" count="1" selected="0">
            <x v="14"/>
          </reference>
          <reference field="16" count="1" selected="0">
            <x v="31"/>
          </reference>
          <reference field="19" count="1" selected="0">
            <x v="44"/>
          </reference>
          <reference field="20" count="1">
            <x v="54"/>
          </reference>
          <reference field="31" count="1" selected="0">
            <x v="74"/>
          </reference>
        </references>
      </pivotArea>
    </format>
    <format dxfId="1585">
      <pivotArea dataOnly="0" labelOnly="1" outline="0" fieldPosition="0">
        <references count="6">
          <reference field="7" count="1" selected="0">
            <x v="1"/>
          </reference>
          <reference field="8" count="1" selected="0">
            <x v="14"/>
          </reference>
          <reference field="16" count="1" selected="0">
            <x v="31"/>
          </reference>
          <reference field="19" count="1" selected="0">
            <x v="25"/>
          </reference>
          <reference field="20" count="1">
            <x v="61"/>
          </reference>
          <reference field="31" count="1" selected="0">
            <x v="105"/>
          </reference>
        </references>
      </pivotArea>
    </format>
    <format dxfId="1584">
      <pivotArea dataOnly="0" labelOnly="1" outline="0" fieldPosition="0">
        <references count="6">
          <reference field="7" count="1" selected="0">
            <x v="1"/>
          </reference>
          <reference field="8" count="1" selected="0">
            <x v="14"/>
          </reference>
          <reference field="16" count="1" selected="0">
            <x v="31"/>
          </reference>
          <reference field="19" count="1" selected="0">
            <x v="67"/>
          </reference>
          <reference field="20" count="1">
            <x v="55"/>
          </reference>
          <reference field="31" count="1" selected="0">
            <x v="120"/>
          </reference>
        </references>
      </pivotArea>
    </format>
    <format dxfId="1583">
      <pivotArea dataOnly="0" labelOnly="1" outline="0" fieldPosition="0">
        <references count="6">
          <reference field="7" count="1" selected="0">
            <x v="1"/>
          </reference>
          <reference field="8" count="1" selected="0">
            <x v="14"/>
          </reference>
          <reference field="16" count="1" selected="0">
            <x v="31"/>
          </reference>
          <reference field="19" count="1" selected="0">
            <x v="48"/>
          </reference>
          <reference field="20" count="1">
            <x v="56"/>
          </reference>
          <reference field="31" count="1" selected="0">
            <x v="121"/>
          </reference>
        </references>
      </pivotArea>
    </format>
    <format dxfId="1582">
      <pivotArea dataOnly="0" labelOnly="1" outline="0" fieldPosition="0">
        <references count="6">
          <reference field="7" count="1" selected="0">
            <x v="1"/>
          </reference>
          <reference field="8" count="1" selected="0">
            <x v="14"/>
          </reference>
          <reference field="16" count="1" selected="0">
            <x v="31"/>
          </reference>
          <reference field="19" count="1" selected="0">
            <x v="50"/>
          </reference>
          <reference field="20" count="1">
            <x v="59"/>
          </reference>
          <reference field="31" count="1" selected="0">
            <x v="122"/>
          </reference>
        </references>
      </pivotArea>
    </format>
    <format dxfId="1581">
      <pivotArea dataOnly="0" labelOnly="1" outline="0" fieldPosition="0">
        <references count="6">
          <reference field="7" count="1" selected="0">
            <x v="1"/>
          </reference>
          <reference field="8" count="1" selected="0">
            <x v="14"/>
          </reference>
          <reference field="16" count="1" selected="0">
            <x v="31"/>
          </reference>
          <reference field="19" count="1" selected="0">
            <x v="52"/>
          </reference>
          <reference field="20" count="1">
            <x v="62"/>
          </reference>
          <reference field="31" count="1" selected="0">
            <x v="123"/>
          </reference>
        </references>
      </pivotArea>
    </format>
    <format dxfId="1580">
      <pivotArea dataOnly="0" labelOnly="1" outline="0" fieldPosition="0">
        <references count="6">
          <reference field="7" count="1" selected="0">
            <x v="1"/>
          </reference>
          <reference field="8" count="1" selected="0">
            <x v="14"/>
          </reference>
          <reference field="16" count="1" selected="0">
            <x v="31"/>
          </reference>
          <reference field="19" count="1" selected="0">
            <x v="53"/>
          </reference>
          <reference field="20" count="1">
            <x v="24"/>
          </reference>
          <reference field="31" count="1" selected="0">
            <x v="124"/>
          </reference>
        </references>
      </pivotArea>
    </format>
    <format dxfId="1579">
      <pivotArea dataOnly="0" labelOnly="1" outline="0" fieldPosition="0">
        <references count="6">
          <reference field="7" count="1" selected="0">
            <x v="3"/>
          </reference>
          <reference field="8" count="1" selected="0">
            <x v="14"/>
          </reference>
          <reference field="16" count="1" selected="0">
            <x v="31"/>
          </reference>
          <reference field="19" count="1" selected="0">
            <x v="73"/>
          </reference>
          <reference field="20" count="1">
            <x v="80"/>
          </reference>
          <reference field="31" count="1" selected="0">
            <x v="136"/>
          </reference>
        </references>
      </pivotArea>
    </format>
    <format dxfId="1578">
      <pivotArea dataOnly="0" labelOnly="1" outline="0" fieldPosition="0">
        <references count="6">
          <reference field="7" count="1" selected="0">
            <x v="3"/>
          </reference>
          <reference field="8" count="1" selected="0">
            <x v="14"/>
          </reference>
          <reference field="16" count="1" selected="0">
            <x v="31"/>
          </reference>
          <reference field="19" count="1" selected="0">
            <x v="74"/>
          </reference>
          <reference field="20" count="1">
            <x v="81"/>
          </reference>
          <reference field="31" count="1" selected="0">
            <x v="140"/>
          </reference>
        </references>
      </pivotArea>
    </format>
    <format dxfId="1577">
      <pivotArea dataOnly="0" labelOnly="1" outline="0" fieldPosition="0">
        <references count="6">
          <reference field="7" count="1" selected="0">
            <x v="3"/>
          </reference>
          <reference field="8" count="1" selected="0">
            <x v="14"/>
          </reference>
          <reference field="16" count="1" selected="0">
            <x v="32"/>
          </reference>
          <reference field="19" count="1" selected="0">
            <x v="46"/>
          </reference>
          <reference field="20" count="1">
            <x v="60"/>
          </reference>
          <reference field="31" count="1" selected="0">
            <x v="26"/>
          </reference>
        </references>
      </pivotArea>
    </format>
    <format dxfId="1576">
      <pivotArea dataOnly="0" labelOnly="1" outline="0" fieldPosition="0">
        <references count="6">
          <reference field="7" count="1" selected="0">
            <x v="1"/>
          </reference>
          <reference field="8" count="1" selected="0">
            <x v="14"/>
          </reference>
          <reference field="16" count="1" selected="0">
            <x v="32"/>
          </reference>
          <reference field="19" count="1" selected="0">
            <x v="26"/>
          </reference>
          <reference field="20" count="1">
            <x v="23"/>
          </reference>
          <reference field="31" count="1" selected="0">
            <x v="58"/>
          </reference>
        </references>
      </pivotArea>
    </format>
    <format dxfId="1575">
      <pivotArea dataOnly="0" labelOnly="1" outline="0" fieldPosition="0">
        <references count="6">
          <reference field="7" count="1" selected="0">
            <x v="3"/>
          </reference>
          <reference field="8" count="1" selected="0">
            <x v="14"/>
          </reference>
          <reference field="16" count="1" selected="0">
            <x v="32"/>
          </reference>
          <reference field="19" count="1" selected="0">
            <x v="73"/>
          </reference>
          <reference field="20" count="1">
            <x v="80"/>
          </reference>
          <reference field="31" count="1" selected="0">
            <x v="138"/>
          </reference>
        </references>
      </pivotArea>
    </format>
    <format dxfId="1574">
      <pivotArea dataOnly="0" labelOnly="1" outline="0" fieldPosition="0">
        <references count="6">
          <reference field="7" count="1" selected="0">
            <x v="3"/>
          </reference>
          <reference field="8" count="1" selected="0">
            <x v="14"/>
          </reference>
          <reference field="16" count="1" selected="0">
            <x v="33"/>
          </reference>
          <reference field="19" count="1" selected="0">
            <x v="12"/>
          </reference>
          <reference field="20" count="1">
            <x v="13"/>
          </reference>
          <reference field="31" count="1" selected="0">
            <x v="17"/>
          </reference>
        </references>
      </pivotArea>
    </format>
    <format dxfId="1573">
      <pivotArea dataOnly="0" labelOnly="1" outline="0" fieldPosition="0">
        <references count="6">
          <reference field="7" count="1" selected="0">
            <x v="0"/>
          </reference>
          <reference field="8" count="1" selected="0">
            <x v="10"/>
          </reference>
          <reference field="16" count="1" selected="0">
            <x v="34"/>
          </reference>
          <reference field="19" count="1" selected="0">
            <x v="56"/>
          </reference>
          <reference field="20" count="1">
            <x v="80"/>
          </reference>
          <reference field="31" count="1" selected="0">
            <x v="24"/>
          </reference>
        </references>
      </pivotArea>
    </format>
    <format dxfId="1572">
      <pivotArea dataOnly="0" labelOnly="1" outline="0" fieldPosition="0">
        <references count="6">
          <reference field="7" count="1" selected="0">
            <x v="3"/>
          </reference>
          <reference field="8" count="1" selected="0">
            <x v="14"/>
          </reference>
          <reference field="16" count="1" selected="0">
            <x v="34"/>
          </reference>
          <reference field="19" count="1" selected="0">
            <x v="73"/>
          </reference>
          <reference field="20" count="1">
            <x v="80"/>
          </reference>
          <reference field="31" count="1" selected="0">
            <x v="68"/>
          </reference>
        </references>
      </pivotArea>
    </format>
    <format dxfId="1571">
      <pivotArea dataOnly="0" labelOnly="1" outline="0" fieldPosition="0">
        <references count="6">
          <reference field="7" count="1" selected="0">
            <x v="3"/>
          </reference>
          <reference field="8" count="1" selected="0">
            <x v="14"/>
          </reference>
          <reference field="16" count="1" selected="0">
            <x v="35"/>
          </reference>
          <reference field="19" count="1" selected="0">
            <x v="16"/>
          </reference>
          <reference field="20" count="1">
            <x v="11"/>
          </reference>
          <reference field="31" count="1" selected="0">
            <x v="48"/>
          </reference>
        </references>
      </pivotArea>
    </format>
    <format dxfId="1570">
      <pivotArea dataOnly="0" labelOnly="1" outline="0" fieldPosition="0">
        <references count="6">
          <reference field="7" count="1" selected="0">
            <x v="3"/>
          </reference>
          <reference field="8" count="1" selected="0">
            <x v="14"/>
          </reference>
          <reference field="16" count="1" selected="0">
            <x v="35"/>
          </reference>
          <reference field="19" count="1" selected="0">
            <x v="35"/>
          </reference>
          <reference field="20" count="1">
            <x v="40"/>
          </reference>
          <reference field="31" count="1" selected="0">
            <x v="50"/>
          </reference>
        </references>
      </pivotArea>
    </format>
    <format dxfId="1569">
      <pivotArea dataOnly="0" labelOnly="1" outline="0" fieldPosition="0">
        <references count="6">
          <reference field="7" count="1" selected="0">
            <x v="3"/>
          </reference>
          <reference field="8" count="1" selected="0">
            <x v="14"/>
          </reference>
          <reference field="16" count="1" selected="0">
            <x v="35"/>
          </reference>
          <reference field="19" count="1" selected="0">
            <x v="45"/>
          </reference>
          <reference field="20" count="1">
            <x v="58"/>
          </reference>
          <reference field="31" count="1" selected="0">
            <x v="71"/>
          </reference>
        </references>
      </pivotArea>
    </format>
    <format dxfId="1568">
      <pivotArea dataOnly="0" labelOnly="1" outline="0" fieldPosition="0">
        <references count="6">
          <reference field="7" count="1" selected="0">
            <x v="1"/>
          </reference>
          <reference field="8" count="1" selected="0">
            <x v="14"/>
          </reference>
          <reference field="16" count="1" selected="0">
            <x v="35"/>
          </reference>
          <reference field="19" count="1" selected="0">
            <x v="23"/>
          </reference>
          <reference field="20" count="1">
            <x v="21"/>
          </reference>
          <reference field="31" count="1" selected="0">
            <x v="106"/>
          </reference>
        </references>
      </pivotArea>
    </format>
    <format dxfId="1567">
      <pivotArea dataOnly="0" labelOnly="1" outline="0" fieldPosition="0">
        <references count="6">
          <reference field="7" count="1" selected="0">
            <x v="1"/>
          </reference>
          <reference field="8" count="1" selected="0">
            <x v="14"/>
          </reference>
          <reference field="16" count="1" selected="0">
            <x v="35"/>
          </reference>
          <reference field="19" count="1" selected="0">
            <x v="19"/>
          </reference>
          <reference field="20" count="1">
            <x v="43"/>
          </reference>
          <reference field="31" count="1" selected="0">
            <x v="116"/>
          </reference>
        </references>
      </pivotArea>
    </format>
    <format dxfId="1566">
      <pivotArea dataOnly="0" labelOnly="1" outline="0" fieldPosition="0">
        <references count="6">
          <reference field="7" count="1" selected="0">
            <x v="3"/>
          </reference>
          <reference field="8" count="1" selected="0">
            <x v="14"/>
          </reference>
          <reference field="16" count="1" selected="0">
            <x v="36"/>
          </reference>
          <reference field="19" count="1" selected="0">
            <x v="73"/>
          </reference>
          <reference field="20" count="1">
            <x v="80"/>
          </reference>
          <reference field="31" count="1" selected="0">
            <x v="92"/>
          </reference>
        </references>
      </pivotArea>
    </format>
    <format dxfId="1565">
      <pivotArea dataOnly="0" labelOnly="1" outline="0" fieldPosition="0">
        <references count="6">
          <reference field="7" count="1" selected="0">
            <x v="3"/>
          </reference>
          <reference field="8" count="1" selected="0">
            <x v="14"/>
          </reference>
          <reference field="16" count="1" selected="0">
            <x v="38"/>
          </reference>
          <reference field="19" count="1" selected="0">
            <x v="17"/>
          </reference>
          <reference field="20" count="1">
            <x v="12"/>
          </reference>
          <reference field="31" count="1" selected="0">
            <x v="63"/>
          </reference>
        </references>
      </pivotArea>
    </format>
    <format dxfId="1564">
      <pivotArea dataOnly="0" labelOnly="1" outline="0" fieldPosition="0">
        <references count="6">
          <reference field="7" count="1" selected="0">
            <x v="3"/>
          </reference>
          <reference field="8" count="1" selected="0">
            <x v="14"/>
          </reference>
          <reference field="16" count="1" selected="0">
            <x v="38"/>
          </reference>
          <reference field="19" count="1" selected="0">
            <x v="32"/>
          </reference>
          <reference field="20" count="1">
            <x v="37"/>
          </reference>
          <reference field="31" count="1" selected="0">
            <x v="96"/>
          </reference>
        </references>
      </pivotArea>
    </format>
    <format dxfId="1563">
      <pivotArea dataOnly="0" labelOnly="1" outline="0" fieldPosition="0">
        <references count="6">
          <reference field="7" count="1" selected="0">
            <x v="1"/>
          </reference>
          <reference field="8" count="1" selected="0">
            <x v="14"/>
          </reference>
          <reference field="16" count="1" selected="0">
            <x v="38"/>
          </reference>
          <reference field="19" count="1" selected="0">
            <x v="42"/>
          </reference>
          <reference field="20" count="1">
            <x v="65"/>
          </reference>
          <reference field="31" count="1" selected="0">
            <x v="126"/>
          </reference>
        </references>
      </pivotArea>
    </format>
    <format dxfId="1562">
      <pivotArea dataOnly="0" labelOnly="1" outline="0" fieldPosition="0">
        <references count="6">
          <reference field="7" count="1" selected="0">
            <x v="1"/>
          </reference>
          <reference field="8" count="1" selected="0">
            <x v="14"/>
          </reference>
          <reference field="16" count="1" selected="0">
            <x v="38"/>
          </reference>
          <reference field="19" count="1" selected="0">
            <x v="58"/>
          </reference>
          <reference field="20" count="1">
            <x v="22"/>
          </reference>
          <reference field="31" count="1" selected="0">
            <x v="127"/>
          </reference>
        </references>
      </pivotArea>
    </format>
    <format dxfId="1561">
      <pivotArea dataOnly="0" labelOnly="1" outline="0" fieldPosition="0">
        <references count="6">
          <reference field="7" count="1" selected="0">
            <x v="0"/>
          </reference>
          <reference field="8" count="1" selected="0">
            <x v="3"/>
          </reference>
          <reference field="16" count="1" selected="0">
            <x v="39"/>
          </reference>
          <reference field="19" count="1" selected="0">
            <x v="14"/>
          </reference>
          <reference field="20" count="1">
            <x v="20"/>
          </reference>
          <reference field="31" count="1" selected="0">
            <x v="16"/>
          </reference>
        </references>
      </pivotArea>
    </format>
    <format dxfId="1560">
      <pivotArea dataOnly="0" labelOnly="1" outline="0" fieldPosition="0">
        <references count="6">
          <reference field="7" count="1" selected="0">
            <x v="0"/>
          </reference>
          <reference field="8" count="1" selected="0">
            <x v="19"/>
          </reference>
          <reference field="16" count="1" selected="0">
            <x v="39"/>
          </reference>
          <reference field="19" count="1" selected="0">
            <x v="41"/>
          </reference>
          <reference field="20" count="1">
            <x v="49"/>
          </reference>
          <reference field="31" count="1" selected="0">
            <x v="21"/>
          </reference>
        </references>
      </pivotArea>
    </format>
    <format dxfId="1559">
      <pivotArea dataOnly="0" labelOnly="1" outline="0" fieldPosition="0">
        <references count="6">
          <reference field="7" count="1" selected="0">
            <x v="3"/>
          </reference>
          <reference field="8" count="1" selected="0">
            <x v="14"/>
          </reference>
          <reference field="16" count="1" selected="0">
            <x v="39"/>
          </reference>
          <reference field="19" count="1" selected="0">
            <x v="40"/>
          </reference>
          <reference field="20" count="1">
            <x v="64"/>
          </reference>
          <reference field="31" count="1" selected="0">
            <x v="29"/>
          </reference>
        </references>
      </pivotArea>
    </format>
    <format dxfId="1558">
      <pivotArea dataOnly="0" labelOnly="1" outline="0" fieldPosition="0">
        <references count="6">
          <reference field="7" count="1" selected="0">
            <x v="3"/>
          </reference>
          <reference field="8" count="1" selected="0">
            <x v="14"/>
          </reference>
          <reference field="16" count="1" selected="0">
            <x v="39"/>
          </reference>
          <reference field="19" count="1" selected="0">
            <x v="55"/>
          </reference>
          <reference field="20" count="1">
            <x v="67"/>
          </reference>
          <reference field="31" count="1" selected="0">
            <x v="30"/>
          </reference>
        </references>
      </pivotArea>
    </format>
    <format dxfId="1557">
      <pivotArea dataOnly="0" labelOnly="1" outline="0" fieldPosition="0">
        <references count="6">
          <reference field="7" count="1" selected="0">
            <x v="3"/>
          </reference>
          <reference field="8" count="1" selected="0">
            <x v="14"/>
          </reference>
          <reference field="16" count="1" selected="0">
            <x v="39"/>
          </reference>
          <reference field="19" count="1" selected="0">
            <x v="60"/>
          </reference>
          <reference field="20" count="1">
            <x v="51"/>
          </reference>
          <reference field="31" count="1" selected="0">
            <x v="31"/>
          </reference>
        </references>
      </pivotArea>
    </format>
    <format dxfId="1556">
      <pivotArea dataOnly="0" labelOnly="1" outline="0" fieldPosition="0">
        <references count="6">
          <reference field="7" count="1" selected="0">
            <x v="0"/>
          </reference>
          <reference field="8" count="1" selected="0">
            <x v="8"/>
          </reference>
          <reference field="16" count="1" selected="0">
            <x v="39"/>
          </reference>
          <reference field="19" count="1" selected="0">
            <x v="21"/>
          </reference>
          <reference field="20" count="1">
            <x v="15"/>
          </reference>
          <reference field="31" count="1" selected="0">
            <x v="35"/>
          </reference>
        </references>
      </pivotArea>
    </format>
    <format dxfId="1555">
      <pivotArea dataOnly="0" labelOnly="1" outline="0" fieldPosition="0">
        <references count="6">
          <reference field="7" count="1" selected="0">
            <x v="3"/>
          </reference>
          <reference field="8" count="1" selected="0">
            <x v="14"/>
          </reference>
          <reference field="16" count="1" selected="0">
            <x v="39"/>
          </reference>
          <reference field="19" count="1" selected="0">
            <x v="41"/>
          </reference>
          <reference field="20" count="1">
            <x v="49"/>
          </reference>
          <reference field="31" count="1" selected="0">
            <x v="40"/>
          </reference>
        </references>
      </pivotArea>
    </format>
    <format dxfId="1554">
      <pivotArea dataOnly="0" labelOnly="1" outline="0" fieldPosition="0">
        <references count="6">
          <reference field="7" count="1" selected="0">
            <x v="0"/>
          </reference>
          <reference field="8" count="1" selected="0">
            <x v="3"/>
          </reference>
          <reference field="16" count="1" selected="0">
            <x v="39"/>
          </reference>
          <reference field="19" count="1" selected="0">
            <x v="14"/>
          </reference>
          <reference field="20" count="1">
            <x v="73"/>
          </reference>
          <reference field="31" count="1" selected="0">
            <x v="55"/>
          </reference>
        </references>
      </pivotArea>
    </format>
    <format dxfId="1553">
      <pivotArea dataOnly="0" labelOnly="1" outline="0" fieldPosition="0">
        <references count="6">
          <reference field="7" count="1" selected="0">
            <x v="0"/>
          </reference>
          <reference field="8" count="1" selected="0">
            <x v="3"/>
          </reference>
          <reference field="16" count="1" selected="0">
            <x v="39"/>
          </reference>
          <reference field="19" count="1" selected="0">
            <x v="20"/>
          </reference>
          <reference field="20" count="1">
            <x v="20"/>
          </reference>
          <reference field="31" count="1" selected="0">
            <x v="56"/>
          </reference>
        </references>
      </pivotArea>
    </format>
    <format dxfId="1552">
      <pivotArea dataOnly="0" labelOnly="1" outline="0" fieldPosition="0">
        <references count="6">
          <reference field="7" count="1" selected="0">
            <x v="1"/>
          </reference>
          <reference field="8" count="1" selected="0">
            <x v="14"/>
          </reference>
          <reference field="16" count="1" selected="0">
            <x v="39"/>
          </reference>
          <reference field="19" count="1" selected="0">
            <x v="9"/>
          </reference>
          <reference field="20" count="1">
            <x v="8"/>
          </reference>
          <reference field="31" count="1" selected="0">
            <x v="86"/>
          </reference>
        </references>
      </pivotArea>
    </format>
    <format dxfId="1551">
      <pivotArea dataOnly="0" labelOnly="1" outline="0" fieldPosition="0">
        <references count="6">
          <reference field="7" count="1" selected="0">
            <x v="1"/>
          </reference>
          <reference field="8" count="1" selected="0">
            <x v="14"/>
          </reference>
          <reference field="16" count="1" selected="0">
            <x v="41"/>
          </reference>
          <reference field="19" count="1" selected="0">
            <x v="68"/>
          </reference>
          <reference field="20" count="1">
            <x v="76"/>
          </reference>
          <reference field="31" count="1" selected="0">
            <x v="108"/>
          </reference>
        </references>
      </pivotArea>
    </format>
    <format dxfId="1550">
      <pivotArea dataOnly="0" labelOnly="1" outline="0" fieldPosition="0">
        <references count="6">
          <reference field="7" count="1" selected="0">
            <x v="1"/>
          </reference>
          <reference field="8" count="1" selected="0">
            <x v="14"/>
          </reference>
          <reference field="16" count="1" selected="0">
            <x v="42"/>
          </reference>
          <reference field="19" count="1" selected="0">
            <x v="70"/>
          </reference>
          <reference field="20" count="1">
            <x v="78"/>
          </reference>
          <reference field="31" count="1" selected="0">
            <x v="111"/>
          </reference>
        </references>
      </pivotArea>
    </format>
    <format dxfId="1549">
      <pivotArea dataOnly="0" labelOnly="1" outline="0" fieldPosition="0">
        <references count="6">
          <reference field="7" count="1" selected="0">
            <x v="3"/>
          </reference>
          <reference field="8" count="1" selected="0">
            <x v="14"/>
          </reference>
          <reference field="16" count="1" selected="0">
            <x v="45"/>
          </reference>
          <reference field="19" count="1" selected="0">
            <x v="65"/>
          </reference>
          <reference field="20" count="1">
            <x v="74"/>
          </reference>
          <reference field="31" count="1" selected="0">
            <x v="80"/>
          </reference>
        </references>
      </pivotArea>
    </format>
    <format dxfId="1548">
      <pivotArea dataOnly="0" labelOnly="1" outline="0" fieldPosition="0">
        <references count="6">
          <reference field="7" count="1" selected="0">
            <x v="3"/>
          </reference>
          <reference field="8" count="1" selected="0">
            <x v="14"/>
          </reference>
          <reference field="16" count="1" selected="0">
            <x v="46"/>
          </reference>
          <reference field="19" count="1" selected="0">
            <x v="9"/>
          </reference>
          <reference field="20" count="1">
            <x v="18"/>
          </reference>
          <reference field="31" count="1" selected="0">
            <x v="7"/>
          </reference>
        </references>
      </pivotArea>
    </format>
    <format dxfId="1547">
      <pivotArea dataOnly="0" labelOnly="1" outline="0" fieldPosition="0">
        <references count="6">
          <reference field="7" count="1" selected="0">
            <x v="0"/>
          </reference>
          <reference field="8" count="1" selected="0">
            <x v="21"/>
          </reference>
          <reference field="16" count="1" selected="0">
            <x v="46"/>
          </reference>
          <reference field="19" count="1" selected="0">
            <x v="9"/>
          </reference>
          <reference field="20" count="1">
            <x v="17"/>
          </reference>
          <reference field="31" count="1" selected="0">
            <x v="23"/>
          </reference>
        </references>
      </pivotArea>
    </format>
    <format dxfId="1546">
      <pivotArea dataOnly="0" labelOnly="1" outline="0" fieldPosition="0">
        <references count="6">
          <reference field="7" count="1" selected="0">
            <x v="0"/>
          </reference>
          <reference field="8" count="1" selected="0">
            <x v="21"/>
          </reference>
          <reference field="16" count="1" selected="0">
            <x v="46"/>
          </reference>
          <reference field="19" count="1" selected="0">
            <x v="31"/>
          </reference>
          <reference field="20" count="1">
            <x v="38"/>
          </reference>
          <reference field="31" count="1" selected="0">
            <x v="41"/>
          </reference>
        </references>
      </pivotArea>
    </format>
    <format dxfId="1545">
      <pivotArea dataOnly="0" labelOnly="1" outline="0" fieldPosition="0">
        <references count="6">
          <reference field="7" count="1" selected="0">
            <x v="0"/>
          </reference>
          <reference field="8" count="1" selected="0">
            <x v="20"/>
          </reference>
          <reference field="16" count="1" selected="0">
            <x v="46"/>
          </reference>
          <reference field="19" count="1" selected="0">
            <x v="30"/>
          </reference>
          <reference field="20" count="1">
            <x v="34"/>
          </reference>
          <reference field="31" count="1" selected="0">
            <x v="43"/>
          </reference>
        </references>
      </pivotArea>
    </format>
    <format dxfId="1544">
      <pivotArea dataOnly="0" labelOnly="1" outline="0" fieldPosition="0">
        <references count="6">
          <reference field="7" count="1" selected="0">
            <x v="0"/>
          </reference>
          <reference field="8" count="1" selected="0">
            <x v="21"/>
          </reference>
          <reference field="16" count="1" selected="0">
            <x v="46"/>
          </reference>
          <reference field="19" count="1" selected="0">
            <x v="9"/>
          </reference>
          <reference field="20" count="1">
            <x v="28"/>
          </reference>
          <reference field="31" count="1" selected="0">
            <x v="87"/>
          </reference>
        </references>
      </pivotArea>
    </format>
    <format dxfId="1543">
      <pivotArea dataOnly="0" labelOnly="1" outline="0" fieldPosition="0">
        <references count="6">
          <reference field="7" count="1" selected="0">
            <x v="3"/>
          </reference>
          <reference field="8" count="1" selected="0">
            <x v="14"/>
          </reference>
          <reference field="16" count="1" selected="0">
            <x v="47"/>
          </reference>
          <reference field="19" count="1" selected="0">
            <x v="71"/>
          </reference>
          <reference field="20" count="1">
            <x v="79"/>
          </reference>
          <reference field="31" count="1" selected="0">
            <x v="0"/>
          </reference>
        </references>
      </pivotArea>
    </format>
    <format dxfId="1542">
      <pivotArea dataOnly="0" labelOnly="1" outline="0" fieldPosition="0">
        <references count="6">
          <reference field="7" count="1" selected="0">
            <x v="0"/>
          </reference>
          <reference field="8" count="1" selected="0">
            <x v="10"/>
          </reference>
          <reference field="16" count="1" selected="0">
            <x v="47"/>
          </reference>
          <reference field="19" count="1" selected="0">
            <x v="27"/>
          </reference>
          <reference field="20" count="1">
            <x v="80"/>
          </reference>
          <reference field="31" count="1" selected="0">
            <x v="51"/>
          </reference>
        </references>
      </pivotArea>
    </format>
    <format dxfId="1541">
      <pivotArea dataOnly="0" labelOnly="1" outline="0" fieldPosition="0">
        <references count="6">
          <reference field="7" count="1" selected="0">
            <x v="3"/>
          </reference>
          <reference field="8" count="1" selected="0">
            <x v="14"/>
          </reference>
          <reference field="16" count="1" selected="0">
            <x v="51"/>
          </reference>
          <reference field="19" count="1" selected="0">
            <x v="73"/>
          </reference>
          <reference field="20" count="1">
            <x v="80"/>
          </reference>
          <reference field="31" count="1" selected="0">
            <x v="100"/>
          </reference>
        </references>
      </pivotArea>
    </format>
    <format dxfId="1540">
      <pivotArea dataOnly="0" labelOnly="1" outline="0" fieldPosition="0">
        <references count="6">
          <reference field="7" count="1" selected="0">
            <x v="3"/>
          </reference>
          <reference field="8" count="1" selected="0">
            <x v="14"/>
          </reference>
          <reference field="16" count="1" selected="0">
            <x v="58"/>
          </reference>
          <reference field="19" count="1" selected="0">
            <x v="9"/>
          </reference>
          <reference field="20" count="1">
            <x v="84"/>
          </reference>
          <reference field="31" count="1" selected="0">
            <x v="84"/>
          </reference>
        </references>
      </pivotArea>
    </format>
    <format dxfId="1539">
      <pivotArea dataOnly="0" labelOnly="1" outline="0" fieldPosition="0">
        <references count="6">
          <reference field="7" count="1" selected="0">
            <x v="3"/>
          </reference>
          <reference field="8" count="1" selected="0">
            <x v="14"/>
          </reference>
          <reference field="16" count="1" selected="0">
            <x v="59"/>
          </reference>
          <reference field="19" count="1" selected="0">
            <x v="73"/>
          </reference>
          <reference field="20" count="1">
            <x v="80"/>
          </reference>
          <reference field="31" count="1" selected="0">
            <x v="52"/>
          </reference>
        </references>
      </pivotArea>
    </format>
    <format dxfId="1538">
      <pivotArea dataOnly="0" labelOnly="1" outline="0" fieldPosition="0">
        <references count="6">
          <reference field="7" count="1" selected="0">
            <x v="3"/>
          </reference>
          <reference field="8" count="1" selected="0">
            <x v="14"/>
          </reference>
          <reference field="16" count="1" selected="0">
            <x v="59"/>
          </reference>
          <reference field="19" count="1" selected="0">
            <x v="11"/>
          </reference>
          <reference field="20" count="1">
            <x v="30"/>
          </reference>
          <reference field="31" count="1" selected="0">
            <x v="102"/>
          </reference>
        </references>
      </pivotArea>
    </format>
    <format dxfId="1537">
      <pivotArea dataOnly="0" labelOnly="1" outline="0" fieldPosition="0">
        <references count="6">
          <reference field="7" count="1" selected="0">
            <x v="1"/>
          </reference>
          <reference field="8" count="1" selected="0">
            <x v="14"/>
          </reference>
          <reference field="16" count="1" selected="0">
            <x v="63"/>
          </reference>
          <reference field="19" count="1" selected="0">
            <x v="62"/>
          </reference>
          <reference field="20" count="1">
            <x v="70"/>
          </reference>
          <reference field="31" count="1" selected="0">
            <x v="107"/>
          </reference>
        </references>
      </pivotArea>
    </format>
    <format dxfId="1536">
      <pivotArea dataOnly="0" labelOnly="1" outline="0" fieldPosition="0">
        <references count="6">
          <reference field="7" count="1" selected="0">
            <x v="1"/>
          </reference>
          <reference field="8" count="1" selected="0">
            <x v="14"/>
          </reference>
          <reference field="16" count="1" selected="0">
            <x v="63"/>
          </reference>
          <reference field="19" count="1" selected="0">
            <x v="63"/>
          </reference>
          <reference field="20" count="1">
            <x v="69"/>
          </reference>
          <reference field="31" count="1" selected="0">
            <x v="125"/>
          </reference>
        </references>
      </pivotArea>
    </format>
    <format dxfId="1535">
      <pivotArea dataOnly="0" labelOnly="1" outline="0" fieldPosition="0">
        <references count="6">
          <reference field="7" count="1" selected="0">
            <x v="0"/>
          </reference>
          <reference field="8" count="1" selected="0">
            <x v="9"/>
          </reference>
          <reference field="16" count="1" selected="0">
            <x v="65"/>
          </reference>
          <reference field="19" count="1" selected="0">
            <x v="9"/>
          </reference>
          <reference field="20" count="1">
            <x v="16"/>
          </reference>
          <reference field="31" count="1" selected="0">
            <x v="20"/>
          </reference>
        </references>
      </pivotArea>
    </format>
    <format dxfId="1534">
      <pivotArea dataOnly="0" labelOnly="1" outline="0" fieldPosition="0">
        <references count="6">
          <reference field="7" count="1" selected="0">
            <x v="3"/>
          </reference>
          <reference field="8" count="1" selected="0">
            <x v="14"/>
          </reference>
          <reference field="16" count="1" selected="0">
            <x v="66"/>
          </reference>
          <reference field="19" count="1" selected="0">
            <x v="73"/>
          </reference>
          <reference field="20" count="1">
            <x v="80"/>
          </reference>
          <reference field="31" count="1" selected="0">
            <x v="64"/>
          </reference>
        </references>
      </pivotArea>
    </format>
    <format dxfId="1533">
      <pivotArea dataOnly="0" labelOnly="1" outline="0" fieldPosition="0">
        <references count="6">
          <reference field="7" count="1" selected="0">
            <x v="3"/>
          </reference>
          <reference field="8" count="1" selected="0">
            <x v="14"/>
          </reference>
          <reference field="16" count="1" selected="0">
            <x v="66"/>
          </reference>
          <reference field="19" count="1" selected="0">
            <x v="38"/>
          </reference>
          <reference field="20" count="1">
            <x v="50"/>
          </reference>
          <reference field="31" count="1" selected="0">
            <x v="67"/>
          </reference>
        </references>
      </pivotArea>
    </format>
    <format dxfId="1532">
      <pivotArea dataOnly="0" labelOnly="1" outline="0" fieldPosition="0">
        <references count="6">
          <reference field="7" count="1" selected="0">
            <x v="3"/>
          </reference>
          <reference field="8" count="1" selected="0">
            <x v="14"/>
          </reference>
          <reference field="16" count="1" selected="0">
            <x v="73"/>
          </reference>
          <reference field="19" count="1" selected="0">
            <x v="73"/>
          </reference>
          <reference field="20" count="1">
            <x v="80"/>
          </reference>
          <reference field="31" count="1" selected="0">
            <x v="88"/>
          </reference>
        </references>
      </pivotArea>
    </format>
    <format dxfId="1531">
      <pivotArea dataOnly="0" labelOnly="1" outline="0" fieldPosition="0">
        <references count="6">
          <reference field="7" count="1" selected="0">
            <x v="3"/>
          </reference>
          <reference field="8" count="1" selected="0">
            <x v="14"/>
          </reference>
          <reference field="16" count="1" selected="0">
            <x v="76"/>
          </reference>
          <reference field="19" count="1" selected="0">
            <x v="61"/>
          </reference>
          <reference field="20" count="1">
            <x v="52"/>
          </reference>
          <reference field="31" count="1" selected="0">
            <x v="25"/>
          </reference>
        </references>
      </pivotArea>
    </format>
    <format dxfId="1530">
      <pivotArea dataOnly="0" labelOnly="1" outline="0" fieldPosition="0">
        <references count="6">
          <reference field="7" count="1" selected="0">
            <x v="0"/>
          </reference>
          <reference field="8" count="1" selected="0">
            <x v="7"/>
          </reference>
          <reference field="16" count="1" selected="0">
            <x v="76"/>
          </reference>
          <reference field="19" count="1" selected="0">
            <x v="9"/>
          </reference>
          <reference field="20" count="1">
            <x v="14"/>
          </reference>
          <reference field="31" count="1" selected="0">
            <x v="75"/>
          </reference>
        </references>
      </pivotArea>
    </format>
    <format dxfId="1529">
      <pivotArea dataOnly="0" labelOnly="1" outline="0" fieldPosition="0">
        <references count="6">
          <reference field="7" count="1" selected="0">
            <x v="0"/>
          </reference>
          <reference field="8" count="1" selected="0">
            <x v="18"/>
          </reference>
          <reference field="16" count="1" selected="0">
            <x v="77"/>
          </reference>
          <reference field="19" count="1" selected="0">
            <x v="3"/>
          </reference>
          <reference field="20" count="1">
            <x v="3"/>
          </reference>
          <reference field="31" count="1" selected="0">
            <x v="15"/>
          </reference>
        </references>
      </pivotArea>
    </format>
    <format dxfId="1528">
      <pivotArea dataOnly="0" labelOnly="1" outline="0" fieldPosition="0">
        <references count="6">
          <reference field="7" count="1" selected="0">
            <x v="0"/>
          </reference>
          <reference field="8" count="1" selected="0">
            <x v="18"/>
          </reference>
          <reference field="16" count="1" selected="0">
            <x v="77"/>
          </reference>
          <reference field="19" count="1" selected="0">
            <x v="47"/>
          </reference>
          <reference field="20" count="1">
            <x v="66"/>
          </reference>
          <reference field="31" count="1" selected="0">
            <x v="22"/>
          </reference>
        </references>
      </pivotArea>
    </format>
    <format dxfId="1527">
      <pivotArea dataOnly="0" labelOnly="1" outline="0" fieldPosition="0">
        <references count="6">
          <reference field="7" count="1" selected="0">
            <x v="0"/>
          </reference>
          <reference field="8" count="1" selected="0">
            <x v="18"/>
          </reference>
          <reference field="16" count="1" selected="0">
            <x v="77"/>
          </reference>
          <reference field="19" count="1" selected="0">
            <x v="47"/>
          </reference>
          <reference field="20" count="1">
            <x v="66"/>
          </reference>
          <reference field="31" count="1" selected="0">
            <x v="150"/>
          </reference>
        </references>
      </pivotArea>
    </format>
    <format dxfId="1526">
      <pivotArea dataOnly="0" labelOnly="1" outline="0" fieldPosition="0">
        <references count="6">
          <reference field="7" count="1" selected="0">
            <x v="1"/>
          </reference>
          <reference field="8" count="1" selected="0">
            <x v="14"/>
          </reference>
          <reference field="16" count="1" selected="0">
            <x v="80"/>
          </reference>
          <reference field="19" count="1" selected="0">
            <x v="9"/>
          </reference>
          <reference field="20" count="1">
            <x v="9"/>
          </reference>
          <reference field="31" count="1" selected="0">
            <x v="19"/>
          </reference>
        </references>
      </pivotArea>
    </format>
    <format dxfId="1525">
      <pivotArea dataOnly="0" labelOnly="1" outline="0" fieldPosition="0">
        <references count="6">
          <reference field="7" count="1" selected="0">
            <x v="0"/>
          </reference>
          <reference field="8" count="1" selected="0">
            <x v="2"/>
          </reference>
          <reference field="16" count="1" selected="0">
            <x v="84"/>
          </reference>
          <reference field="19" count="1" selected="0">
            <x v="9"/>
          </reference>
          <reference field="20" count="1">
            <x v="35"/>
          </reference>
          <reference field="31" count="1" selected="0">
            <x v="8"/>
          </reference>
        </references>
      </pivotArea>
    </format>
    <format dxfId="1524">
      <pivotArea dataOnly="0" labelOnly="1" outline="0" fieldPosition="0">
        <references count="6">
          <reference field="7" count="1" selected="0">
            <x v="0"/>
          </reference>
          <reference field="8" count="1" selected="0">
            <x v="1"/>
          </reference>
          <reference field="16" count="1" selected="0">
            <x v="84"/>
          </reference>
          <reference field="19" count="1" selected="0">
            <x v="9"/>
          </reference>
          <reference field="20" count="1">
            <x v="35"/>
          </reference>
          <reference field="31" count="1" selected="0">
            <x v="62"/>
          </reference>
        </references>
      </pivotArea>
    </format>
    <format dxfId="1523">
      <pivotArea dataOnly="0" labelOnly="1" outline="0" fieldPosition="0">
        <references count="6">
          <reference field="7" count="1" selected="0">
            <x v="0"/>
          </reference>
          <reference field="8" count="1" selected="0">
            <x v="12"/>
          </reference>
          <reference field="16" count="1" selected="0">
            <x v="92"/>
          </reference>
          <reference field="19" count="1" selected="0">
            <x v="43"/>
          </reference>
          <reference field="20" count="1">
            <x v="68"/>
          </reference>
          <reference field="31" count="1" selected="0">
            <x v="38"/>
          </reference>
        </references>
      </pivotArea>
    </format>
    <format dxfId="1522">
      <pivotArea dataOnly="0" labelOnly="1" outline="0" fieldPosition="0">
        <references count="6">
          <reference field="7" count="1" selected="0">
            <x v="3"/>
          </reference>
          <reference field="8" count="1" selected="0">
            <x v="14"/>
          </reference>
          <reference field="16" count="1" selected="0">
            <x v="93"/>
          </reference>
          <reference field="19" count="1" selected="0">
            <x v="9"/>
          </reference>
          <reference field="20" count="1">
            <x v="32"/>
          </reference>
          <reference field="31" count="1" selected="0">
            <x v="115"/>
          </reference>
        </references>
      </pivotArea>
    </format>
    <format dxfId="1521">
      <pivotArea dataOnly="0" labelOnly="1" outline="0" fieldPosition="0">
        <references count="6">
          <reference field="7" count="1" selected="0">
            <x v="1"/>
          </reference>
          <reference field="8" count="1" selected="0">
            <x v="14"/>
          </reference>
          <reference field="16" count="1" selected="0">
            <x v="94"/>
          </reference>
          <reference field="19" count="1" selected="0">
            <x v="9"/>
          </reference>
          <reference field="20" count="1">
            <x v="25"/>
          </reference>
          <reference field="31" count="1" selected="0">
            <x v="130"/>
          </reference>
        </references>
      </pivotArea>
    </format>
    <format dxfId="1520">
      <pivotArea dataOnly="0" labelOnly="1" outline="0" fieldPosition="0">
        <references count="6">
          <reference field="7" count="1" selected="0">
            <x v="3"/>
          </reference>
          <reference field="8" count="1" selected="0">
            <x v="14"/>
          </reference>
          <reference field="16" count="1" selected="0">
            <x v="95"/>
          </reference>
          <reference field="19" count="1" selected="0">
            <x v="73"/>
          </reference>
          <reference field="20" count="1">
            <x v="80"/>
          </reference>
          <reference field="31" count="1" selected="0">
            <x v="61"/>
          </reference>
        </references>
      </pivotArea>
    </format>
    <format dxfId="1519">
      <pivotArea dataOnly="0" labelOnly="1" outline="0" fieldPosition="0">
        <references count="6">
          <reference field="7" count="1" selected="0">
            <x v="3"/>
          </reference>
          <reference field="8" count="1" selected="0">
            <x v="14"/>
          </reference>
          <reference field="16" count="1" selected="0">
            <x v="116"/>
          </reference>
          <reference field="19" count="1" selected="0">
            <x v="13"/>
          </reference>
          <reference field="20" count="1">
            <x v="44"/>
          </reference>
          <reference field="31" count="1" selected="0">
            <x v="1"/>
          </reference>
        </references>
      </pivotArea>
    </format>
    <format dxfId="1518">
      <pivotArea dataOnly="0" labelOnly="1" outline="0" fieldPosition="0">
        <references count="6">
          <reference field="7" count="1" selected="0">
            <x v="2"/>
          </reference>
          <reference field="8" count="1" selected="0">
            <x v="14"/>
          </reference>
          <reference field="16" count="1" selected="0">
            <x v="116"/>
          </reference>
          <reference field="19" count="1" selected="0">
            <x v="73"/>
          </reference>
          <reference field="20" count="1">
            <x v="80"/>
          </reference>
          <reference field="31" count="1" selected="0">
            <x v="4"/>
          </reference>
        </references>
      </pivotArea>
    </format>
    <format dxfId="1517">
      <pivotArea dataOnly="0" labelOnly="1" outline="0" fieldPosition="0">
        <references count="6">
          <reference field="7" count="1" selected="0">
            <x v="0"/>
          </reference>
          <reference field="8" count="1" selected="0">
            <x v="11"/>
          </reference>
          <reference field="16" count="1" selected="0">
            <x v="116"/>
          </reference>
          <reference field="19" count="1" selected="0">
            <x v="66"/>
          </reference>
          <reference field="20" count="1">
            <x v="75"/>
          </reference>
          <reference field="31" count="1" selected="0">
            <x v="12"/>
          </reference>
        </references>
      </pivotArea>
    </format>
    <format dxfId="1516">
      <pivotArea dataOnly="0" labelOnly="1" outline="0" fieldPosition="0">
        <references count="6">
          <reference field="7" count="1" selected="0">
            <x v="0"/>
          </reference>
          <reference field="8" count="1" selected="0">
            <x v="0"/>
          </reference>
          <reference field="16" count="1" selected="0">
            <x v="116"/>
          </reference>
          <reference field="19" count="1" selected="0">
            <x v="9"/>
          </reference>
          <reference field="20" count="1">
            <x v="35"/>
          </reference>
          <reference field="31" count="1" selected="0">
            <x v="13"/>
          </reference>
        </references>
      </pivotArea>
    </format>
    <format dxfId="1515">
      <pivotArea dataOnly="0" labelOnly="1" outline="0" fieldPosition="0">
        <references count="6">
          <reference field="7" count="1" selected="0">
            <x v="0"/>
          </reference>
          <reference field="8" count="1" selected="0">
            <x v="5"/>
          </reference>
          <reference field="16" count="1" selected="0">
            <x v="116"/>
          </reference>
          <reference field="19" count="1" selected="0">
            <x v="61"/>
          </reference>
          <reference field="20" count="1">
            <x v="52"/>
          </reference>
          <reference field="31" count="1" selected="0">
            <x v="14"/>
          </reference>
        </references>
      </pivotArea>
    </format>
    <format dxfId="1514">
      <pivotArea dataOnly="0" labelOnly="1" outline="0" fieldPosition="0">
        <references count="6">
          <reference field="7" count="1" selected="0">
            <x v="1"/>
          </reference>
          <reference field="8" count="1" selected="0">
            <x v="14"/>
          </reference>
          <reference field="16" count="1" selected="0">
            <x v="116"/>
          </reference>
          <reference field="19" count="1" selected="0">
            <x v="9"/>
          </reference>
          <reference field="20" count="1">
            <x v="6"/>
          </reference>
          <reference field="31" count="1" selected="0">
            <x v="42"/>
          </reference>
        </references>
      </pivotArea>
    </format>
    <format dxfId="1513">
      <pivotArea dataOnly="0" labelOnly="1" outline="0" fieldPosition="0">
        <references count="6">
          <reference field="7" count="1" selected="0">
            <x v="0"/>
          </reference>
          <reference field="8" count="1" selected="0">
            <x v="13"/>
          </reference>
          <reference field="16" count="1" selected="0">
            <x v="116"/>
          </reference>
          <reference field="19" count="1" selected="0">
            <x v="73"/>
          </reference>
          <reference field="20" count="1">
            <x v="80"/>
          </reference>
          <reference field="31" count="1" selected="0">
            <x v="59"/>
          </reference>
        </references>
      </pivotArea>
    </format>
    <format dxfId="1512">
      <pivotArea dataOnly="0" labelOnly="1" outline="0" fieldPosition="0">
        <references count="6">
          <reference field="7" count="1" selected="0">
            <x v="3"/>
          </reference>
          <reference field="8" count="1" selected="0">
            <x v="14"/>
          </reference>
          <reference field="16" count="1" selected="0">
            <x v="116"/>
          </reference>
          <reference field="19" count="1" selected="0">
            <x v="9"/>
          </reference>
          <reference field="20" count="1">
            <x v="29"/>
          </reference>
          <reference field="31" count="1" selected="0">
            <x v="70"/>
          </reference>
        </references>
      </pivotArea>
    </format>
    <format dxfId="1511">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76"/>
          </reference>
        </references>
      </pivotArea>
    </format>
    <format dxfId="1510">
      <pivotArea dataOnly="0" labelOnly="1" outline="0" fieldPosition="0">
        <references count="6">
          <reference field="7" count="1" selected="0">
            <x v="3"/>
          </reference>
          <reference field="8" count="1" selected="0">
            <x v="14"/>
          </reference>
          <reference field="16" count="1" selected="0">
            <x v="116"/>
          </reference>
          <reference field="19" count="1" selected="0">
            <x v="18"/>
          </reference>
          <reference field="20" count="1">
            <x v="26"/>
          </reference>
          <reference field="31" count="1" selected="0">
            <x v="77"/>
          </reference>
        </references>
      </pivotArea>
    </format>
    <format dxfId="1509">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78"/>
          </reference>
        </references>
      </pivotArea>
    </format>
    <format dxfId="1508">
      <pivotArea dataOnly="0" labelOnly="1" outline="0" fieldPosition="0">
        <references count="6">
          <reference field="7" count="1" selected="0">
            <x v="3"/>
          </reference>
          <reference field="8" count="1" selected="0">
            <x v="14"/>
          </reference>
          <reference field="16" count="1" selected="0">
            <x v="116"/>
          </reference>
          <reference field="19" count="1" selected="0">
            <x v="34"/>
          </reference>
          <reference field="20" count="1">
            <x v="45"/>
          </reference>
          <reference field="31" count="1" selected="0">
            <x v="79"/>
          </reference>
        </references>
      </pivotArea>
    </format>
    <format dxfId="1507">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81"/>
          </reference>
        </references>
      </pivotArea>
    </format>
    <format dxfId="1506">
      <pivotArea dataOnly="0" labelOnly="1" outline="0" fieldPosition="0">
        <references count="6">
          <reference field="7" count="1" selected="0">
            <x v="1"/>
          </reference>
          <reference field="8" count="1" selected="0">
            <x v="14"/>
          </reference>
          <reference field="16" count="1" selected="0">
            <x v="116"/>
          </reference>
          <reference field="19" count="1" selected="0">
            <x v="69"/>
          </reference>
          <reference field="20" count="1">
            <x v="77"/>
          </reference>
          <reference field="31" count="1" selected="0">
            <x v="85"/>
          </reference>
        </references>
      </pivotArea>
    </format>
    <format dxfId="1505">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89"/>
          </reference>
        </references>
      </pivotArea>
    </format>
    <format dxfId="1504">
      <pivotArea dataOnly="0" labelOnly="1" outline="0" fieldPosition="0">
        <references count="6">
          <reference field="7" count="1" selected="0">
            <x v="1"/>
          </reference>
          <reference field="8" count="1" selected="0">
            <x v="14"/>
          </reference>
          <reference field="16" count="1" selected="0">
            <x v="116"/>
          </reference>
          <reference field="19" count="1" selected="0">
            <x v="72"/>
          </reference>
          <reference field="20" count="1">
            <x v="39"/>
          </reference>
          <reference field="31" count="1" selected="0">
            <x v="91"/>
          </reference>
        </references>
      </pivotArea>
    </format>
    <format dxfId="1503">
      <pivotArea dataOnly="0" labelOnly="1" outline="0" fieldPosition="0">
        <references count="6">
          <reference field="7" count="1" selected="0">
            <x v="1"/>
          </reference>
          <reference field="8" count="1" selected="0">
            <x v="14"/>
          </reference>
          <reference field="16" count="1" selected="0">
            <x v="116"/>
          </reference>
          <reference field="19" count="1" selected="0">
            <x v="9"/>
          </reference>
          <reference field="20" count="1">
            <x v="7"/>
          </reference>
          <reference field="31" count="1" selected="0">
            <x v="94"/>
          </reference>
        </references>
      </pivotArea>
    </format>
    <format dxfId="1502">
      <pivotArea dataOnly="0" labelOnly="1" outline="0" fieldPosition="0">
        <references count="6">
          <reference field="7" count="1" selected="0">
            <x v="3"/>
          </reference>
          <reference field="8" count="1" selected="0">
            <x v="14"/>
          </reference>
          <reference field="16" count="1" selected="0">
            <x v="116"/>
          </reference>
          <reference field="19" count="1" selected="0">
            <x v="0"/>
          </reference>
          <reference field="20" count="1">
            <x v="0"/>
          </reference>
          <reference field="31" count="1" selected="0">
            <x v="97"/>
          </reference>
        </references>
      </pivotArea>
    </format>
    <format dxfId="1501">
      <pivotArea dataOnly="0" labelOnly="1" outline="0" fieldPosition="0">
        <references count="6">
          <reference field="7" count="1" selected="0">
            <x v="3"/>
          </reference>
          <reference field="8" count="1" selected="0">
            <x v="14"/>
          </reference>
          <reference field="16" count="1" selected="0">
            <x v="116"/>
          </reference>
          <reference field="19" count="1" selected="0">
            <x v="1"/>
          </reference>
          <reference field="20" count="1">
            <x v="1"/>
          </reference>
          <reference field="31" count="1" selected="0">
            <x v="98"/>
          </reference>
        </references>
      </pivotArea>
    </format>
    <format dxfId="1500">
      <pivotArea dataOnly="0" labelOnly="1" outline="0" fieldPosition="0">
        <references count="6">
          <reference field="7" count="1" selected="0">
            <x v="3"/>
          </reference>
          <reference field="8" count="1" selected="0">
            <x v="14"/>
          </reference>
          <reference field="16" count="1" selected="0">
            <x v="116"/>
          </reference>
          <reference field="19" count="1" selected="0">
            <x v="2"/>
          </reference>
          <reference field="20" count="1">
            <x v="2"/>
          </reference>
          <reference field="31" count="1" selected="0">
            <x v="99"/>
          </reference>
        </references>
      </pivotArea>
    </format>
    <format dxfId="1499">
      <pivotArea dataOnly="0" labelOnly="1" outline="0" fieldPosition="0">
        <references count="6">
          <reference field="7" count="1" selected="0">
            <x v="1"/>
          </reference>
          <reference field="8" count="1" selected="0">
            <x v="14"/>
          </reference>
          <reference field="16" count="1" selected="0">
            <x v="116"/>
          </reference>
          <reference field="19" count="1" selected="0">
            <x v="24"/>
          </reference>
          <reference field="20" count="1">
            <x v="19"/>
          </reference>
          <reference field="31" count="1" selected="0">
            <x v="101"/>
          </reference>
        </references>
      </pivotArea>
    </format>
    <format dxfId="1498">
      <pivotArea dataOnly="0" labelOnly="1" outline="0" fieldPosition="0">
        <references count="6">
          <reference field="7" count="1" selected="0">
            <x v="3"/>
          </reference>
          <reference field="8" count="1" selected="0">
            <x v="14"/>
          </reference>
          <reference field="16" count="1" selected="0">
            <x v="116"/>
          </reference>
          <reference field="19" count="1" selected="0">
            <x v="73"/>
          </reference>
          <reference field="20" count="1">
            <x v="80"/>
          </reference>
          <reference field="31" count="1" selected="0">
            <x v="103"/>
          </reference>
        </references>
      </pivotArea>
    </format>
    <format dxfId="1497">
      <pivotArea dataOnly="0" labelOnly="1" outline="0" fieldPosition="0">
        <references count="6">
          <reference field="7" count="1" selected="0">
            <x v="1"/>
          </reference>
          <reference field="8" count="1" selected="0">
            <x v="14"/>
          </reference>
          <reference field="16" count="1" selected="0">
            <x v="116"/>
          </reference>
          <reference field="19" count="1" selected="0">
            <x v="39"/>
          </reference>
          <reference field="20" count="1">
            <x v="48"/>
          </reference>
          <reference field="31" count="1" selected="0">
            <x v="113"/>
          </reference>
        </references>
      </pivotArea>
    </format>
    <format dxfId="1496">
      <pivotArea dataOnly="0" labelOnly="1" outline="0" fieldPosition="0">
        <references count="6">
          <reference field="7" count="1" selected="0">
            <x v="3"/>
          </reference>
          <reference field="8" count="1" selected="0">
            <x v="14"/>
          </reference>
          <reference field="16" count="1" selected="0">
            <x v="55"/>
          </reference>
          <reference field="19" count="1" selected="0">
            <x v="39"/>
          </reference>
          <reference field="20" count="1">
            <x v="82"/>
          </reference>
          <reference field="31" count="1" selected="0">
            <x v="141"/>
          </reference>
        </references>
      </pivotArea>
    </format>
    <format dxfId="1495">
      <pivotArea dataOnly="0" labelOnly="1" outline="0" fieldPosition="0">
        <references count="6">
          <reference field="7" count="1" selected="0">
            <x v="3"/>
          </reference>
          <reference field="8" count="1" selected="0">
            <x v="14"/>
          </reference>
          <reference field="16" count="1" selected="0">
            <x v="50"/>
          </reference>
          <reference field="19" count="1" selected="0">
            <x v="75"/>
          </reference>
          <reference field="20" count="1">
            <x v="83"/>
          </reference>
          <reference field="31" count="1" selected="0">
            <x v="143"/>
          </reference>
        </references>
      </pivotArea>
    </format>
    <format dxfId="1494">
      <pivotArea dataOnly="0" labelOnly="1" outline="0" fieldPosition="0">
        <references count="6">
          <reference field="7" count="1" selected="0">
            <x v="3"/>
          </reference>
          <reference field="8" count="1" selected="0">
            <x v="14"/>
          </reference>
          <reference field="16" count="1" selected="0">
            <x v="71"/>
          </reference>
          <reference field="19" count="1" selected="0">
            <x v="39"/>
          </reference>
          <reference field="20" count="1">
            <x v="57"/>
          </reference>
          <reference field="31" count="1" selected="0">
            <x v="135"/>
          </reference>
        </references>
      </pivotArea>
    </format>
    <format dxfId="1493">
      <pivotArea dataOnly="0" labelOnly="1" outline="0" fieldPosition="0">
        <references count="7">
          <reference field="7" count="1" selected="0">
            <x v="3"/>
          </reference>
          <reference field="8" count="1" selected="0">
            <x v="14"/>
          </reference>
          <reference field="16" count="1" selected="0">
            <x v="21"/>
          </reference>
          <reference field="17" count="1">
            <x v="11"/>
          </reference>
          <reference field="19" count="1" selected="0">
            <x v="22"/>
          </reference>
          <reference field="20" count="1" selected="0">
            <x v="80"/>
          </reference>
          <reference field="31" count="1" selected="0">
            <x v="132"/>
          </reference>
        </references>
      </pivotArea>
    </format>
    <format dxfId="1492">
      <pivotArea dataOnly="0" labelOnly="1" outline="0" fieldPosition="0">
        <references count="7">
          <reference field="7" count="1" selected="0">
            <x v="1"/>
          </reference>
          <reference field="8" count="1" selected="0">
            <x v="14"/>
          </reference>
          <reference field="16" count="1" selected="0">
            <x v="24"/>
          </reference>
          <reference field="17" count="1">
            <x v="31"/>
          </reference>
          <reference field="19" count="1" selected="0">
            <x v="28"/>
          </reference>
          <reference field="20" count="1" selected="0">
            <x v="36"/>
          </reference>
          <reference field="31" count="1" selected="0">
            <x v="2"/>
          </reference>
        </references>
      </pivotArea>
    </format>
    <format dxfId="1491">
      <pivotArea dataOnly="0" labelOnly="1" outline="0" fieldPosition="0">
        <references count="7">
          <reference field="7" count="1" selected="0">
            <x v="1"/>
          </reference>
          <reference field="8" count="1" selected="0">
            <x v="14"/>
          </reference>
          <reference field="16" count="1" selected="0">
            <x v="24"/>
          </reference>
          <reference field="17" count="1">
            <x v="30"/>
          </reference>
          <reference field="19" count="1" selected="0">
            <x v="33"/>
          </reference>
          <reference field="20" count="1" selected="0">
            <x v="10"/>
          </reference>
          <reference field="31" count="1" selected="0">
            <x v="3"/>
          </reference>
        </references>
      </pivotArea>
    </format>
    <format dxfId="1490">
      <pivotArea dataOnly="0" labelOnly="1" outline="0" fieldPosition="0">
        <references count="7">
          <reference field="7" count="1" selected="0">
            <x v="3"/>
          </reference>
          <reference field="8" count="1" selected="0">
            <x v="14"/>
          </reference>
          <reference field="16" count="1" selected="0">
            <x v="24"/>
          </reference>
          <reference field="17" count="1">
            <x v="86"/>
          </reference>
          <reference field="19" count="1" selected="0">
            <x v="73"/>
          </reference>
          <reference field="20" count="1" selected="0">
            <x v="80"/>
          </reference>
          <reference field="31" count="1" selected="0">
            <x v="18"/>
          </reference>
        </references>
      </pivotArea>
    </format>
    <format dxfId="1489">
      <pivotArea dataOnly="0" labelOnly="1" outline="0" fieldPosition="0">
        <references count="7">
          <reference field="7" count="1" selected="0">
            <x v="1"/>
          </reference>
          <reference field="8" count="1" selected="0">
            <x v="14"/>
          </reference>
          <reference field="16" count="1" selected="0">
            <x v="25"/>
          </reference>
          <reference field="17" count="1">
            <x v="70"/>
          </reference>
          <reference field="19" count="1" selected="0">
            <x v="54"/>
          </reference>
          <reference field="20" count="1" selected="0">
            <x v="80"/>
          </reference>
          <reference field="31" count="1" selected="0">
            <x v="104"/>
          </reference>
        </references>
      </pivotArea>
    </format>
    <format dxfId="1488">
      <pivotArea dataOnly="0" labelOnly="1" outline="0" fieldPosition="0">
        <references count="7">
          <reference field="7" count="1" selected="0">
            <x v="3"/>
          </reference>
          <reference field="8" count="1" selected="0">
            <x v="14"/>
          </reference>
          <reference field="16" count="1" selected="0">
            <x v="27"/>
          </reference>
          <reference field="17" count="1">
            <x v="17"/>
          </reference>
          <reference field="19" count="1" selected="0">
            <x v="36"/>
          </reference>
          <reference field="20" count="1" selected="0">
            <x v="41"/>
          </reference>
          <reference field="31" count="1" selected="0">
            <x v="72"/>
          </reference>
        </references>
      </pivotArea>
    </format>
    <format dxfId="1487">
      <pivotArea dataOnly="0" labelOnly="1" outline="0" fieldPosition="0">
        <references count="7">
          <reference field="7" count="1" selected="0">
            <x v="3"/>
          </reference>
          <reference field="8" count="1" selected="0">
            <x v="14"/>
          </reference>
          <reference field="16" count="1" selected="0">
            <x v="27"/>
          </reference>
          <reference field="17" count="1">
            <x v="12"/>
          </reference>
          <reference field="19" count="1" selected="0">
            <x v="5"/>
          </reference>
          <reference field="20" count="1" selected="0">
            <x v="42"/>
          </reference>
          <reference field="31" count="1" selected="0">
            <x v="73"/>
          </reference>
        </references>
      </pivotArea>
    </format>
    <format dxfId="1486">
      <pivotArea dataOnly="0" labelOnly="1" outline="0" fieldPosition="0">
        <references count="7">
          <reference field="7" count="1" selected="0">
            <x v="3"/>
          </reference>
          <reference field="8" count="1" selected="0">
            <x v="14"/>
          </reference>
          <reference field="16" count="1" selected="0">
            <x v="27"/>
          </reference>
          <reference field="17" count="1">
            <x v="86"/>
          </reference>
          <reference field="19" count="1" selected="0">
            <x v="73"/>
          </reference>
          <reference field="20" count="1" selected="0">
            <x v="80"/>
          </reference>
          <reference field="31" count="1" selected="0">
            <x v="90"/>
          </reference>
        </references>
      </pivotArea>
    </format>
    <format dxfId="1485">
      <pivotArea dataOnly="0" labelOnly="1" outline="0" fieldPosition="0">
        <references count="7">
          <reference field="7" count="1" selected="0">
            <x v="1"/>
          </reference>
          <reference field="8" count="1" selected="0">
            <x v="14"/>
          </reference>
          <reference field="16" count="1" selected="0">
            <x v="27"/>
          </reference>
          <reference field="17" count="1">
            <x v="14"/>
          </reference>
          <reference field="19" count="1" selected="0">
            <x v="51"/>
          </reference>
          <reference field="20" count="1" selected="0">
            <x v="63"/>
          </reference>
          <reference field="31" count="1" selected="0">
            <x v="131"/>
          </reference>
        </references>
      </pivotArea>
    </format>
    <format dxfId="1484">
      <pivotArea dataOnly="0" labelOnly="1" outline="0" fieldPosition="0">
        <references count="7">
          <reference field="7" count="1" selected="0">
            <x v="3"/>
          </reference>
          <reference field="8" count="1" selected="0">
            <x v="14"/>
          </reference>
          <reference field="16" count="1" selected="0">
            <x v="28"/>
          </reference>
          <reference field="17" count="1">
            <x v="13"/>
          </reference>
          <reference field="19" count="1" selected="0">
            <x v="73"/>
          </reference>
          <reference field="20" count="1" selected="0">
            <x v="80"/>
          </reference>
          <reference field="31" count="1" selected="0">
            <x v="53"/>
          </reference>
        </references>
      </pivotArea>
    </format>
    <format dxfId="1483">
      <pivotArea dataOnly="0" labelOnly="1" outline="0" fieldPosition="0">
        <references count="7">
          <reference field="7" count="1" selected="0">
            <x v="1"/>
          </reference>
          <reference field="8" count="1" selected="0">
            <x v="14"/>
          </reference>
          <reference field="16" count="1" selected="0">
            <x v="28"/>
          </reference>
          <reference field="17" count="1">
            <x v="80"/>
          </reference>
          <reference field="19" count="1" selected="0">
            <x v="73"/>
          </reference>
          <reference field="20" count="1" selected="0">
            <x v="80"/>
          </reference>
          <reference field="31" count="1" selected="0">
            <x v="119"/>
          </reference>
        </references>
      </pivotArea>
    </format>
    <format dxfId="1482">
      <pivotArea dataOnly="0" labelOnly="1" outline="0" fieldPosition="0">
        <references count="7">
          <reference field="7" count="1" selected="0">
            <x v="3"/>
          </reference>
          <reference field="8" count="1" selected="0">
            <x v="14"/>
          </reference>
          <reference field="16" count="1" selected="0">
            <x v="28"/>
          </reference>
          <reference field="17" count="1">
            <x v="86"/>
          </reference>
          <reference field="19" count="1" selected="0">
            <x v="73"/>
          </reference>
          <reference field="20" count="1" selected="0">
            <x v="80"/>
          </reference>
          <reference field="31" count="1" selected="0">
            <x v="134"/>
          </reference>
        </references>
      </pivotArea>
    </format>
    <format dxfId="1481">
      <pivotArea dataOnly="0" labelOnly="1" outline="0" fieldPosition="0">
        <references count="7">
          <reference field="7" count="1" selected="0">
            <x v="3"/>
          </reference>
          <reference field="8" count="1" selected="0">
            <x v="14"/>
          </reference>
          <reference field="16" count="1" selected="0">
            <x v="31"/>
          </reference>
          <reference field="17" count="1">
            <x v="38"/>
          </reference>
          <reference field="19" count="1" selected="0">
            <x v="44"/>
          </reference>
          <reference field="20" count="1" selected="0">
            <x v="54"/>
          </reference>
          <reference field="31" count="1" selected="0">
            <x v="74"/>
          </reference>
        </references>
      </pivotArea>
    </format>
    <format dxfId="1480">
      <pivotArea dataOnly="0" labelOnly="1" outline="0" fieldPosition="0">
        <references count="7">
          <reference field="7" count="1" selected="0">
            <x v="1"/>
          </reference>
          <reference field="8" count="1" selected="0">
            <x v="14"/>
          </reference>
          <reference field="16" count="1" selected="0">
            <x v="31"/>
          </reference>
          <reference field="17" count="1">
            <x v="5"/>
          </reference>
          <reference field="19" count="1" selected="0">
            <x v="25"/>
          </reference>
          <reference field="20" count="1" selected="0">
            <x v="61"/>
          </reference>
          <reference field="31" count="1" selected="0">
            <x v="105"/>
          </reference>
        </references>
      </pivotArea>
    </format>
    <format dxfId="1479">
      <pivotArea dataOnly="0" labelOnly="1" outline="0" fieldPosition="0">
        <references count="7">
          <reference field="7" count="1" selected="0">
            <x v="1"/>
          </reference>
          <reference field="8" count="1" selected="0">
            <x v="14"/>
          </reference>
          <reference field="16" count="1" selected="0">
            <x v="31"/>
          </reference>
          <reference field="17" count="1">
            <x v="78"/>
          </reference>
          <reference field="19" count="1" selected="0">
            <x v="67"/>
          </reference>
          <reference field="20" count="1" selected="0">
            <x v="55"/>
          </reference>
          <reference field="31" count="1" selected="0">
            <x v="120"/>
          </reference>
        </references>
      </pivotArea>
    </format>
    <format dxfId="1478">
      <pivotArea dataOnly="0" labelOnly="1" outline="0" fieldPosition="0">
        <references count="7">
          <reference field="7" count="1" selected="0">
            <x v="1"/>
          </reference>
          <reference field="8" count="1" selected="0">
            <x v="14"/>
          </reference>
          <reference field="16" count="1" selected="0">
            <x v="31"/>
          </reference>
          <reference field="17" count="1">
            <x v="77"/>
          </reference>
          <reference field="19" count="1" selected="0">
            <x v="48"/>
          </reference>
          <reference field="20" count="1" selected="0">
            <x v="56"/>
          </reference>
          <reference field="31" count="1" selected="0">
            <x v="121"/>
          </reference>
        </references>
      </pivotArea>
    </format>
    <format dxfId="1477">
      <pivotArea dataOnly="0" labelOnly="1" outline="0" fieldPosition="0">
        <references count="7">
          <reference field="7" count="1" selected="0">
            <x v="1"/>
          </reference>
          <reference field="8" count="1" selected="0">
            <x v="14"/>
          </reference>
          <reference field="16" count="1" selected="0">
            <x v="31"/>
          </reference>
          <reference field="17" count="1">
            <x v="76"/>
          </reference>
          <reference field="19" count="1" selected="0">
            <x v="50"/>
          </reference>
          <reference field="20" count="1" selected="0">
            <x v="59"/>
          </reference>
          <reference field="31" count="1" selected="0">
            <x v="122"/>
          </reference>
        </references>
      </pivotArea>
    </format>
    <format dxfId="1476">
      <pivotArea dataOnly="0" labelOnly="1" outline="0" fieldPosition="0">
        <references count="7">
          <reference field="7" count="1" selected="0">
            <x v="1"/>
          </reference>
          <reference field="8" count="1" selected="0">
            <x v="14"/>
          </reference>
          <reference field="16" count="1" selected="0">
            <x v="31"/>
          </reference>
          <reference field="17" count="1">
            <x v="26"/>
          </reference>
          <reference field="19" count="1" selected="0">
            <x v="52"/>
          </reference>
          <reference field="20" count="1" selected="0">
            <x v="62"/>
          </reference>
          <reference field="31" count="1" selected="0">
            <x v="123"/>
          </reference>
        </references>
      </pivotArea>
    </format>
    <format dxfId="1475">
      <pivotArea dataOnly="0" labelOnly="1" outline="0" fieldPosition="0">
        <references count="7">
          <reference field="7" count="1" selected="0">
            <x v="1"/>
          </reference>
          <reference field="8" count="1" selected="0">
            <x v="14"/>
          </reference>
          <reference field="16" count="1" selected="0">
            <x v="31"/>
          </reference>
          <reference field="17" count="1">
            <x v="73"/>
          </reference>
          <reference field="19" count="1" selected="0">
            <x v="53"/>
          </reference>
          <reference field="20" count="1" selected="0">
            <x v="24"/>
          </reference>
          <reference field="31" count="1" selected="0">
            <x v="124"/>
          </reference>
        </references>
      </pivotArea>
    </format>
    <format dxfId="1474">
      <pivotArea dataOnly="0" labelOnly="1" outline="0" fieldPosition="0">
        <references count="7">
          <reference field="7" count="1" selected="0">
            <x v="3"/>
          </reference>
          <reference field="8" count="1" selected="0">
            <x v="14"/>
          </reference>
          <reference field="16" count="1" selected="0">
            <x v="31"/>
          </reference>
          <reference field="17" count="1">
            <x v="86"/>
          </reference>
          <reference field="19" count="1" selected="0">
            <x v="73"/>
          </reference>
          <reference field="20" count="1" selected="0">
            <x v="80"/>
          </reference>
          <reference field="31" count="1" selected="0">
            <x v="136"/>
          </reference>
        </references>
      </pivotArea>
    </format>
    <format dxfId="1473">
      <pivotArea dataOnly="0" labelOnly="1" outline="0" fieldPosition="0">
        <references count="7">
          <reference field="7" count="1" selected="0">
            <x v="3"/>
          </reference>
          <reference field="8" count="1" selected="0">
            <x v="14"/>
          </reference>
          <reference field="16" count="1" selected="0">
            <x v="31"/>
          </reference>
          <reference field="17" count="1">
            <x v="87"/>
          </reference>
          <reference field="19" count="1" selected="0">
            <x v="74"/>
          </reference>
          <reference field="20" count="1" selected="0">
            <x v="81"/>
          </reference>
          <reference field="31" count="1" selected="0">
            <x v="140"/>
          </reference>
        </references>
      </pivotArea>
    </format>
    <format dxfId="1472">
      <pivotArea dataOnly="0" labelOnly="1" outline="0" fieldPosition="0">
        <references count="7">
          <reference field="7" count="1" selected="0">
            <x v="3"/>
          </reference>
          <reference field="8" count="1" selected="0">
            <x v="14"/>
          </reference>
          <reference field="16" count="1" selected="0">
            <x v="32"/>
          </reference>
          <reference field="17" count="1">
            <x v="55"/>
          </reference>
          <reference field="19" count="1" selected="0">
            <x v="46"/>
          </reference>
          <reference field="20" count="1" selected="0">
            <x v="60"/>
          </reference>
          <reference field="31" count="1" selected="0">
            <x v="26"/>
          </reference>
        </references>
      </pivotArea>
    </format>
    <format dxfId="1471">
      <pivotArea dataOnly="0" labelOnly="1" outline="0" fieldPosition="0">
        <references count="7">
          <reference field="7" count="1" selected="0">
            <x v="0"/>
          </reference>
          <reference field="8" count="1" selected="0">
            <x v="6"/>
          </reference>
          <reference field="16" count="1" selected="0">
            <x v="32"/>
          </reference>
          <reference field="17" count="1">
            <x v="55"/>
          </reference>
          <reference field="19" count="1" selected="0">
            <x v="46"/>
          </reference>
          <reference field="20" count="1" selected="0">
            <x v="60"/>
          </reference>
          <reference field="31" count="1" selected="0">
            <x v="54"/>
          </reference>
        </references>
      </pivotArea>
    </format>
    <format dxfId="1470">
      <pivotArea dataOnly="0" labelOnly="1" outline="0" fieldPosition="0">
        <references count="7">
          <reference field="7" count="1" selected="0">
            <x v="1"/>
          </reference>
          <reference field="8" count="1" selected="0">
            <x v="14"/>
          </reference>
          <reference field="16" count="1" selected="0">
            <x v="32"/>
          </reference>
          <reference field="17" count="1">
            <x v="51"/>
          </reference>
          <reference field="19" count="1" selected="0">
            <x v="26"/>
          </reference>
          <reference field="20" count="1" selected="0">
            <x v="23"/>
          </reference>
          <reference field="31" count="1" selected="0">
            <x v="58"/>
          </reference>
        </references>
      </pivotArea>
    </format>
    <format dxfId="1469">
      <pivotArea dataOnly="0" labelOnly="1" outline="0" fieldPosition="0">
        <references count="7">
          <reference field="7" count="1" selected="0">
            <x v="3"/>
          </reference>
          <reference field="8" count="1" selected="0">
            <x v="14"/>
          </reference>
          <reference field="16" count="1" selected="0">
            <x v="32"/>
          </reference>
          <reference field="17" count="1">
            <x v="86"/>
          </reference>
          <reference field="19" count="1" selected="0">
            <x v="73"/>
          </reference>
          <reference field="20" count="1" selected="0">
            <x v="80"/>
          </reference>
          <reference field="31" count="1" selected="0">
            <x v="138"/>
          </reference>
        </references>
      </pivotArea>
    </format>
    <format dxfId="1468">
      <pivotArea dataOnly="0" labelOnly="1" outline="0" fieldPosition="0">
        <references count="7">
          <reference field="7" count="1" selected="0">
            <x v="3"/>
          </reference>
          <reference field="8" count="1" selected="0">
            <x v="14"/>
          </reference>
          <reference field="16" count="1" selected="0">
            <x v="33"/>
          </reference>
          <reference field="17" count="1">
            <x v="36"/>
          </reference>
          <reference field="19" count="1" selected="0">
            <x v="12"/>
          </reference>
          <reference field="20" count="1" selected="0">
            <x v="13"/>
          </reference>
          <reference field="31" count="1" selected="0">
            <x v="17"/>
          </reference>
        </references>
      </pivotArea>
    </format>
    <format dxfId="1467">
      <pivotArea dataOnly="0" labelOnly="1" outline="0" fieldPosition="0">
        <references count="7">
          <reference field="7" count="1" selected="0">
            <x v="0"/>
          </reference>
          <reference field="8" count="1" selected="0">
            <x v="10"/>
          </reference>
          <reference field="16" count="1" selected="0">
            <x v="34"/>
          </reference>
          <reference field="17" count="1">
            <x v="86"/>
          </reference>
          <reference field="19" count="1" selected="0">
            <x v="56"/>
          </reference>
          <reference field="20" count="1" selected="0">
            <x v="80"/>
          </reference>
          <reference field="31" count="1" selected="0">
            <x v="24"/>
          </reference>
        </references>
      </pivotArea>
    </format>
    <format dxfId="1466">
      <pivotArea dataOnly="0" labelOnly="1" outline="0" fieldPosition="0">
        <references count="7">
          <reference field="7" count="1" selected="0">
            <x v="3"/>
          </reference>
          <reference field="8" count="1" selected="0">
            <x v="14"/>
          </reference>
          <reference field="16" count="1" selected="0">
            <x v="34"/>
          </reference>
          <reference field="17" count="1">
            <x v="86"/>
          </reference>
          <reference field="19" count="1" selected="0">
            <x v="73"/>
          </reference>
          <reference field="20" count="1" selected="0">
            <x v="80"/>
          </reference>
          <reference field="31" count="1" selected="0">
            <x v="68"/>
          </reference>
        </references>
      </pivotArea>
    </format>
    <format dxfId="1465">
      <pivotArea dataOnly="0" labelOnly="1" outline="0" fieldPosition="0">
        <references count="7">
          <reference field="7" count="1" selected="0">
            <x v="3"/>
          </reference>
          <reference field="8" count="1" selected="0">
            <x v="14"/>
          </reference>
          <reference field="16" count="1" selected="0">
            <x v="35"/>
          </reference>
          <reference field="17" count="1">
            <x v="6"/>
          </reference>
          <reference field="19" count="1" selected="0">
            <x v="35"/>
          </reference>
          <reference field="20" count="1" selected="0">
            <x v="40"/>
          </reference>
          <reference field="31" count="1" selected="0">
            <x v="50"/>
          </reference>
        </references>
      </pivotArea>
    </format>
    <format dxfId="1464">
      <pivotArea dataOnly="0" labelOnly="1" outline="0" fieldPosition="0">
        <references count="7">
          <reference field="7" count="1" selected="0">
            <x v="3"/>
          </reference>
          <reference field="8" count="1" selected="0">
            <x v="14"/>
          </reference>
          <reference field="16" count="1" selected="0">
            <x v="35"/>
          </reference>
          <reference field="17" count="1">
            <x v="15"/>
          </reference>
          <reference field="19" count="1" selected="0">
            <x v="45"/>
          </reference>
          <reference field="20" count="1" selected="0">
            <x v="58"/>
          </reference>
          <reference field="31" count="1" selected="0">
            <x v="71"/>
          </reference>
        </references>
      </pivotArea>
    </format>
    <format dxfId="1463">
      <pivotArea dataOnly="0" labelOnly="1" outline="0" fieldPosition="0">
        <references count="7">
          <reference field="7" count="1" selected="0">
            <x v="1"/>
          </reference>
          <reference field="8" count="1" selected="0">
            <x v="14"/>
          </reference>
          <reference field="16" count="1" selected="0">
            <x v="35"/>
          </reference>
          <reference field="17" count="1">
            <x v="52"/>
          </reference>
          <reference field="19" count="1" selected="0">
            <x v="23"/>
          </reference>
          <reference field="20" count="1" selected="0">
            <x v="21"/>
          </reference>
          <reference field="31" count="1" selected="0">
            <x v="106"/>
          </reference>
        </references>
      </pivotArea>
    </format>
    <format dxfId="1462">
      <pivotArea dataOnly="0" labelOnly="1" outline="0" fieldPosition="0">
        <references count="7">
          <reference field="7" count="1" selected="0">
            <x v="1"/>
          </reference>
          <reference field="8" count="1" selected="0">
            <x v="14"/>
          </reference>
          <reference field="16" count="1" selected="0">
            <x v="35"/>
          </reference>
          <reference field="17" count="1">
            <x v="44"/>
          </reference>
          <reference field="19" count="1" selected="0">
            <x v="19"/>
          </reference>
          <reference field="20" count="1" selected="0">
            <x v="43"/>
          </reference>
          <reference field="31" count="1" selected="0">
            <x v="116"/>
          </reference>
        </references>
      </pivotArea>
    </format>
    <format dxfId="1461">
      <pivotArea dataOnly="0" labelOnly="1" outline="0" fieldPosition="0">
        <references count="7">
          <reference field="7" count="1" selected="0">
            <x v="1"/>
          </reference>
          <reference field="8" count="1" selected="0">
            <x v="14"/>
          </reference>
          <reference field="16" count="1" selected="0">
            <x v="38"/>
          </reference>
          <reference field="17" count="1">
            <x v="75"/>
          </reference>
          <reference field="19" count="1" selected="0">
            <x v="42"/>
          </reference>
          <reference field="20" count="1" selected="0">
            <x v="65"/>
          </reference>
          <reference field="31" count="1" selected="0">
            <x v="126"/>
          </reference>
        </references>
      </pivotArea>
    </format>
    <format dxfId="1460">
      <pivotArea dataOnly="0" labelOnly="1" outline="0" fieldPosition="0">
        <references count="7">
          <reference field="7" count="1" selected="0">
            <x v="1"/>
          </reference>
          <reference field="8" count="1" selected="0">
            <x v="14"/>
          </reference>
          <reference field="16" count="1" selected="0">
            <x v="38"/>
          </reference>
          <reference field="17" count="1">
            <x v="74"/>
          </reference>
          <reference field="19" count="1" selected="0">
            <x v="58"/>
          </reference>
          <reference field="20" count="1" selected="0">
            <x v="22"/>
          </reference>
          <reference field="31" count="1" selected="0">
            <x v="127"/>
          </reference>
        </references>
      </pivotArea>
    </format>
    <format dxfId="1459">
      <pivotArea dataOnly="0" labelOnly="1" outline="0" fieldPosition="0">
        <references count="7">
          <reference field="7" count="1" selected="0">
            <x v="0"/>
          </reference>
          <reference field="8" count="1" selected="0">
            <x v="3"/>
          </reference>
          <reference field="16" count="1" selected="0">
            <x v="39"/>
          </reference>
          <reference field="17" count="1">
            <x v="21"/>
          </reference>
          <reference field="19" count="1" selected="0">
            <x v="14"/>
          </reference>
          <reference field="20" count="1" selected="0">
            <x v="20"/>
          </reference>
          <reference field="31" count="1" selected="0">
            <x v="16"/>
          </reference>
        </references>
      </pivotArea>
    </format>
    <format dxfId="1458">
      <pivotArea dataOnly="0" labelOnly="1" outline="0" fieldPosition="0">
        <references count="7">
          <reference field="7" count="1" selected="0">
            <x v="0"/>
          </reference>
          <reference field="8" count="1" selected="0">
            <x v="19"/>
          </reference>
          <reference field="16" count="1" selected="0">
            <x v="39"/>
          </reference>
          <reference field="17" count="1">
            <x v="23"/>
          </reference>
          <reference field="19" count="1" selected="0">
            <x v="41"/>
          </reference>
          <reference field="20" count="1" selected="0">
            <x v="49"/>
          </reference>
          <reference field="31" count="1" selected="0">
            <x v="21"/>
          </reference>
        </references>
      </pivotArea>
    </format>
    <format dxfId="1457">
      <pivotArea dataOnly="0" labelOnly="1" outline="0" fieldPosition="0">
        <references count="7">
          <reference field="7" count="1" selected="0">
            <x v="3"/>
          </reference>
          <reference field="8" count="1" selected="0">
            <x v="14"/>
          </reference>
          <reference field="16" count="1" selected="0">
            <x v="39"/>
          </reference>
          <reference field="17" count="1">
            <x v="28"/>
          </reference>
          <reference field="19" count="1" selected="0">
            <x v="40"/>
          </reference>
          <reference field="20" count="1" selected="0">
            <x v="64"/>
          </reference>
          <reference field="31" count="1" selected="0">
            <x v="29"/>
          </reference>
        </references>
      </pivotArea>
    </format>
    <format dxfId="1456">
      <pivotArea dataOnly="0" labelOnly="1" outline="0" fieldPosition="0">
        <references count="7">
          <reference field="7" count="1" selected="0">
            <x v="3"/>
          </reference>
          <reference field="8" count="1" selected="0">
            <x v="14"/>
          </reference>
          <reference field="16" count="1" selected="0">
            <x v="39"/>
          </reference>
          <reference field="17" count="1">
            <x v="0"/>
          </reference>
          <reference field="19" count="1" selected="0">
            <x v="55"/>
          </reference>
          <reference field="20" count="1" selected="0">
            <x v="67"/>
          </reference>
          <reference field="31" count="1" selected="0">
            <x v="30"/>
          </reference>
        </references>
      </pivotArea>
    </format>
    <format dxfId="1455">
      <pivotArea dataOnly="0" labelOnly="1" outline="0" fieldPosition="0">
        <references count="7">
          <reference field="7" count="1" selected="0">
            <x v="3"/>
          </reference>
          <reference field="8" count="1" selected="0">
            <x v="14"/>
          </reference>
          <reference field="16" count="1" selected="0">
            <x v="39"/>
          </reference>
          <reference field="17" count="1">
            <x v="27"/>
          </reference>
          <reference field="19" count="1" selected="0">
            <x v="60"/>
          </reference>
          <reference field="20" count="1" selected="0">
            <x v="51"/>
          </reference>
          <reference field="31" count="1" selected="0">
            <x v="31"/>
          </reference>
        </references>
      </pivotArea>
    </format>
    <format dxfId="1454">
      <pivotArea dataOnly="0" labelOnly="1" outline="0" fieldPosition="0">
        <references count="7">
          <reference field="7" count="1" selected="0">
            <x v="0"/>
          </reference>
          <reference field="8" count="1" selected="0">
            <x v="8"/>
          </reference>
          <reference field="16" count="1" selected="0">
            <x v="39"/>
          </reference>
          <reference field="17" count="1">
            <x v="53"/>
          </reference>
          <reference field="19" count="1" selected="0">
            <x v="21"/>
          </reference>
          <reference field="20" count="1" selected="0">
            <x v="15"/>
          </reference>
          <reference field="31" count="1" selected="0">
            <x v="35"/>
          </reference>
        </references>
      </pivotArea>
    </format>
    <format dxfId="1453">
      <pivotArea dataOnly="0" labelOnly="1" outline="0" fieldPosition="0">
        <references count="7">
          <reference field="7" count="1" selected="0">
            <x v="3"/>
          </reference>
          <reference field="8" count="1" selected="0">
            <x v="14"/>
          </reference>
          <reference field="16" count="1" selected="0">
            <x v="39"/>
          </reference>
          <reference field="17" count="1">
            <x v="29"/>
          </reference>
          <reference field="19" count="1" selected="0">
            <x v="41"/>
          </reference>
          <reference field="20" count="1" selected="0">
            <x v="49"/>
          </reference>
          <reference field="31" count="1" selected="0">
            <x v="40"/>
          </reference>
        </references>
      </pivotArea>
    </format>
    <format dxfId="1452">
      <pivotArea dataOnly="0" labelOnly="1" outline="0" fieldPosition="0">
        <references count="7">
          <reference field="7" count="1" selected="0">
            <x v="0"/>
          </reference>
          <reference field="8" count="1" selected="0">
            <x v="3"/>
          </reference>
          <reference field="16" count="1" selected="0">
            <x v="39"/>
          </reference>
          <reference field="17" count="1">
            <x v="21"/>
          </reference>
          <reference field="19" count="1" selected="0">
            <x v="14"/>
          </reference>
          <reference field="20" count="1" selected="0">
            <x v="73"/>
          </reference>
          <reference field="31" count="1" selected="0">
            <x v="55"/>
          </reference>
        </references>
      </pivotArea>
    </format>
    <format dxfId="1451">
      <pivotArea dataOnly="0" labelOnly="1" outline="0" fieldPosition="0">
        <references count="7">
          <reference field="7" count="1" selected="0">
            <x v="0"/>
          </reference>
          <reference field="8" count="1" selected="0">
            <x v="3"/>
          </reference>
          <reference field="16" count="1" selected="0">
            <x v="39"/>
          </reference>
          <reference field="17" count="1">
            <x v="25"/>
          </reference>
          <reference field="19" count="1" selected="0">
            <x v="20"/>
          </reference>
          <reference field="20" count="1" selected="0">
            <x v="20"/>
          </reference>
          <reference field="31" count="1" selected="0">
            <x v="56"/>
          </reference>
        </references>
      </pivotArea>
    </format>
    <format dxfId="1450">
      <pivotArea dataOnly="0" labelOnly="1" outline="0" fieldPosition="0">
        <references count="7">
          <reference field="7" count="1" selected="0">
            <x v="1"/>
          </reference>
          <reference field="8" count="1" selected="0">
            <x v="14"/>
          </reference>
          <reference field="16" count="1" selected="0">
            <x v="39"/>
          </reference>
          <reference field="17" count="1">
            <x v="58"/>
          </reference>
          <reference field="19" count="1" selected="0">
            <x v="9"/>
          </reference>
          <reference field="20" count="1" selected="0">
            <x v="8"/>
          </reference>
          <reference field="31" count="1" selected="0">
            <x v="86"/>
          </reference>
        </references>
      </pivotArea>
    </format>
    <format dxfId="1449">
      <pivotArea dataOnly="0" labelOnly="1" outline="0" fieldPosition="0">
        <references count="7">
          <reference field="7" count="1" selected="0">
            <x v="1"/>
          </reference>
          <reference field="8" count="1" selected="0">
            <x v="14"/>
          </reference>
          <reference field="16" count="1" selected="0">
            <x v="41"/>
          </reference>
          <reference field="17" count="1">
            <x v="4"/>
          </reference>
          <reference field="19" count="1" selected="0">
            <x v="68"/>
          </reference>
          <reference field="20" count="1" selected="0">
            <x v="76"/>
          </reference>
          <reference field="31" count="1" selected="0">
            <x v="108"/>
          </reference>
        </references>
      </pivotArea>
    </format>
    <format dxfId="1448">
      <pivotArea dataOnly="0" labelOnly="1" outline="0" fieldPosition="0">
        <references count="7">
          <reference field="7" count="1" selected="0">
            <x v="1"/>
          </reference>
          <reference field="8" count="1" selected="0">
            <x v="14"/>
          </reference>
          <reference field="16" count="1" selected="0">
            <x v="42"/>
          </reference>
          <reference field="17" count="1">
            <x v="86"/>
          </reference>
          <reference field="19" count="1" selected="0">
            <x v="70"/>
          </reference>
          <reference field="20" count="1" selected="0">
            <x v="78"/>
          </reference>
          <reference field="31" count="1" selected="0">
            <x v="111"/>
          </reference>
        </references>
      </pivotArea>
    </format>
    <format dxfId="1447">
      <pivotArea dataOnly="0" labelOnly="1" outline="0" fieldPosition="0">
        <references count="7">
          <reference field="7" count="1" selected="0">
            <x v="3"/>
          </reference>
          <reference field="8" count="1" selected="0">
            <x v="14"/>
          </reference>
          <reference field="16" count="1" selected="0">
            <x v="45"/>
          </reference>
          <reference field="17" count="1">
            <x v="66"/>
          </reference>
          <reference field="19" count="1" selected="0">
            <x v="65"/>
          </reference>
          <reference field="20" count="1" selected="0">
            <x v="74"/>
          </reference>
          <reference field="31" count="1" selected="0">
            <x v="80"/>
          </reference>
        </references>
      </pivotArea>
    </format>
    <format dxfId="1446">
      <pivotArea dataOnly="0" labelOnly="1" outline="0" fieldPosition="0">
        <references count="7">
          <reference field="7" count="1" selected="0">
            <x v="3"/>
          </reference>
          <reference field="8" count="1" selected="0">
            <x v="14"/>
          </reference>
          <reference field="16" count="1" selected="0">
            <x v="46"/>
          </reference>
          <reference field="17" count="1">
            <x v="22"/>
          </reference>
          <reference field="19" count="1" selected="0">
            <x v="9"/>
          </reference>
          <reference field="20" count="1" selected="0">
            <x v="18"/>
          </reference>
          <reference field="31" count="1" selected="0">
            <x v="7"/>
          </reference>
        </references>
      </pivotArea>
    </format>
    <format dxfId="1445">
      <pivotArea dataOnly="0" labelOnly="1" outline="0" fieldPosition="0">
        <references count="7">
          <reference field="7" count="1" selected="0">
            <x v="0"/>
          </reference>
          <reference field="8" count="1" selected="0">
            <x v="21"/>
          </reference>
          <reference field="16" count="1" selected="0">
            <x v="46"/>
          </reference>
          <reference field="17" count="1">
            <x v="86"/>
          </reference>
          <reference field="19" count="1" selected="0">
            <x v="9"/>
          </reference>
          <reference field="20" count="1" selected="0">
            <x v="17"/>
          </reference>
          <reference field="31" count="1" selected="0">
            <x v="23"/>
          </reference>
        </references>
      </pivotArea>
    </format>
    <format dxfId="1444">
      <pivotArea dataOnly="0" labelOnly="1" outline="0" fieldPosition="0">
        <references count="7">
          <reference field="7" count="1" selected="0">
            <x v="0"/>
          </reference>
          <reference field="8" count="1" selected="0">
            <x v="21"/>
          </reference>
          <reference field="16" count="1" selected="0">
            <x v="46"/>
          </reference>
          <reference field="17" count="1">
            <x v="63"/>
          </reference>
          <reference field="19" count="1" selected="0">
            <x v="31"/>
          </reference>
          <reference field="20" count="1" selected="0">
            <x v="38"/>
          </reference>
          <reference field="31" count="1" selected="0">
            <x v="41"/>
          </reference>
        </references>
      </pivotArea>
    </format>
    <format dxfId="1443">
      <pivotArea dataOnly="0" labelOnly="1" outline="0" fieldPosition="0">
        <references count="7">
          <reference field="7" count="1" selected="0">
            <x v="0"/>
          </reference>
          <reference field="8" count="1" selected="0">
            <x v="20"/>
          </reference>
          <reference field="16" count="1" selected="0">
            <x v="46"/>
          </reference>
          <reference field="17" count="1">
            <x v="61"/>
          </reference>
          <reference field="19" count="1" selected="0">
            <x v="30"/>
          </reference>
          <reference field="20" count="1" selected="0">
            <x v="34"/>
          </reference>
          <reference field="31" count="1" selected="0">
            <x v="43"/>
          </reference>
        </references>
      </pivotArea>
    </format>
    <format dxfId="1442">
      <pivotArea dataOnly="0" labelOnly="1" outline="0" fieldPosition="0">
        <references count="7">
          <reference field="7" count="1" selected="0">
            <x v="0"/>
          </reference>
          <reference field="8" count="1" selected="0">
            <x v="21"/>
          </reference>
          <reference field="16" count="1" selected="0">
            <x v="46"/>
          </reference>
          <reference field="17" count="1">
            <x v="62"/>
          </reference>
          <reference field="19" count="1" selected="0">
            <x v="9"/>
          </reference>
          <reference field="20" count="1" selected="0">
            <x v="28"/>
          </reference>
          <reference field="31" count="1" selected="0">
            <x v="87"/>
          </reference>
        </references>
      </pivotArea>
    </format>
    <format dxfId="1441">
      <pivotArea dataOnly="0" labelOnly="1" outline="0" fieldPosition="0">
        <references count="7">
          <reference field="7" count="1" selected="0">
            <x v="3"/>
          </reference>
          <reference field="8" count="1" selected="0">
            <x v="14"/>
          </reference>
          <reference field="16" count="1" selected="0">
            <x v="47"/>
          </reference>
          <reference field="17" count="1">
            <x v="86"/>
          </reference>
          <reference field="19" count="1" selected="0">
            <x v="71"/>
          </reference>
          <reference field="20" count="1" selected="0">
            <x v="79"/>
          </reference>
          <reference field="31" count="1" selected="0">
            <x v="0"/>
          </reference>
        </references>
      </pivotArea>
    </format>
    <format dxfId="1440">
      <pivotArea dataOnly="0" labelOnly="1" outline="0" fieldPosition="0">
        <references count="7">
          <reference field="7" count="1" selected="0">
            <x v="3"/>
          </reference>
          <reference field="8" count="1" selected="0">
            <x v="14"/>
          </reference>
          <reference field="16" count="1" selected="0">
            <x v="51"/>
          </reference>
          <reference field="17" count="1">
            <x v="86"/>
          </reference>
          <reference field="19" count="1" selected="0">
            <x v="73"/>
          </reference>
          <reference field="20" count="1" selected="0">
            <x v="80"/>
          </reference>
          <reference field="31" count="1" selected="0">
            <x v="100"/>
          </reference>
        </references>
      </pivotArea>
    </format>
    <format dxfId="1439">
      <pivotArea dataOnly="0" labelOnly="1" outline="0" fieldPosition="0">
        <references count="7">
          <reference field="7" count="1" selected="0">
            <x v="3"/>
          </reference>
          <reference field="8" count="1" selected="0">
            <x v="14"/>
          </reference>
          <reference field="16" count="1" selected="0">
            <x v="58"/>
          </reference>
          <reference field="17" count="1">
            <x v="89"/>
          </reference>
          <reference field="19" count="1" selected="0">
            <x v="9"/>
          </reference>
          <reference field="20" count="1" selected="0">
            <x v="84"/>
          </reference>
          <reference field="31" count="1" selected="0">
            <x v="84"/>
          </reference>
        </references>
      </pivotArea>
    </format>
    <format dxfId="1438">
      <pivotArea dataOnly="0" labelOnly="1" outline="0" fieldPosition="0">
        <references count="7">
          <reference field="7" count="1" selected="0">
            <x v="3"/>
          </reference>
          <reference field="8" count="1" selected="0">
            <x v="14"/>
          </reference>
          <reference field="16" count="1" selected="0">
            <x v="59"/>
          </reference>
          <reference field="17" count="1">
            <x v="86"/>
          </reference>
          <reference field="19" count="1" selected="0">
            <x v="73"/>
          </reference>
          <reference field="20" count="1" selected="0">
            <x v="80"/>
          </reference>
          <reference field="31" count="1" selected="0">
            <x v="52"/>
          </reference>
        </references>
      </pivotArea>
    </format>
    <format dxfId="1437">
      <pivotArea dataOnly="0" labelOnly="1" outline="0" fieldPosition="0">
        <references count="7">
          <reference field="7" count="1" selected="0">
            <x v="3"/>
          </reference>
          <reference field="8" count="1" selected="0">
            <x v="14"/>
          </reference>
          <reference field="16" count="1" selected="0">
            <x v="59"/>
          </reference>
          <reference field="17" count="1">
            <x v="67"/>
          </reference>
          <reference field="19" count="1" selected="0">
            <x v="11"/>
          </reference>
          <reference field="20" count="1" selected="0">
            <x v="30"/>
          </reference>
          <reference field="31" count="1" selected="0">
            <x v="102"/>
          </reference>
        </references>
      </pivotArea>
    </format>
    <format dxfId="1436">
      <pivotArea dataOnly="0" labelOnly="1" outline="0" fieldPosition="0">
        <references count="7">
          <reference field="7" count="1" selected="0">
            <x v="1"/>
          </reference>
          <reference field="8" count="1" selected="0">
            <x v="14"/>
          </reference>
          <reference field="16" count="1" selected="0">
            <x v="63"/>
          </reference>
          <reference field="17" count="1">
            <x v="2"/>
          </reference>
          <reference field="19" count="1" selected="0">
            <x v="62"/>
          </reference>
          <reference field="20" count="1" selected="0">
            <x v="70"/>
          </reference>
          <reference field="31" count="1" selected="0">
            <x v="107"/>
          </reference>
        </references>
      </pivotArea>
    </format>
    <format dxfId="1435">
      <pivotArea dataOnly="0" labelOnly="1" outline="0" fieldPosition="0">
        <references count="7">
          <reference field="7" count="1" selected="0">
            <x v="1"/>
          </reference>
          <reference field="8" count="1" selected="0">
            <x v="14"/>
          </reference>
          <reference field="16" count="1" selected="0">
            <x v="63"/>
          </reference>
          <reference field="17" count="1">
            <x v="3"/>
          </reference>
          <reference field="19" count="1" selected="0">
            <x v="63"/>
          </reference>
          <reference field="20" count="1" selected="0">
            <x v="69"/>
          </reference>
          <reference field="31" count="1" selected="0">
            <x v="125"/>
          </reference>
        </references>
      </pivotArea>
    </format>
    <format dxfId="1434">
      <pivotArea dataOnly="0" labelOnly="1" outline="0" fieldPosition="0">
        <references count="7">
          <reference field="7" count="1" selected="0">
            <x v="0"/>
          </reference>
          <reference field="8" count="1" selected="0">
            <x v="9"/>
          </reference>
          <reference field="16" count="1" selected="0">
            <x v="65"/>
          </reference>
          <reference field="17" count="1">
            <x v="72"/>
          </reference>
          <reference field="19" count="1" selected="0">
            <x v="9"/>
          </reference>
          <reference field="20" count="1" selected="0">
            <x v="16"/>
          </reference>
          <reference field="31" count="1" selected="0">
            <x v="20"/>
          </reference>
        </references>
      </pivotArea>
    </format>
    <format dxfId="1433">
      <pivotArea dataOnly="0" labelOnly="1" outline="0" fieldPosition="0">
        <references count="7">
          <reference field="7" count="1" selected="0">
            <x v="3"/>
          </reference>
          <reference field="8" count="1" selected="0">
            <x v="14"/>
          </reference>
          <reference field="16" count="1" selected="0">
            <x v="66"/>
          </reference>
          <reference field="17" count="1">
            <x v="86"/>
          </reference>
          <reference field="19" count="1" selected="0">
            <x v="73"/>
          </reference>
          <reference field="20" count="1" selected="0">
            <x v="80"/>
          </reference>
          <reference field="31" count="1" selected="0">
            <x v="64"/>
          </reference>
        </references>
      </pivotArea>
    </format>
    <format dxfId="1432">
      <pivotArea dataOnly="0" labelOnly="1" outline="0" fieldPosition="0">
        <references count="7">
          <reference field="7" count="1" selected="0">
            <x v="3"/>
          </reference>
          <reference field="8" count="1" selected="0">
            <x v="14"/>
          </reference>
          <reference field="16" count="1" selected="0">
            <x v="66"/>
          </reference>
          <reference field="17" count="1">
            <x v="45"/>
          </reference>
          <reference field="19" count="1" selected="0">
            <x v="38"/>
          </reference>
          <reference field="20" count="1" selected="0">
            <x v="50"/>
          </reference>
          <reference field="31" count="1" selected="0">
            <x v="67"/>
          </reference>
        </references>
      </pivotArea>
    </format>
    <format dxfId="1431">
      <pivotArea dataOnly="0" labelOnly="1" outline="0" fieldPosition="0">
        <references count="7">
          <reference field="7" count="1" selected="0">
            <x v="1"/>
          </reference>
          <reference field="8" count="1" selected="0">
            <x v="14"/>
          </reference>
          <reference field="16" count="1" selected="0">
            <x v="66"/>
          </reference>
          <reference field="17" count="1">
            <x v="34"/>
          </reference>
          <reference field="19" count="1" selected="0">
            <x v="73"/>
          </reference>
          <reference field="20" count="1" selected="0">
            <x v="80"/>
          </reference>
          <reference field="31" count="1" selected="0">
            <x v="95"/>
          </reference>
        </references>
      </pivotArea>
    </format>
    <format dxfId="1430">
      <pivotArea dataOnly="0" labelOnly="1" outline="0" fieldPosition="0">
        <references count="7">
          <reference field="7" count="1" selected="0">
            <x v="3"/>
          </reference>
          <reference field="8" count="1" selected="0">
            <x v="14"/>
          </reference>
          <reference field="16" count="1" selected="0">
            <x v="68"/>
          </reference>
          <reference field="17" count="1">
            <x v="86"/>
          </reference>
          <reference field="19" count="1" selected="0">
            <x v="73"/>
          </reference>
          <reference field="20" count="1" selected="0">
            <x v="80"/>
          </reference>
          <reference field="31" count="1" selected="0">
            <x v="137"/>
          </reference>
        </references>
      </pivotArea>
    </format>
    <format dxfId="1429">
      <pivotArea dataOnly="0" labelOnly="1" outline="0" fieldPosition="0">
        <references count="7">
          <reference field="7" count="1" selected="0">
            <x v="1"/>
          </reference>
          <reference field="8" count="1" selected="0">
            <x v="14"/>
          </reference>
          <reference field="16" count="1" selected="0">
            <x v="69"/>
          </reference>
          <reference field="17" count="1">
            <x v="8"/>
          </reference>
          <reference field="19" count="1" selected="0">
            <x v="49"/>
          </reference>
          <reference field="20" count="1" selected="0">
            <x v="80"/>
          </reference>
          <reference field="31" count="1" selected="0">
            <x v="93"/>
          </reference>
        </references>
      </pivotArea>
    </format>
    <format dxfId="1428">
      <pivotArea dataOnly="0" labelOnly="1" outline="0" fieldPosition="0">
        <references count="7">
          <reference field="7" count="1" selected="0">
            <x v="1"/>
          </reference>
          <reference field="8" count="1" selected="0">
            <x v="14"/>
          </reference>
          <reference field="16" count="1" selected="0">
            <x v="72"/>
          </reference>
          <reference field="17" count="1">
            <x v="69"/>
          </reference>
          <reference field="19" count="1" selected="0">
            <x v="15"/>
          </reference>
          <reference field="20" count="1" selected="0">
            <x v="80"/>
          </reference>
          <reference field="31" count="1" selected="0">
            <x v="49"/>
          </reference>
        </references>
      </pivotArea>
    </format>
    <format dxfId="1427">
      <pivotArea dataOnly="0" labelOnly="1" outline="0" fieldPosition="0">
        <references count="7">
          <reference field="7" count="1" selected="0">
            <x v="3"/>
          </reference>
          <reference field="8" count="1" selected="0">
            <x v="14"/>
          </reference>
          <reference field="16" count="1" selected="0">
            <x v="73"/>
          </reference>
          <reference field="17" count="1">
            <x v="86"/>
          </reference>
          <reference field="19" count="1" selected="0">
            <x v="73"/>
          </reference>
          <reference field="20" count="1" selected="0">
            <x v="80"/>
          </reference>
          <reference field="31" count="1" selected="0">
            <x v="88"/>
          </reference>
        </references>
      </pivotArea>
    </format>
    <format dxfId="1426">
      <pivotArea dataOnly="0" labelOnly="1" outline="0" fieldPosition="0">
        <references count="7">
          <reference field="7" count="1" selected="0">
            <x v="3"/>
          </reference>
          <reference field="8" count="1" selected="0">
            <x v="14"/>
          </reference>
          <reference field="16" count="1" selected="0">
            <x v="76"/>
          </reference>
          <reference field="17" count="1">
            <x v="56"/>
          </reference>
          <reference field="19" count="1" selected="0">
            <x v="61"/>
          </reference>
          <reference field="20" count="1" selected="0">
            <x v="52"/>
          </reference>
          <reference field="31" count="1" selected="0">
            <x v="25"/>
          </reference>
        </references>
      </pivotArea>
    </format>
    <format dxfId="1425">
      <pivotArea dataOnly="0" labelOnly="1" outline="0" fieldPosition="0">
        <references count="7">
          <reference field="7" count="1" selected="0">
            <x v="3"/>
          </reference>
          <reference field="8" count="1" selected="0">
            <x v="14"/>
          </reference>
          <reference field="16" count="1" selected="0">
            <x v="76"/>
          </reference>
          <reference field="17" count="1">
            <x v="57"/>
          </reference>
          <reference field="19" count="1" selected="0">
            <x v="61"/>
          </reference>
          <reference field="20" count="1" selected="0">
            <x v="52"/>
          </reference>
          <reference field="31" count="1" selected="0">
            <x v="27"/>
          </reference>
        </references>
      </pivotArea>
    </format>
    <format dxfId="1424">
      <pivotArea dataOnly="0" labelOnly="1" outline="0" fieldPosition="0">
        <references count="7">
          <reference field="7" count="1" selected="0">
            <x v="0"/>
          </reference>
          <reference field="8" count="1" selected="0">
            <x v="7"/>
          </reference>
          <reference field="16" count="1" selected="0">
            <x v="76"/>
          </reference>
          <reference field="17" count="1">
            <x v="56"/>
          </reference>
          <reference field="19" count="1" selected="0">
            <x v="61"/>
          </reference>
          <reference field="20" count="1" selected="0">
            <x v="52"/>
          </reference>
          <reference field="31" count="1" selected="0">
            <x v="39"/>
          </reference>
        </references>
      </pivotArea>
    </format>
    <format dxfId="1423">
      <pivotArea dataOnly="0" labelOnly="1" outline="0" fieldPosition="0">
        <references count="7">
          <reference field="7" count="1" selected="0">
            <x v="0"/>
          </reference>
          <reference field="8" count="1" selected="0">
            <x v="18"/>
          </reference>
          <reference field="16" count="1" selected="0">
            <x v="77"/>
          </reference>
          <reference field="17" count="1">
            <x v="18"/>
          </reference>
          <reference field="19" count="1" selected="0">
            <x v="3"/>
          </reference>
          <reference field="20" count="1" selected="0">
            <x v="3"/>
          </reference>
          <reference field="31" count="1" selected="0">
            <x v="15"/>
          </reference>
        </references>
      </pivotArea>
    </format>
    <format dxfId="1422">
      <pivotArea dataOnly="0" labelOnly="1" outline="0" fieldPosition="0">
        <references count="7">
          <reference field="7" count="1" selected="0">
            <x v="0"/>
          </reference>
          <reference field="8" count="1" selected="0">
            <x v="18"/>
          </reference>
          <reference field="16" count="1" selected="0">
            <x v="77"/>
          </reference>
          <reference field="17" count="1">
            <x v="68"/>
          </reference>
          <reference field="19" count="1" selected="0">
            <x v="47"/>
          </reference>
          <reference field="20" count="1" selected="0">
            <x v="66"/>
          </reference>
          <reference field="31" count="1" selected="0">
            <x v="22"/>
          </reference>
        </references>
      </pivotArea>
    </format>
    <format dxfId="1421">
      <pivotArea dataOnly="0" labelOnly="1" outline="0" fieldPosition="0">
        <references count="7">
          <reference field="7" count="1" selected="0">
            <x v="0"/>
          </reference>
          <reference field="8" count="1" selected="0">
            <x v="18"/>
          </reference>
          <reference field="16" count="1" selected="0">
            <x v="77"/>
          </reference>
          <reference field="17" count="1">
            <x v="68"/>
          </reference>
          <reference field="19" count="1" selected="0">
            <x v="47"/>
          </reference>
          <reference field="20" count="1" selected="0">
            <x v="66"/>
          </reference>
          <reference field="31" count="1" selected="0">
            <x v="150"/>
          </reference>
        </references>
      </pivotArea>
    </format>
    <format dxfId="1420">
      <pivotArea dataOnly="0" labelOnly="1" outline="0" fieldPosition="0">
        <references count="7">
          <reference field="7" count="1" selected="0">
            <x v="1"/>
          </reference>
          <reference field="8" count="1" selected="0">
            <x v="14"/>
          </reference>
          <reference field="16" count="1" selected="0">
            <x v="80"/>
          </reference>
          <reference field="17" count="1">
            <x v="37"/>
          </reference>
          <reference field="19" count="1" selected="0">
            <x v="9"/>
          </reference>
          <reference field="20" count="1" selected="0">
            <x v="9"/>
          </reference>
          <reference field="31" count="1" selected="0">
            <x v="19"/>
          </reference>
        </references>
      </pivotArea>
    </format>
    <format dxfId="1419">
      <pivotArea dataOnly="0" labelOnly="1" outline="0" fieldPosition="0">
        <references count="7">
          <reference field="7" count="1" selected="0">
            <x v="0"/>
          </reference>
          <reference field="8" count="1" selected="0">
            <x v="2"/>
          </reference>
          <reference field="16" count="1" selected="0">
            <x v="84"/>
          </reference>
          <reference field="17" count="1">
            <x v="20"/>
          </reference>
          <reference field="19" count="1" selected="0">
            <x v="9"/>
          </reference>
          <reference field="20" count="1" selected="0">
            <x v="35"/>
          </reference>
          <reference field="31" count="1" selected="0">
            <x v="8"/>
          </reference>
        </references>
      </pivotArea>
    </format>
    <format dxfId="1418">
      <pivotArea dataOnly="0" labelOnly="1" outline="0" fieldPosition="0">
        <references count="7">
          <reference field="7" count="1" selected="0">
            <x v="3"/>
          </reference>
          <reference field="8" count="1" selected="0">
            <x v="14"/>
          </reference>
          <reference field="16" count="1" selected="0">
            <x v="93"/>
          </reference>
          <reference field="17" count="1">
            <x v="42"/>
          </reference>
          <reference field="19" count="1" selected="0">
            <x v="9"/>
          </reference>
          <reference field="20" count="1" selected="0">
            <x v="32"/>
          </reference>
          <reference field="31" count="1" selected="0">
            <x v="115"/>
          </reference>
        </references>
      </pivotArea>
    </format>
    <format dxfId="1417">
      <pivotArea dataOnly="0" labelOnly="1" outline="0" fieldPosition="0">
        <references count="7">
          <reference field="7" count="1" selected="0">
            <x v="1"/>
          </reference>
          <reference field="8" count="1" selected="0">
            <x v="14"/>
          </reference>
          <reference field="16" count="1" selected="0">
            <x v="94"/>
          </reference>
          <reference field="17" count="1">
            <x v="32"/>
          </reference>
          <reference field="19" count="1" selected="0">
            <x v="9"/>
          </reference>
          <reference field="20" count="1" selected="0">
            <x v="25"/>
          </reference>
          <reference field="31" count="1" selected="0">
            <x v="130"/>
          </reference>
        </references>
      </pivotArea>
    </format>
    <format dxfId="1416">
      <pivotArea dataOnly="0" labelOnly="1" outline="0" fieldPosition="0">
        <references count="7">
          <reference field="7" count="1" selected="0">
            <x v="3"/>
          </reference>
          <reference field="8" count="1" selected="0">
            <x v="14"/>
          </reference>
          <reference field="16" count="1" selected="0">
            <x v="95"/>
          </reference>
          <reference field="17" count="1">
            <x v="86"/>
          </reference>
          <reference field="19" count="1" selected="0">
            <x v="73"/>
          </reference>
          <reference field="20" count="1" selected="0">
            <x v="80"/>
          </reference>
          <reference field="31" count="1" selected="0">
            <x v="61"/>
          </reference>
        </references>
      </pivotArea>
    </format>
    <format dxfId="1415">
      <pivotArea dataOnly="0" labelOnly="1" outline="0" fieldPosition="0">
        <references count="7">
          <reference field="7" count="1" selected="0">
            <x v="3"/>
          </reference>
          <reference field="8" count="1" selected="0">
            <x v="14"/>
          </reference>
          <reference field="16" count="1" selected="0">
            <x v="116"/>
          </reference>
          <reference field="17" count="1">
            <x v="43"/>
          </reference>
          <reference field="19" count="1" selected="0">
            <x v="13"/>
          </reference>
          <reference field="20" count="1" selected="0">
            <x v="44"/>
          </reference>
          <reference field="31" count="1" selected="0">
            <x v="1"/>
          </reference>
        </references>
      </pivotArea>
    </format>
    <format dxfId="1414">
      <pivotArea dataOnly="0" labelOnly="1" outline="0" fieldPosition="0">
        <references count="7">
          <reference field="7" count="1" selected="0">
            <x v="2"/>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4"/>
          </reference>
        </references>
      </pivotArea>
    </format>
    <format dxfId="1413">
      <pivotArea dataOnly="0" labelOnly="1" outline="0" fieldPosition="0">
        <references count="7">
          <reference field="7" count="1" selected="0">
            <x v="0"/>
          </reference>
          <reference field="8" count="1" selected="0">
            <x v="0"/>
          </reference>
          <reference field="16" count="1" selected="0">
            <x v="116"/>
          </reference>
          <reference field="17" count="1">
            <x v="20"/>
          </reference>
          <reference field="19" count="1" selected="0">
            <x v="9"/>
          </reference>
          <reference field="20" count="1" selected="0">
            <x v="35"/>
          </reference>
          <reference field="31" count="1" selected="0">
            <x v="13"/>
          </reference>
        </references>
      </pivotArea>
    </format>
    <format dxfId="1412">
      <pivotArea dataOnly="0" labelOnly="1" outline="0" fieldPosition="0">
        <references count="7">
          <reference field="7" count="1" selected="0">
            <x v="0"/>
          </reference>
          <reference field="8" count="1" selected="0">
            <x v="5"/>
          </reference>
          <reference field="16" count="1" selected="0">
            <x v="116"/>
          </reference>
          <reference field="17" count="1">
            <x v="57"/>
          </reference>
          <reference field="19" count="1" selected="0">
            <x v="61"/>
          </reference>
          <reference field="20" count="1" selected="0">
            <x v="52"/>
          </reference>
          <reference field="31" count="1" selected="0">
            <x v="14"/>
          </reference>
        </references>
      </pivotArea>
    </format>
    <format dxfId="1411">
      <pivotArea dataOnly="0" labelOnly="1" outline="0" fieldPosition="0">
        <references count="7">
          <reference field="7" count="1" selected="0">
            <x v="1"/>
          </reference>
          <reference field="8" count="1" selected="0">
            <x v="14"/>
          </reference>
          <reference field="16" count="1" selected="0">
            <x v="116"/>
          </reference>
          <reference field="17" count="1">
            <x v="79"/>
          </reference>
          <reference field="19" count="1" selected="0">
            <x v="9"/>
          </reference>
          <reference field="20" count="1" selected="0">
            <x v="6"/>
          </reference>
          <reference field="31" count="1" selected="0">
            <x v="42"/>
          </reference>
        </references>
      </pivotArea>
    </format>
    <format dxfId="1410">
      <pivotArea dataOnly="0" labelOnly="1" outline="0" fieldPosition="0">
        <references count="7">
          <reference field="7" count="1" selected="0">
            <x v="0"/>
          </reference>
          <reference field="8" count="1" selected="0">
            <x v="13"/>
          </reference>
          <reference field="16" count="1" selected="0">
            <x v="116"/>
          </reference>
          <reference field="17" count="1">
            <x v="86"/>
          </reference>
          <reference field="19" count="1" selected="0">
            <x v="73"/>
          </reference>
          <reference field="20" count="1" selected="0">
            <x v="80"/>
          </reference>
          <reference field="31" count="1" selected="0">
            <x v="59"/>
          </reference>
        </references>
      </pivotArea>
    </format>
    <format dxfId="1409">
      <pivotArea dataOnly="0" labelOnly="1" outline="0" fieldPosition="0">
        <references count="7">
          <reference field="7" count="1" selected="0">
            <x v="3"/>
          </reference>
          <reference field="8" count="1" selected="0">
            <x v="14"/>
          </reference>
          <reference field="16" count="1" selected="0">
            <x v="116"/>
          </reference>
          <reference field="17" count="1">
            <x v="1"/>
          </reference>
          <reference field="19" count="1" selected="0">
            <x v="73"/>
          </reference>
          <reference field="20" count="1" selected="0">
            <x v="80"/>
          </reference>
          <reference field="31" count="1" selected="0">
            <x v="69"/>
          </reference>
        </references>
      </pivotArea>
    </format>
    <format dxfId="1408">
      <pivotArea dataOnly="0" labelOnly="1" outline="0" fieldPosition="0">
        <references count="7">
          <reference field="7" count="1" selected="0">
            <x v="3"/>
          </reference>
          <reference field="8" count="1" selected="0">
            <x v="14"/>
          </reference>
          <reference field="16" count="1" selected="0">
            <x v="116"/>
          </reference>
          <reference field="17" count="1">
            <x v="35"/>
          </reference>
          <reference field="19" count="1" selected="0">
            <x v="9"/>
          </reference>
          <reference field="20" count="1" selected="0">
            <x v="29"/>
          </reference>
          <reference field="31" count="1" selected="0">
            <x v="70"/>
          </reference>
        </references>
      </pivotArea>
    </format>
    <format dxfId="1407">
      <pivotArea dataOnly="0" labelOnly="1" outline="0" fieldPosition="0">
        <references count="7">
          <reference field="7" count="1" selected="0">
            <x v="3"/>
          </reference>
          <reference field="8" count="1" selected="0">
            <x v="14"/>
          </reference>
          <reference field="16" count="1" selected="0">
            <x v="116"/>
          </reference>
          <reference field="17" count="1">
            <x v="82"/>
          </reference>
          <reference field="19" count="1" selected="0">
            <x v="73"/>
          </reference>
          <reference field="20" count="1" selected="0">
            <x v="80"/>
          </reference>
          <reference field="31" count="1" selected="0">
            <x v="76"/>
          </reference>
        </references>
      </pivotArea>
    </format>
    <format dxfId="1406">
      <pivotArea dataOnly="0" labelOnly="1" outline="0" fieldPosition="0">
        <references count="7">
          <reference field="7" count="1" selected="0">
            <x v="3"/>
          </reference>
          <reference field="8" count="1" selected="0">
            <x v="14"/>
          </reference>
          <reference field="16" count="1" selected="0">
            <x v="116"/>
          </reference>
          <reference field="17" count="1">
            <x v="41"/>
          </reference>
          <reference field="19" count="1" selected="0">
            <x v="18"/>
          </reference>
          <reference field="20" count="1" selected="0">
            <x v="26"/>
          </reference>
          <reference field="31" count="1" selected="0">
            <x v="77"/>
          </reference>
        </references>
      </pivotArea>
    </format>
    <format dxfId="1405">
      <pivotArea dataOnly="0" labelOnly="1" outline="0" fieldPosition="0">
        <references count="7">
          <reference field="7" count="1" selected="0">
            <x v="3"/>
          </reference>
          <reference field="8" count="1" selected="0">
            <x v="14"/>
          </reference>
          <reference field="16" count="1" selected="0">
            <x v="116"/>
          </reference>
          <reference field="17" count="1">
            <x v="47"/>
          </reference>
          <reference field="19" count="1" selected="0">
            <x v="73"/>
          </reference>
          <reference field="20" count="1" selected="0">
            <x v="80"/>
          </reference>
          <reference field="31" count="1" selected="0">
            <x v="78"/>
          </reference>
        </references>
      </pivotArea>
    </format>
    <format dxfId="1404">
      <pivotArea dataOnly="0" labelOnly="1" outline="0" fieldPosition="0">
        <references count="7">
          <reference field="7" count="1" selected="0">
            <x v="3"/>
          </reference>
          <reference field="8" count="1" selected="0">
            <x v="14"/>
          </reference>
          <reference field="16" count="1" selected="0">
            <x v="116"/>
          </reference>
          <reference field="17" count="1">
            <x v="7"/>
          </reference>
          <reference field="19" count="1" selected="0">
            <x v="34"/>
          </reference>
          <reference field="20" count="1" selected="0">
            <x v="45"/>
          </reference>
          <reference field="31" count="1" selected="0">
            <x v="79"/>
          </reference>
        </references>
      </pivotArea>
    </format>
    <format dxfId="1403">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81"/>
          </reference>
        </references>
      </pivotArea>
    </format>
    <format dxfId="1402">
      <pivotArea dataOnly="0" labelOnly="1" outline="0" fieldPosition="0">
        <references count="7">
          <reference field="7" count="1" selected="0">
            <x v="3"/>
          </reference>
          <reference field="8" count="1" selected="0">
            <x v="14"/>
          </reference>
          <reference field="16" count="1" selected="0">
            <x v="116"/>
          </reference>
          <reference field="17" count="1">
            <x v="24"/>
          </reference>
          <reference field="19" count="1" selected="0">
            <x v="73"/>
          </reference>
          <reference field="20" count="1" selected="0">
            <x v="80"/>
          </reference>
          <reference field="31" count="1" selected="0">
            <x v="83"/>
          </reference>
        </references>
      </pivotArea>
    </format>
    <format dxfId="1401">
      <pivotArea dataOnly="0" labelOnly="1" outline="0" fieldPosition="0">
        <references count="7">
          <reference field="7" count="1" selected="0">
            <x v="1"/>
          </reference>
          <reference field="8" count="1" selected="0">
            <x v="14"/>
          </reference>
          <reference field="16" count="1" selected="0">
            <x v="116"/>
          </reference>
          <reference field="17" count="1">
            <x v="19"/>
          </reference>
          <reference field="19" count="1" selected="0">
            <x v="69"/>
          </reference>
          <reference field="20" count="1" selected="0">
            <x v="77"/>
          </reference>
          <reference field="31" count="1" selected="0">
            <x v="85"/>
          </reference>
        </references>
      </pivotArea>
    </format>
    <format dxfId="1400">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89"/>
          </reference>
        </references>
      </pivotArea>
    </format>
    <format dxfId="1399">
      <pivotArea dataOnly="0" labelOnly="1" outline="0" fieldPosition="0">
        <references count="7">
          <reference field="7" count="1" selected="0">
            <x v="1"/>
          </reference>
          <reference field="8" count="1" selected="0">
            <x v="14"/>
          </reference>
          <reference field="16" count="1" selected="0">
            <x v="116"/>
          </reference>
          <reference field="17" count="1">
            <x v="10"/>
          </reference>
          <reference field="19" count="1" selected="0">
            <x v="72"/>
          </reference>
          <reference field="20" count="1" selected="0">
            <x v="39"/>
          </reference>
          <reference field="31" count="1" selected="0">
            <x v="91"/>
          </reference>
        </references>
      </pivotArea>
    </format>
    <format dxfId="1398">
      <pivotArea dataOnly="0" labelOnly="1" outline="0" fieldPosition="0">
        <references count="7">
          <reference field="7" count="1" selected="0">
            <x v="1"/>
          </reference>
          <reference field="8" count="1" selected="0">
            <x v="14"/>
          </reference>
          <reference field="16" count="1" selected="0">
            <x v="116"/>
          </reference>
          <reference field="17" count="1">
            <x v="33"/>
          </reference>
          <reference field="19" count="1" selected="0">
            <x v="9"/>
          </reference>
          <reference field="20" count="1" selected="0">
            <x v="7"/>
          </reference>
          <reference field="31" count="1" selected="0">
            <x v="94"/>
          </reference>
        </references>
      </pivotArea>
    </format>
    <format dxfId="1397">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0"/>
          </reference>
          <reference field="20" count="1" selected="0">
            <x v="0"/>
          </reference>
          <reference field="31" count="1" selected="0">
            <x v="97"/>
          </reference>
        </references>
      </pivotArea>
    </format>
    <format dxfId="1396">
      <pivotArea dataOnly="0" labelOnly="1" outline="0" fieldPosition="0">
        <references count="7">
          <reference field="7" count="1" selected="0">
            <x v="1"/>
          </reference>
          <reference field="8" count="1" selected="0">
            <x v="14"/>
          </reference>
          <reference field="16" count="1" selected="0">
            <x v="116"/>
          </reference>
          <reference field="17" count="1">
            <x v="65"/>
          </reference>
          <reference field="19" count="1" selected="0">
            <x v="24"/>
          </reference>
          <reference field="20" count="1" selected="0">
            <x v="19"/>
          </reference>
          <reference field="31" count="1" selected="0">
            <x v="101"/>
          </reference>
        </references>
      </pivotArea>
    </format>
    <format dxfId="1395">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103"/>
          </reference>
        </references>
      </pivotArea>
    </format>
    <format dxfId="1394">
      <pivotArea dataOnly="0" labelOnly="1" outline="0" fieldPosition="0">
        <references count="7">
          <reference field="7" count="1" selected="0">
            <x v="3"/>
          </reference>
          <reference field="8" count="1" selected="0">
            <x v="14"/>
          </reference>
          <reference field="16" count="1" selected="0">
            <x v="116"/>
          </reference>
          <reference field="17" count="1">
            <x v="16"/>
          </reference>
          <reference field="19" count="1" selected="0">
            <x v="73"/>
          </reference>
          <reference field="20" count="1" selected="0">
            <x v="80"/>
          </reference>
          <reference field="31" count="1" selected="0">
            <x v="109"/>
          </reference>
        </references>
      </pivotArea>
    </format>
    <format dxfId="1393">
      <pivotArea dataOnly="0" labelOnly="1" outline="0" fieldPosition="0">
        <references count="7">
          <reference field="7" count="1" selected="0">
            <x v="1"/>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110"/>
          </reference>
        </references>
      </pivotArea>
    </format>
    <format dxfId="1392">
      <pivotArea dataOnly="0" labelOnly="1" outline="0" fieldPosition="0">
        <references count="7">
          <reference field="7" count="1" selected="0">
            <x v="1"/>
          </reference>
          <reference field="8" count="1" selected="0">
            <x v="14"/>
          </reference>
          <reference field="16" count="1" selected="0">
            <x v="116"/>
          </reference>
          <reference field="17" count="1">
            <x v="46"/>
          </reference>
          <reference field="19" count="1" selected="0">
            <x v="73"/>
          </reference>
          <reference field="20" count="1" selected="0">
            <x v="80"/>
          </reference>
          <reference field="31" count="1" selected="0">
            <x v="112"/>
          </reference>
        </references>
      </pivotArea>
    </format>
    <format dxfId="1391">
      <pivotArea dataOnly="0" labelOnly="1" outline="0" fieldPosition="0">
        <references count="7">
          <reference field="7" count="1" selected="0">
            <x v="1"/>
          </reference>
          <reference field="8" count="1" selected="0">
            <x v="14"/>
          </reference>
          <reference field="16" count="1" selected="0">
            <x v="116"/>
          </reference>
          <reference field="17" count="1">
            <x v="39"/>
          </reference>
          <reference field="19" count="1" selected="0">
            <x v="39"/>
          </reference>
          <reference field="20" count="1" selected="0">
            <x v="48"/>
          </reference>
          <reference field="31" count="1" selected="0">
            <x v="113"/>
          </reference>
        </references>
      </pivotArea>
    </format>
    <format dxfId="1390">
      <pivotArea dataOnly="0" labelOnly="1" outline="0" fieldPosition="0">
        <references count="7">
          <reference field="7" count="1" selected="0">
            <x v="1"/>
          </reference>
          <reference field="8" count="1" selected="0">
            <x v="14"/>
          </reference>
          <reference field="16" count="1" selected="0">
            <x v="116"/>
          </reference>
          <reference field="17" count="1">
            <x v="64"/>
          </reference>
          <reference field="19" count="1" selected="0">
            <x v="73"/>
          </reference>
          <reference field="20" count="1" selected="0">
            <x v="80"/>
          </reference>
          <reference field="31" count="1" selected="0">
            <x v="114"/>
          </reference>
        </references>
      </pivotArea>
    </format>
    <format dxfId="1389">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117"/>
          </reference>
        </references>
      </pivotArea>
    </format>
    <format dxfId="1388">
      <pivotArea dataOnly="0" labelOnly="1" outline="0" fieldPosition="0">
        <references count="7">
          <reference field="7" count="1" selected="0">
            <x v="3"/>
          </reference>
          <reference field="8" count="1" selected="0">
            <x v="14"/>
          </reference>
          <reference field="16" count="1" selected="0">
            <x v="116"/>
          </reference>
          <reference field="17" count="1">
            <x v="85"/>
          </reference>
          <reference field="19" count="1" selected="0">
            <x v="73"/>
          </reference>
          <reference field="20" count="1" selected="0">
            <x v="80"/>
          </reference>
          <reference field="31" count="1" selected="0">
            <x v="128"/>
          </reference>
        </references>
      </pivotArea>
    </format>
    <format dxfId="1387">
      <pivotArea dataOnly="0" labelOnly="1" outline="0" fieldPosition="0">
        <references count="7">
          <reference field="7" count="1" selected="0">
            <x v="1"/>
          </reference>
          <reference field="8" count="1" selected="0">
            <x v="14"/>
          </reference>
          <reference field="16" count="1" selected="0">
            <x v="116"/>
          </reference>
          <reference field="17" count="1">
            <x v="84"/>
          </reference>
          <reference field="19" count="1" selected="0">
            <x v="73"/>
          </reference>
          <reference field="20" count="1" selected="0">
            <x v="80"/>
          </reference>
          <reference field="31" count="1" selected="0">
            <x v="129"/>
          </reference>
        </references>
      </pivotArea>
    </format>
    <format dxfId="1386">
      <pivotArea dataOnly="0" labelOnly="1" outline="0" fieldPosition="0">
        <references count="7">
          <reference field="7" count="1" selected="0">
            <x v="1"/>
          </reference>
          <reference field="8" count="1" selected="0">
            <x v="14"/>
          </reference>
          <reference field="16" count="1" selected="0">
            <x v="116"/>
          </reference>
          <reference field="17" count="1">
            <x v="81"/>
          </reference>
          <reference field="19" count="1" selected="0">
            <x v="73"/>
          </reference>
          <reference field="20" count="1" selected="0">
            <x v="80"/>
          </reference>
          <reference field="31" count="1" selected="0">
            <x v="133"/>
          </reference>
        </references>
      </pivotArea>
    </format>
    <format dxfId="1385">
      <pivotArea dataOnly="0" labelOnly="1" outline="0" fieldPosition="0">
        <references count="7">
          <reference field="7" count="1" selected="0">
            <x v="3"/>
          </reference>
          <reference field="8" count="1" selected="0">
            <x v="14"/>
          </reference>
          <reference field="16" count="1" selected="0">
            <x v="116"/>
          </reference>
          <reference field="17" count="1">
            <x v="86"/>
          </reference>
          <reference field="19" count="1" selected="0">
            <x v="73"/>
          </reference>
          <reference field="20" count="1" selected="0">
            <x v="80"/>
          </reference>
          <reference field="31" count="1" selected="0">
            <x v="144"/>
          </reference>
        </references>
      </pivotArea>
    </format>
    <format dxfId="1384">
      <pivotArea dataOnly="0" labelOnly="1" outline="0" fieldPosition="0">
        <references count="7">
          <reference field="7" count="1" selected="0">
            <x v="3"/>
          </reference>
          <reference field="8" count="1" selected="0">
            <x v="14"/>
          </reference>
          <reference field="16" count="1" selected="0">
            <x v="55"/>
          </reference>
          <reference field="17" count="1">
            <x v="88"/>
          </reference>
          <reference field="19" count="1" selected="0">
            <x v="39"/>
          </reference>
          <reference field="20" count="1" selected="0">
            <x v="82"/>
          </reference>
          <reference field="31" count="1" selected="0">
            <x v="141"/>
          </reference>
        </references>
      </pivotArea>
    </format>
    <format dxfId="1383">
      <pivotArea dataOnly="0" labelOnly="1" outline="0" fieldPosition="0">
        <references count="7">
          <reference field="7" count="1" selected="0">
            <x v="3"/>
          </reference>
          <reference field="8" count="1" selected="0">
            <x v="14"/>
          </reference>
          <reference field="16" count="1" selected="0">
            <x v="50"/>
          </reference>
          <reference field="17" count="1">
            <x v="86"/>
          </reference>
          <reference field="19" count="1" selected="0">
            <x v="75"/>
          </reference>
          <reference field="20" count="1" selected="0">
            <x v="83"/>
          </reference>
          <reference field="31" count="1" selected="0">
            <x v="143"/>
          </reference>
        </references>
      </pivotArea>
    </format>
    <format dxfId="1382">
      <pivotArea dataOnly="0" labelOnly="1" outline="0" fieldPosition="0">
        <references count="7">
          <reference field="7" count="1" selected="0">
            <x v="3"/>
          </reference>
          <reference field="8" count="1" selected="0">
            <x v="14"/>
          </reference>
          <reference field="16" count="1" selected="0">
            <x v="71"/>
          </reference>
          <reference field="17" count="1">
            <x v="83"/>
          </reference>
          <reference field="19" count="1" selected="0">
            <x v="39"/>
          </reference>
          <reference field="20" count="1" selected="0">
            <x v="57"/>
          </reference>
          <reference field="31" count="1" selected="0">
            <x v="135"/>
          </reference>
        </references>
      </pivotArea>
    </format>
    <format dxfId="1381">
      <pivotArea dataOnly="0" labelOnly="1" outline="0" fieldPosition="0">
        <references count="8">
          <reference field="7" count="1" selected="0">
            <x v="3"/>
          </reference>
          <reference field="8" count="1" selected="0">
            <x v="14"/>
          </reference>
          <reference field="16" count="1" selected="0">
            <x v="21"/>
          </reference>
          <reference field="17" count="1" selected="0">
            <x v="11"/>
          </reference>
          <reference field="18" count="1">
            <x v="70"/>
          </reference>
          <reference field="19" count="1" selected="0">
            <x v="22"/>
          </reference>
          <reference field="20" count="1" selected="0">
            <x v="80"/>
          </reference>
          <reference field="31" count="1" selected="0">
            <x v="132"/>
          </reference>
        </references>
      </pivotArea>
    </format>
    <format dxfId="1380">
      <pivotArea dataOnly="0" labelOnly="1" outline="0" fieldPosition="0">
        <references count="8">
          <reference field="7" count="1" selected="0">
            <x v="1"/>
          </reference>
          <reference field="8" count="1" selected="0">
            <x v="14"/>
          </reference>
          <reference field="16" count="1" selected="0">
            <x v="24"/>
          </reference>
          <reference field="17" count="1" selected="0">
            <x v="31"/>
          </reference>
          <reference field="18" count="1">
            <x v="24"/>
          </reference>
          <reference field="19" count="1" selected="0">
            <x v="28"/>
          </reference>
          <reference field="20" count="1" selected="0">
            <x v="36"/>
          </reference>
          <reference field="31" count="1" selected="0">
            <x v="2"/>
          </reference>
        </references>
      </pivotArea>
    </format>
    <format dxfId="1379">
      <pivotArea dataOnly="0" labelOnly="1" outline="0" fieldPosition="0">
        <references count="8">
          <reference field="7" count="1" selected="0">
            <x v="1"/>
          </reference>
          <reference field="8" count="1" selected="0">
            <x v="14"/>
          </reference>
          <reference field="16" count="1" selected="0">
            <x v="24"/>
          </reference>
          <reference field="17" count="1" selected="0">
            <x v="30"/>
          </reference>
          <reference field="18" count="1">
            <x v="25"/>
          </reference>
          <reference field="19" count="1" selected="0">
            <x v="33"/>
          </reference>
          <reference field="20" count="1" selected="0">
            <x v="10"/>
          </reference>
          <reference field="31" count="1" selected="0">
            <x v="3"/>
          </reference>
        </references>
      </pivotArea>
    </format>
    <format dxfId="1378">
      <pivotArea dataOnly="0" labelOnly="1" outline="0" fieldPosition="0">
        <references count="8">
          <reference field="7" count="1" selected="0">
            <x v="3"/>
          </reference>
          <reference field="8" count="1" selected="0">
            <x v="14"/>
          </reference>
          <reference field="16" count="1" selected="0">
            <x v="24"/>
          </reference>
          <reference field="17" count="1" selected="0">
            <x v="86"/>
          </reference>
          <reference field="18" count="1">
            <x v="70"/>
          </reference>
          <reference field="19" count="1" selected="0">
            <x v="73"/>
          </reference>
          <reference field="20" count="1" selected="0">
            <x v="80"/>
          </reference>
          <reference field="31" count="1" selected="0">
            <x v="18"/>
          </reference>
        </references>
      </pivotArea>
    </format>
    <format dxfId="1377">
      <pivotArea dataOnly="0" labelOnly="1" outline="0" fieldPosition="0">
        <references count="8">
          <reference field="7" count="1" selected="0">
            <x v="1"/>
          </reference>
          <reference field="8" count="1" selected="0">
            <x v="14"/>
          </reference>
          <reference field="16" count="1" selected="0">
            <x v="25"/>
          </reference>
          <reference field="17" count="1" selected="0">
            <x v="70"/>
          </reference>
          <reference field="18" count="1">
            <x v="70"/>
          </reference>
          <reference field="19" count="1" selected="0">
            <x v="54"/>
          </reference>
          <reference field="20" count="1" selected="0">
            <x v="80"/>
          </reference>
          <reference field="31" count="1" selected="0">
            <x v="104"/>
          </reference>
        </references>
      </pivotArea>
    </format>
    <format dxfId="1376">
      <pivotArea dataOnly="0" labelOnly="1" outline="0" fieldPosition="0">
        <references count="8">
          <reference field="7" count="1" selected="0">
            <x v="3"/>
          </reference>
          <reference field="8" count="1" selected="0">
            <x v="14"/>
          </reference>
          <reference field="16" count="1" selected="0">
            <x v="27"/>
          </reference>
          <reference field="17" count="1" selected="0">
            <x v="17"/>
          </reference>
          <reference field="18" count="1">
            <x v="12"/>
          </reference>
          <reference field="19" count="1" selected="0">
            <x v="36"/>
          </reference>
          <reference field="20" count="1" selected="0">
            <x v="41"/>
          </reference>
          <reference field="31" count="1" selected="0">
            <x v="72"/>
          </reference>
        </references>
      </pivotArea>
    </format>
    <format dxfId="1375">
      <pivotArea dataOnly="0" labelOnly="1" outline="0" fieldPosition="0">
        <references count="8">
          <reference field="7" count="1" selected="0">
            <x v="3"/>
          </reference>
          <reference field="8" count="1" selected="0">
            <x v="14"/>
          </reference>
          <reference field="16" count="1" selected="0">
            <x v="27"/>
          </reference>
          <reference field="17" count="1" selected="0">
            <x v="12"/>
          </reference>
          <reference field="18" count="1">
            <x v="10"/>
          </reference>
          <reference field="19" count="1" selected="0">
            <x v="5"/>
          </reference>
          <reference field="20" count="1" selected="0">
            <x v="42"/>
          </reference>
          <reference field="31" count="1" selected="0">
            <x v="73"/>
          </reference>
        </references>
      </pivotArea>
    </format>
    <format dxfId="1374">
      <pivotArea dataOnly="0" labelOnly="1" outline="0" fieldPosition="0">
        <references count="8">
          <reference field="7" count="1" selected="0">
            <x v="3"/>
          </reference>
          <reference field="8" count="1" selected="0">
            <x v="14"/>
          </reference>
          <reference field="16" count="1" selected="0">
            <x v="27"/>
          </reference>
          <reference field="17" count="1" selected="0">
            <x v="86"/>
          </reference>
          <reference field="18" count="1">
            <x v="70"/>
          </reference>
          <reference field="19" count="1" selected="0">
            <x v="73"/>
          </reference>
          <reference field="20" count="1" selected="0">
            <x v="80"/>
          </reference>
          <reference field="31" count="1" selected="0">
            <x v="90"/>
          </reference>
        </references>
      </pivotArea>
    </format>
    <format dxfId="1373">
      <pivotArea dataOnly="0" labelOnly="1" outline="0" fieldPosition="0">
        <references count="8">
          <reference field="7" count="1" selected="0">
            <x v="1"/>
          </reference>
          <reference field="8" count="1" selected="0">
            <x v="14"/>
          </reference>
          <reference field="16" count="1" selected="0">
            <x v="27"/>
          </reference>
          <reference field="17" count="1" selected="0">
            <x v="14"/>
          </reference>
          <reference field="18" count="1">
            <x v="14"/>
          </reference>
          <reference field="19" count="1" selected="0">
            <x v="51"/>
          </reference>
          <reference field="20" count="1" selected="0">
            <x v="63"/>
          </reference>
          <reference field="31" count="1" selected="0">
            <x v="131"/>
          </reference>
        </references>
      </pivotArea>
    </format>
    <format dxfId="1372">
      <pivotArea dataOnly="0" labelOnly="1" outline="0" fieldPosition="0">
        <references count="8">
          <reference field="7" count="1" selected="0">
            <x v="3"/>
          </reference>
          <reference field="8" count="1" selected="0">
            <x v="14"/>
          </reference>
          <reference field="16" count="1" selected="0">
            <x v="28"/>
          </reference>
          <reference field="17" count="1" selected="0">
            <x v="13"/>
          </reference>
          <reference field="18" count="1">
            <x v="11"/>
          </reference>
          <reference field="19" count="1" selected="0">
            <x v="73"/>
          </reference>
          <reference field="20" count="1" selected="0">
            <x v="80"/>
          </reference>
          <reference field="31" count="1" selected="0">
            <x v="53"/>
          </reference>
        </references>
      </pivotArea>
    </format>
    <format dxfId="1371">
      <pivotArea dataOnly="0" labelOnly="1" outline="0" fieldPosition="0">
        <references count="8">
          <reference field="7" count="1" selected="0">
            <x v="1"/>
          </reference>
          <reference field="8" count="1" selected="0">
            <x v="14"/>
          </reference>
          <reference field="16" count="1" selected="0">
            <x v="28"/>
          </reference>
          <reference field="17" count="1" selected="0">
            <x v="80"/>
          </reference>
          <reference field="18" count="1">
            <x v="65"/>
          </reference>
          <reference field="19" count="1" selected="0">
            <x v="73"/>
          </reference>
          <reference field="20" count="1" selected="0">
            <x v="80"/>
          </reference>
          <reference field="31" count="1" selected="0">
            <x v="119"/>
          </reference>
        </references>
      </pivotArea>
    </format>
    <format dxfId="1370">
      <pivotArea dataOnly="0" labelOnly="1" outline="0" fieldPosition="0">
        <references count="8">
          <reference field="7" count="1" selected="0">
            <x v="3"/>
          </reference>
          <reference field="8" count="1" selected="0">
            <x v="14"/>
          </reference>
          <reference field="16" count="1" selected="0">
            <x v="28"/>
          </reference>
          <reference field="17" count="1" selected="0">
            <x v="86"/>
          </reference>
          <reference field="18" count="1">
            <x v="70"/>
          </reference>
          <reference field="19" count="1" selected="0">
            <x v="73"/>
          </reference>
          <reference field="20" count="1" selected="0">
            <x v="80"/>
          </reference>
          <reference field="31" count="1" selected="0">
            <x v="134"/>
          </reference>
        </references>
      </pivotArea>
    </format>
    <format dxfId="1369">
      <pivotArea dataOnly="0" labelOnly="1" outline="0" fieldPosition="0">
        <references count="8">
          <reference field="7" count="1" selected="0">
            <x v="3"/>
          </reference>
          <reference field="8" count="1" selected="0">
            <x v="14"/>
          </reference>
          <reference field="16" count="1" selected="0">
            <x v="31"/>
          </reference>
          <reference field="17" count="1" selected="0">
            <x v="38"/>
          </reference>
          <reference field="18" count="1">
            <x v="33"/>
          </reference>
          <reference field="19" count="1" selected="0">
            <x v="44"/>
          </reference>
          <reference field="20" count="1" selected="0">
            <x v="54"/>
          </reference>
          <reference field="31" count="1" selected="0">
            <x v="74"/>
          </reference>
        </references>
      </pivotArea>
    </format>
    <format dxfId="1368">
      <pivotArea dataOnly="0" labelOnly="1" outline="0" fieldPosition="0">
        <references count="8">
          <reference field="7" count="1" selected="0">
            <x v="1"/>
          </reference>
          <reference field="8" count="1" selected="0">
            <x v="14"/>
          </reference>
          <reference field="16" count="1" selected="0">
            <x v="31"/>
          </reference>
          <reference field="17" count="1" selected="0">
            <x v="5"/>
          </reference>
          <reference field="18" count="1">
            <x v="58"/>
          </reference>
          <reference field="19" count="1" selected="0">
            <x v="25"/>
          </reference>
          <reference field="20" count="1" selected="0">
            <x v="61"/>
          </reference>
          <reference field="31" count="1" selected="0">
            <x v="105"/>
          </reference>
        </references>
      </pivotArea>
    </format>
    <format dxfId="1367">
      <pivotArea dataOnly="0" labelOnly="1" outline="0" fieldPosition="0">
        <references count="8">
          <reference field="7" count="1" selected="0">
            <x v="1"/>
          </reference>
          <reference field="8" count="1" selected="0">
            <x v="14"/>
          </reference>
          <reference field="16" count="1" selected="0">
            <x v="31"/>
          </reference>
          <reference field="17" count="1" selected="0">
            <x v="78"/>
          </reference>
          <reference field="18" count="1">
            <x v="63"/>
          </reference>
          <reference field="19" count="1" selected="0">
            <x v="67"/>
          </reference>
          <reference field="20" count="1" selected="0">
            <x v="55"/>
          </reference>
          <reference field="31" count="1" selected="0">
            <x v="120"/>
          </reference>
        </references>
      </pivotArea>
    </format>
    <format dxfId="1366">
      <pivotArea dataOnly="0" labelOnly="1" outline="0" fieldPosition="0">
        <references count="8">
          <reference field="7" count="1" selected="0">
            <x v="1"/>
          </reference>
          <reference field="8" count="1" selected="0">
            <x v="14"/>
          </reference>
          <reference field="16" count="1" selected="0">
            <x v="31"/>
          </reference>
          <reference field="17" count="1" selected="0">
            <x v="77"/>
          </reference>
          <reference field="18" count="1">
            <x v="62"/>
          </reference>
          <reference field="19" count="1" selected="0">
            <x v="48"/>
          </reference>
          <reference field="20" count="1" selected="0">
            <x v="56"/>
          </reference>
          <reference field="31" count="1" selected="0">
            <x v="121"/>
          </reference>
        </references>
      </pivotArea>
    </format>
    <format dxfId="1365">
      <pivotArea dataOnly="0" labelOnly="1" outline="0" fieldPosition="0">
        <references count="8">
          <reference field="7" count="1" selected="0">
            <x v="1"/>
          </reference>
          <reference field="8" count="1" selected="0">
            <x v="14"/>
          </reference>
          <reference field="16" count="1" selected="0">
            <x v="31"/>
          </reference>
          <reference field="17" count="1" selected="0">
            <x v="76"/>
          </reference>
          <reference field="18" count="1">
            <x v="61"/>
          </reference>
          <reference field="19" count="1" selected="0">
            <x v="50"/>
          </reference>
          <reference field="20" count="1" selected="0">
            <x v="59"/>
          </reference>
          <reference field="31" count="1" selected="0">
            <x v="122"/>
          </reference>
        </references>
      </pivotArea>
    </format>
    <format dxfId="1364">
      <pivotArea dataOnly="0" labelOnly="1" outline="0" fieldPosition="0">
        <references count="8">
          <reference field="7" count="1" selected="0">
            <x v="1"/>
          </reference>
          <reference field="8" count="1" selected="0">
            <x v="14"/>
          </reference>
          <reference field="16" count="1" selected="0">
            <x v="31"/>
          </reference>
          <reference field="17" count="1" selected="0">
            <x v="26"/>
          </reference>
          <reference field="18" count="1">
            <x v="20"/>
          </reference>
          <reference field="19" count="1" selected="0">
            <x v="52"/>
          </reference>
          <reference field="20" count="1" selected="0">
            <x v="62"/>
          </reference>
          <reference field="31" count="1" selected="0">
            <x v="123"/>
          </reference>
        </references>
      </pivotArea>
    </format>
    <format dxfId="1363">
      <pivotArea dataOnly="0" labelOnly="1" outline="0" fieldPosition="0">
        <references count="8">
          <reference field="7" count="1" selected="0">
            <x v="1"/>
          </reference>
          <reference field="8" count="1" selected="0">
            <x v="14"/>
          </reference>
          <reference field="16" count="1" selected="0">
            <x v="31"/>
          </reference>
          <reference field="17" count="1" selected="0">
            <x v="73"/>
          </reference>
          <reference field="18" count="1">
            <x v="57"/>
          </reference>
          <reference field="19" count="1" selected="0">
            <x v="53"/>
          </reference>
          <reference field="20" count="1" selected="0">
            <x v="24"/>
          </reference>
          <reference field="31" count="1" selected="0">
            <x v="124"/>
          </reference>
        </references>
      </pivotArea>
    </format>
    <format dxfId="1362">
      <pivotArea dataOnly="0" labelOnly="1" outline="0" fieldPosition="0">
        <references count="8">
          <reference field="7" count="1" selected="0">
            <x v="3"/>
          </reference>
          <reference field="8" count="1" selected="0">
            <x v="14"/>
          </reference>
          <reference field="16" count="1" selected="0">
            <x v="31"/>
          </reference>
          <reference field="17" count="1" selected="0">
            <x v="86"/>
          </reference>
          <reference field="18" count="1">
            <x v="70"/>
          </reference>
          <reference field="19" count="1" selected="0">
            <x v="73"/>
          </reference>
          <reference field="20" count="1" selected="0">
            <x v="80"/>
          </reference>
          <reference field="31" count="1" selected="0">
            <x v="136"/>
          </reference>
        </references>
      </pivotArea>
    </format>
    <format dxfId="1361">
      <pivotArea dataOnly="0" labelOnly="1" outline="0" fieldPosition="0">
        <references count="8">
          <reference field="7" count="1" selected="0">
            <x v="3"/>
          </reference>
          <reference field="8" count="1" selected="0">
            <x v="14"/>
          </reference>
          <reference field="16" count="1" selected="0">
            <x v="31"/>
          </reference>
          <reference field="17" count="1" selected="0">
            <x v="87"/>
          </reference>
          <reference field="18" count="1">
            <x v="71"/>
          </reference>
          <reference field="19" count="1" selected="0">
            <x v="74"/>
          </reference>
          <reference field="20" count="1" selected="0">
            <x v="81"/>
          </reference>
          <reference field="31" count="1" selected="0">
            <x v="140"/>
          </reference>
        </references>
      </pivotArea>
    </format>
    <format dxfId="1360">
      <pivotArea dataOnly="0" labelOnly="1" outline="0" fieldPosition="0">
        <references count="8">
          <reference field="7" count="1" selected="0">
            <x v="3"/>
          </reference>
          <reference field="8" count="1" selected="0">
            <x v="14"/>
          </reference>
          <reference field="16" count="1" selected="0">
            <x v="32"/>
          </reference>
          <reference field="17" count="1" selected="0">
            <x v="55"/>
          </reference>
          <reference field="18" count="1">
            <x v="70"/>
          </reference>
          <reference field="19" count="1" selected="0">
            <x v="46"/>
          </reference>
          <reference field="20" count="1" selected="0">
            <x v="60"/>
          </reference>
          <reference field="31" count="1" selected="0">
            <x v="26"/>
          </reference>
        </references>
      </pivotArea>
    </format>
    <format dxfId="1359">
      <pivotArea dataOnly="0" labelOnly="1" outline="0" fieldPosition="0">
        <references count="8">
          <reference field="7" count="1" selected="0">
            <x v="0"/>
          </reference>
          <reference field="8" count="1" selected="0">
            <x v="6"/>
          </reference>
          <reference field="16" count="1" selected="0">
            <x v="32"/>
          </reference>
          <reference field="17" count="1" selected="0">
            <x v="55"/>
          </reference>
          <reference field="18" count="1">
            <x v="70"/>
          </reference>
          <reference field="19" count="1" selected="0">
            <x v="46"/>
          </reference>
          <reference field="20" count="1" selected="0">
            <x v="60"/>
          </reference>
          <reference field="31" count="1" selected="0">
            <x v="54"/>
          </reference>
        </references>
      </pivotArea>
    </format>
    <format dxfId="1358">
      <pivotArea dataOnly="0" labelOnly="1" outline="0" fieldPosition="0">
        <references count="8">
          <reference field="7" count="1" selected="0">
            <x v="3"/>
          </reference>
          <reference field="8" count="1" selected="0">
            <x v="14"/>
          </reference>
          <reference field="16" count="1" selected="0">
            <x v="32"/>
          </reference>
          <reference field="17" count="1" selected="0">
            <x v="86"/>
          </reference>
          <reference field="18" count="1">
            <x v="70"/>
          </reference>
          <reference field="19" count="1" selected="0">
            <x v="73"/>
          </reference>
          <reference field="20" count="1" selected="0">
            <x v="80"/>
          </reference>
          <reference field="31" count="1" selected="0">
            <x v="138"/>
          </reference>
        </references>
      </pivotArea>
    </format>
    <format dxfId="1357">
      <pivotArea dataOnly="0" labelOnly="1" outline="0" fieldPosition="0">
        <references count="8">
          <reference field="7" count="1" selected="0">
            <x v="3"/>
          </reference>
          <reference field="8" count="1" selected="0">
            <x v="14"/>
          </reference>
          <reference field="16" count="1" selected="0">
            <x v="33"/>
          </reference>
          <reference field="17" count="1" selected="0">
            <x v="36"/>
          </reference>
          <reference field="18" count="1">
            <x v="30"/>
          </reference>
          <reference field="19" count="1" selected="0">
            <x v="12"/>
          </reference>
          <reference field="20" count="1" selected="0">
            <x v="13"/>
          </reference>
          <reference field="31" count="1" selected="0">
            <x v="17"/>
          </reference>
        </references>
      </pivotArea>
    </format>
    <format dxfId="1356">
      <pivotArea dataOnly="0" labelOnly="1" outline="0" fieldPosition="0">
        <references count="8">
          <reference field="7" count="1" selected="0">
            <x v="0"/>
          </reference>
          <reference field="8" count="1" selected="0">
            <x v="10"/>
          </reference>
          <reference field="16" count="1" selected="0">
            <x v="34"/>
          </reference>
          <reference field="17" count="1" selected="0">
            <x v="86"/>
          </reference>
          <reference field="18" count="1">
            <x v="70"/>
          </reference>
          <reference field="19" count="1" selected="0">
            <x v="56"/>
          </reference>
          <reference field="20" count="1" selected="0">
            <x v="80"/>
          </reference>
          <reference field="31" count="1" selected="0">
            <x v="24"/>
          </reference>
        </references>
      </pivotArea>
    </format>
    <format dxfId="1355">
      <pivotArea dataOnly="0" labelOnly="1" outline="0" fieldPosition="0">
        <references count="8">
          <reference field="7" count="1" selected="0">
            <x v="3"/>
          </reference>
          <reference field="8" count="1" selected="0">
            <x v="14"/>
          </reference>
          <reference field="16" count="1" selected="0">
            <x v="34"/>
          </reference>
          <reference field="17" count="1" selected="0">
            <x v="86"/>
          </reference>
          <reference field="18" count="1">
            <x v="70"/>
          </reference>
          <reference field="19" count="1" selected="0">
            <x v="73"/>
          </reference>
          <reference field="20" count="1" selected="0">
            <x v="80"/>
          </reference>
          <reference field="31" count="1" selected="0">
            <x v="68"/>
          </reference>
        </references>
      </pivotArea>
    </format>
    <format dxfId="1354">
      <pivotArea dataOnly="0" labelOnly="1" outline="0" fieldPosition="0">
        <references count="8">
          <reference field="7" count="1" selected="0">
            <x v="3"/>
          </reference>
          <reference field="8" count="1" selected="0">
            <x v="14"/>
          </reference>
          <reference field="16" count="1" selected="0">
            <x v="35"/>
          </reference>
          <reference field="17" count="1" selected="0">
            <x v="6"/>
          </reference>
          <reference field="18" count="1">
            <x v="5"/>
          </reference>
          <reference field="19" count="1" selected="0">
            <x v="35"/>
          </reference>
          <reference field="20" count="1" selected="0">
            <x v="40"/>
          </reference>
          <reference field="31" count="1" selected="0">
            <x v="50"/>
          </reference>
        </references>
      </pivotArea>
    </format>
    <format dxfId="1353">
      <pivotArea dataOnly="0" labelOnly="1" outline="0" fieldPosition="0">
        <references count="8">
          <reference field="7" count="1" selected="0">
            <x v="3"/>
          </reference>
          <reference field="8" count="1" selected="0">
            <x v="14"/>
          </reference>
          <reference field="16" count="1" selected="0">
            <x v="35"/>
          </reference>
          <reference field="17" count="1" selected="0">
            <x v="15"/>
          </reference>
          <reference field="18" count="1">
            <x v="15"/>
          </reference>
          <reference field="19" count="1" selected="0">
            <x v="45"/>
          </reference>
          <reference field="20" count="1" selected="0">
            <x v="58"/>
          </reference>
          <reference field="31" count="1" selected="0">
            <x v="71"/>
          </reference>
        </references>
      </pivotArea>
    </format>
    <format dxfId="1352">
      <pivotArea dataOnly="0" labelOnly="1" outline="0" fieldPosition="0">
        <references count="8">
          <reference field="7" count="1" selected="0">
            <x v="1"/>
          </reference>
          <reference field="8" count="1" selected="0">
            <x v="14"/>
          </reference>
          <reference field="16" count="1" selected="0">
            <x v="35"/>
          </reference>
          <reference field="17" count="1" selected="0">
            <x v="44"/>
          </reference>
          <reference field="18" count="1">
            <x v="7"/>
          </reference>
          <reference field="19" count="1" selected="0">
            <x v="19"/>
          </reference>
          <reference field="20" count="1" selected="0">
            <x v="43"/>
          </reference>
          <reference field="31" count="1" selected="0">
            <x v="116"/>
          </reference>
        </references>
      </pivotArea>
    </format>
    <format dxfId="1351">
      <pivotArea dataOnly="0" labelOnly="1" outline="0" fieldPosition="0">
        <references count="8">
          <reference field="7" count="1" selected="0">
            <x v="1"/>
          </reference>
          <reference field="8" count="1" selected="0">
            <x v="14"/>
          </reference>
          <reference field="16" count="1" selected="0">
            <x v="38"/>
          </reference>
          <reference field="17" count="1" selected="0">
            <x v="75"/>
          </reference>
          <reference field="18" count="1">
            <x v="59"/>
          </reference>
          <reference field="19" count="1" selected="0">
            <x v="42"/>
          </reference>
          <reference field="20" count="1" selected="0">
            <x v="65"/>
          </reference>
          <reference field="31" count="1" selected="0">
            <x v="126"/>
          </reference>
        </references>
      </pivotArea>
    </format>
    <format dxfId="1350">
      <pivotArea dataOnly="0" labelOnly="1" outline="0" fieldPosition="0">
        <references count="8">
          <reference field="7" count="1" selected="0">
            <x v="1"/>
          </reference>
          <reference field="8" count="1" selected="0">
            <x v="14"/>
          </reference>
          <reference field="16" count="1" selected="0">
            <x v="38"/>
          </reference>
          <reference field="17" count="1" selected="0">
            <x v="74"/>
          </reference>
          <reference field="18" count="1">
            <x v="60"/>
          </reference>
          <reference field="19" count="1" selected="0">
            <x v="58"/>
          </reference>
          <reference field="20" count="1" selected="0">
            <x v="22"/>
          </reference>
          <reference field="31" count="1" selected="0">
            <x v="127"/>
          </reference>
        </references>
      </pivotArea>
    </format>
    <format dxfId="1349">
      <pivotArea dataOnly="0" labelOnly="1" outline="0" fieldPosition="0">
        <references count="8">
          <reference field="7" count="1" selected="0">
            <x v="0"/>
          </reference>
          <reference field="8" count="1" selected="0">
            <x v="3"/>
          </reference>
          <reference field="16" count="1" selected="0">
            <x v="39"/>
          </reference>
          <reference field="17" count="1" selected="0">
            <x v="21"/>
          </reference>
          <reference field="18" count="1">
            <x v="53"/>
          </reference>
          <reference field="19" count="1" selected="0">
            <x v="14"/>
          </reference>
          <reference field="20" count="1" selected="0">
            <x v="20"/>
          </reference>
          <reference field="31" count="1" selected="0">
            <x v="16"/>
          </reference>
        </references>
      </pivotArea>
    </format>
    <format dxfId="1348">
      <pivotArea dataOnly="0" labelOnly="1" outline="0" fieldPosition="0">
        <references count="8">
          <reference field="7" count="1" selected="0">
            <x v="0"/>
          </reference>
          <reference field="8" count="1" selected="0">
            <x v="19"/>
          </reference>
          <reference field="16" count="1" selected="0">
            <x v="39"/>
          </reference>
          <reference field="17" count="1" selected="0">
            <x v="23"/>
          </reference>
          <reference field="18" count="1">
            <x v="70"/>
          </reference>
          <reference field="19" count="1" selected="0">
            <x v="41"/>
          </reference>
          <reference field="20" count="1" selected="0">
            <x v="49"/>
          </reference>
          <reference field="31" count="1" selected="0">
            <x v="21"/>
          </reference>
        </references>
      </pivotArea>
    </format>
    <format dxfId="1347">
      <pivotArea dataOnly="0" labelOnly="1" outline="0" fieldPosition="0">
        <references count="8">
          <reference field="7" count="1" selected="0">
            <x v="3"/>
          </reference>
          <reference field="8" count="1" selected="0">
            <x v="14"/>
          </reference>
          <reference field="16" count="1" selected="0">
            <x v="39"/>
          </reference>
          <reference field="17" count="1" selected="0">
            <x v="28"/>
          </reference>
          <reference field="18" count="1">
            <x v="22"/>
          </reference>
          <reference field="19" count="1" selected="0">
            <x v="40"/>
          </reference>
          <reference field="20" count="1" selected="0">
            <x v="64"/>
          </reference>
          <reference field="31" count="1" selected="0">
            <x v="29"/>
          </reference>
        </references>
      </pivotArea>
    </format>
    <format dxfId="1346">
      <pivotArea dataOnly="0" labelOnly="1" outline="0" fieldPosition="0">
        <references count="8">
          <reference field="7" count="1" selected="0">
            <x v="3"/>
          </reference>
          <reference field="8" count="1" selected="0">
            <x v="14"/>
          </reference>
          <reference field="16" count="1" selected="0">
            <x v="39"/>
          </reference>
          <reference field="17" count="1" selected="0">
            <x v="0"/>
          </reference>
          <reference field="18" count="1">
            <x v="70"/>
          </reference>
          <reference field="19" count="1" selected="0">
            <x v="55"/>
          </reference>
          <reference field="20" count="1" selected="0">
            <x v="67"/>
          </reference>
          <reference field="31" count="1" selected="0">
            <x v="30"/>
          </reference>
        </references>
      </pivotArea>
    </format>
    <format dxfId="1345">
      <pivotArea dataOnly="0" labelOnly="1" outline="0" fieldPosition="0">
        <references count="8">
          <reference field="7" count="1" selected="0">
            <x v="3"/>
          </reference>
          <reference field="8" count="1" selected="0">
            <x v="14"/>
          </reference>
          <reference field="16" count="1" selected="0">
            <x v="39"/>
          </reference>
          <reference field="17" count="1" selected="0">
            <x v="27"/>
          </reference>
          <reference field="18" count="1">
            <x v="21"/>
          </reference>
          <reference field="19" count="1" selected="0">
            <x v="60"/>
          </reference>
          <reference field="20" count="1" selected="0">
            <x v="51"/>
          </reference>
          <reference field="31" count="1" selected="0">
            <x v="31"/>
          </reference>
        </references>
      </pivotArea>
    </format>
    <format dxfId="1344">
      <pivotArea dataOnly="0" labelOnly="1" outline="0" fieldPosition="0">
        <references count="8">
          <reference field="7" count="1" selected="0">
            <x v="0"/>
          </reference>
          <reference field="8" count="1" selected="0">
            <x v="8"/>
          </reference>
          <reference field="16" count="1" selected="0">
            <x v="39"/>
          </reference>
          <reference field="17" count="1" selected="0">
            <x v="53"/>
          </reference>
          <reference field="18" count="1">
            <x v="70"/>
          </reference>
          <reference field="19" count="1" selected="0">
            <x v="21"/>
          </reference>
          <reference field="20" count="1" selected="0">
            <x v="15"/>
          </reference>
          <reference field="31" count="1" selected="0">
            <x v="35"/>
          </reference>
        </references>
      </pivotArea>
    </format>
    <format dxfId="1343">
      <pivotArea dataOnly="0" labelOnly="1" outline="0" fieldPosition="0">
        <references count="8">
          <reference field="7" count="1" selected="0">
            <x v="3"/>
          </reference>
          <reference field="8" count="1" selected="0">
            <x v="14"/>
          </reference>
          <reference field="16" count="1" selected="0">
            <x v="39"/>
          </reference>
          <reference field="17" count="1" selected="0">
            <x v="29"/>
          </reference>
          <reference field="18" count="1">
            <x v="55"/>
          </reference>
          <reference field="19" count="1" selected="0">
            <x v="41"/>
          </reference>
          <reference field="20" count="1" selected="0">
            <x v="49"/>
          </reference>
          <reference field="31" count="1" selected="0">
            <x v="40"/>
          </reference>
        </references>
      </pivotArea>
    </format>
    <format dxfId="1342">
      <pivotArea dataOnly="0" labelOnly="1" outline="0" fieldPosition="0">
        <references count="8">
          <reference field="7" count="1" selected="0">
            <x v="0"/>
          </reference>
          <reference field="8" count="1" selected="0">
            <x v="3"/>
          </reference>
          <reference field="16" count="1" selected="0">
            <x v="39"/>
          </reference>
          <reference field="17" count="1" selected="0">
            <x v="21"/>
          </reference>
          <reference field="18" count="1">
            <x v="18"/>
          </reference>
          <reference field="19" count="1" selected="0">
            <x v="14"/>
          </reference>
          <reference field="20" count="1" selected="0">
            <x v="73"/>
          </reference>
          <reference field="31" count="1" selected="0">
            <x v="55"/>
          </reference>
        </references>
      </pivotArea>
    </format>
    <format dxfId="1341">
      <pivotArea dataOnly="0" labelOnly="1" outline="0" fieldPosition="0">
        <references count="8">
          <reference field="7" count="1" selected="0">
            <x v="0"/>
          </reference>
          <reference field="8" count="1" selected="0">
            <x v="3"/>
          </reference>
          <reference field="16" count="1" selected="0">
            <x v="39"/>
          </reference>
          <reference field="17" count="1" selected="0">
            <x v="25"/>
          </reference>
          <reference field="18" count="1">
            <x v="53"/>
          </reference>
          <reference field="19" count="1" selected="0">
            <x v="20"/>
          </reference>
          <reference field="20" count="1" selected="0">
            <x v="20"/>
          </reference>
          <reference field="31" count="1" selected="0">
            <x v="56"/>
          </reference>
        </references>
      </pivotArea>
    </format>
    <format dxfId="1340">
      <pivotArea dataOnly="0" labelOnly="1" outline="0" fieldPosition="0">
        <references count="8">
          <reference field="7" count="1" selected="0">
            <x v="1"/>
          </reference>
          <reference field="8" count="1" selected="0">
            <x v="14"/>
          </reference>
          <reference field="16" count="1" selected="0">
            <x v="39"/>
          </reference>
          <reference field="17" count="1" selected="0">
            <x v="58"/>
          </reference>
          <reference field="18" count="1">
            <x v="42"/>
          </reference>
          <reference field="19" count="1" selected="0">
            <x v="9"/>
          </reference>
          <reference field="20" count="1" selected="0">
            <x v="8"/>
          </reference>
          <reference field="31" count="1" selected="0">
            <x v="86"/>
          </reference>
        </references>
      </pivotArea>
    </format>
    <format dxfId="1339">
      <pivotArea dataOnly="0" labelOnly="1" outline="0" fieldPosition="0">
        <references count="8">
          <reference field="7" count="1" selected="0">
            <x v="1"/>
          </reference>
          <reference field="8" count="1" selected="0">
            <x v="14"/>
          </reference>
          <reference field="16" count="1" selected="0">
            <x v="41"/>
          </reference>
          <reference field="17" count="1" selected="0">
            <x v="4"/>
          </reference>
          <reference field="18" count="1">
            <x v="38"/>
          </reference>
          <reference field="19" count="1" selected="0">
            <x v="68"/>
          </reference>
          <reference field="20" count="1" selected="0">
            <x v="76"/>
          </reference>
          <reference field="31" count="1" selected="0">
            <x v="108"/>
          </reference>
        </references>
      </pivotArea>
    </format>
    <format dxfId="1338">
      <pivotArea dataOnly="0" labelOnly="1" outline="0" fieldPosition="0">
        <references count="8">
          <reference field="7" count="1" selected="0">
            <x v="1"/>
          </reference>
          <reference field="8" count="1" selected="0">
            <x v="14"/>
          </reference>
          <reference field="16" count="1" selected="0">
            <x v="42"/>
          </reference>
          <reference field="17" count="1" selected="0">
            <x v="86"/>
          </reference>
          <reference field="18" count="1">
            <x v="70"/>
          </reference>
          <reference field="19" count="1" selected="0">
            <x v="70"/>
          </reference>
          <reference field="20" count="1" selected="0">
            <x v="78"/>
          </reference>
          <reference field="31" count="1" selected="0">
            <x v="111"/>
          </reference>
        </references>
      </pivotArea>
    </format>
    <format dxfId="1337">
      <pivotArea dataOnly="0" labelOnly="1" outline="0" fieldPosition="0">
        <references count="8">
          <reference field="7" count="1" selected="0">
            <x v="3"/>
          </reference>
          <reference field="8" count="1" selected="0">
            <x v="14"/>
          </reference>
          <reference field="16" count="1" selected="0">
            <x v="45"/>
          </reference>
          <reference field="17" count="1" selected="0">
            <x v="66"/>
          </reference>
          <reference field="18" count="1">
            <x v="51"/>
          </reference>
          <reference field="19" count="1" selected="0">
            <x v="65"/>
          </reference>
          <reference field="20" count="1" selected="0">
            <x v="74"/>
          </reference>
          <reference field="31" count="1" selected="0">
            <x v="80"/>
          </reference>
        </references>
      </pivotArea>
    </format>
    <format dxfId="1336">
      <pivotArea dataOnly="0" labelOnly="1" outline="0" fieldPosition="0">
        <references count="8">
          <reference field="7" count="1" selected="0">
            <x v="3"/>
          </reference>
          <reference field="8" count="1" selected="0">
            <x v="14"/>
          </reference>
          <reference field="16" count="1" selected="0">
            <x v="46"/>
          </reference>
          <reference field="17" count="1" selected="0">
            <x v="22"/>
          </reference>
          <reference field="18" count="1">
            <x v="19"/>
          </reference>
          <reference field="19" count="1" selected="0">
            <x v="9"/>
          </reference>
          <reference field="20" count="1" selected="0">
            <x v="18"/>
          </reference>
          <reference field="31" count="1" selected="0">
            <x v="7"/>
          </reference>
        </references>
      </pivotArea>
    </format>
    <format dxfId="1335">
      <pivotArea dataOnly="0" labelOnly="1" outline="0" fieldPosition="0">
        <references count="8">
          <reference field="7" count="1" selected="0">
            <x v="0"/>
          </reference>
          <reference field="8" count="1" selected="0">
            <x v="21"/>
          </reference>
          <reference field="16" count="1" selected="0">
            <x v="46"/>
          </reference>
          <reference field="17" count="1" selected="0">
            <x v="86"/>
          </reference>
          <reference field="18" count="1">
            <x v="70"/>
          </reference>
          <reference field="19" count="1" selected="0">
            <x v="9"/>
          </reference>
          <reference field="20" count="1" selected="0">
            <x v="17"/>
          </reference>
          <reference field="31" count="1" selected="0">
            <x v="23"/>
          </reference>
        </references>
      </pivotArea>
    </format>
    <format dxfId="1334">
      <pivotArea dataOnly="0" labelOnly="1" outline="0" fieldPosition="0">
        <references count="8">
          <reference field="7" count="1" selected="0">
            <x v="0"/>
          </reference>
          <reference field="8" count="1" selected="0">
            <x v="21"/>
          </reference>
          <reference field="16" count="1" selected="0">
            <x v="46"/>
          </reference>
          <reference field="17" count="1" selected="0">
            <x v="63"/>
          </reference>
          <reference field="18" count="1">
            <x v="49"/>
          </reference>
          <reference field="19" count="1" selected="0">
            <x v="31"/>
          </reference>
          <reference field="20" count="1" selected="0">
            <x v="38"/>
          </reference>
          <reference field="31" count="1" selected="0">
            <x v="41"/>
          </reference>
        </references>
      </pivotArea>
    </format>
    <format dxfId="1333">
      <pivotArea dataOnly="0" labelOnly="1" outline="0" fieldPosition="0">
        <references count="8">
          <reference field="7" count="1" selected="0">
            <x v="0"/>
          </reference>
          <reference field="8" count="1" selected="0">
            <x v="20"/>
          </reference>
          <reference field="16" count="1" selected="0">
            <x v="46"/>
          </reference>
          <reference field="17" count="1" selected="0">
            <x v="61"/>
          </reference>
          <reference field="18" count="1">
            <x v="23"/>
          </reference>
          <reference field="19" count="1" selected="0">
            <x v="30"/>
          </reference>
          <reference field="20" count="1" selected="0">
            <x v="34"/>
          </reference>
          <reference field="31" count="1" selected="0">
            <x v="43"/>
          </reference>
        </references>
      </pivotArea>
    </format>
    <format dxfId="1332">
      <pivotArea dataOnly="0" labelOnly="1" outline="0" fieldPosition="0">
        <references count="8">
          <reference field="7" count="1" selected="0">
            <x v="0"/>
          </reference>
          <reference field="8" count="1" selected="0">
            <x v="21"/>
          </reference>
          <reference field="16" count="1" selected="0">
            <x v="46"/>
          </reference>
          <reference field="17" count="1" selected="0">
            <x v="62"/>
          </reference>
          <reference field="18" count="1">
            <x v="48"/>
          </reference>
          <reference field="19" count="1" selected="0">
            <x v="9"/>
          </reference>
          <reference field="20" count="1" selected="0">
            <x v="28"/>
          </reference>
          <reference field="31" count="1" selected="0">
            <x v="87"/>
          </reference>
        </references>
      </pivotArea>
    </format>
    <format dxfId="1331">
      <pivotArea dataOnly="0" labelOnly="1" outline="0" fieldPosition="0">
        <references count="8">
          <reference field="7" count="1" selected="0">
            <x v="3"/>
          </reference>
          <reference field="8" count="1" selected="0">
            <x v="14"/>
          </reference>
          <reference field="16" count="1" selected="0">
            <x v="47"/>
          </reference>
          <reference field="17" count="1" selected="0">
            <x v="86"/>
          </reference>
          <reference field="18" count="1">
            <x v="70"/>
          </reference>
          <reference field="19" count="1" selected="0">
            <x v="71"/>
          </reference>
          <reference field="20" count="1" selected="0">
            <x v="79"/>
          </reference>
          <reference field="31" count="1" selected="0">
            <x v="0"/>
          </reference>
        </references>
      </pivotArea>
    </format>
    <format dxfId="1330">
      <pivotArea dataOnly="0" labelOnly="1" outline="0" fieldPosition="0">
        <references count="8">
          <reference field="7" count="1" selected="0">
            <x v="3"/>
          </reference>
          <reference field="8" count="1" selected="0">
            <x v="14"/>
          </reference>
          <reference field="16" count="1" selected="0">
            <x v="51"/>
          </reference>
          <reference field="17" count="1" selected="0">
            <x v="86"/>
          </reference>
          <reference field="18" count="1">
            <x v="70"/>
          </reference>
          <reference field="19" count="1" selected="0">
            <x v="73"/>
          </reference>
          <reference field="20" count="1" selected="0">
            <x v="80"/>
          </reference>
          <reference field="31" count="1" selected="0">
            <x v="100"/>
          </reference>
        </references>
      </pivotArea>
    </format>
    <format dxfId="1329">
      <pivotArea dataOnly="0" labelOnly="1" outline="0" fieldPosition="0">
        <references count="8">
          <reference field="7" count="1" selected="0">
            <x v="3"/>
          </reference>
          <reference field="8" count="1" selected="0">
            <x v="14"/>
          </reference>
          <reference field="16" count="1" selected="0">
            <x v="58"/>
          </reference>
          <reference field="17" count="1" selected="0">
            <x v="89"/>
          </reference>
          <reference field="18" count="1">
            <x v="73"/>
          </reference>
          <reference field="19" count="1" selected="0">
            <x v="9"/>
          </reference>
          <reference field="20" count="1" selected="0">
            <x v="84"/>
          </reference>
          <reference field="31" count="1" selected="0">
            <x v="84"/>
          </reference>
        </references>
      </pivotArea>
    </format>
    <format dxfId="1328">
      <pivotArea dataOnly="0" labelOnly="1" outline="0" fieldPosition="0">
        <references count="8">
          <reference field="7" count="1" selected="0">
            <x v="3"/>
          </reference>
          <reference field="8" count="1" selected="0">
            <x v="14"/>
          </reference>
          <reference field="16" count="1" selected="0">
            <x v="59"/>
          </reference>
          <reference field="17" count="1" selected="0">
            <x v="86"/>
          </reference>
          <reference field="18" count="1">
            <x v="70"/>
          </reference>
          <reference field="19" count="1" selected="0">
            <x v="73"/>
          </reference>
          <reference field="20" count="1" selected="0">
            <x v="80"/>
          </reference>
          <reference field="31" count="1" selected="0">
            <x v="52"/>
          </reference>
        </references>
      </pivotArea>
    </format>
    <format dxfId="1327">
      <pivotArea dataOnly="0" labelOnly="1" outline="0" fieldPosition="0">
        <references count="8">
          <reference field="7" count="1" selected="0">
            <x v="3"/>
          </reference>
          <reference field="8" count="1" selected="0">
            <x v="14"/>
          </reference>
          <reference field="16" count="1" selected="0">
            <x v="59"/>
          </reference>
          <reference field="17" count="1" selected="0">
            <x v="67"/>
          </reference>
          <reference field="18" count="1">
            <x v="52"/>
          </reference>
          <reference field="19" count="1" selected="0">
            <x v="11"/>
          </reference>
          <reference field="20" count="1" selected="0">
            <x v="30"/>
          </reference>
          <reference field="31" count="1" selected="0">
            <x v="102"/>
          </reference>
        </references>
      </pivotArea>
    </format>
    <format dxfId="1326">
      <pivotArea dataOnly="0" labelOnly="1" outline="0" fieldPosition="0">
        <references count="8">
          <reference field="7" count="1" selected="0">
            <x v="1"/>
          </reference>
          <reference field="8" count="1" selected="0">
            <x v="14"/>
          </reference>
          <reference field="16" count="1" selected="0">
            <x v="63"/>
          </reference>
          <reference field="17" count="1" selected="0">
            <x v="2"/>
          </reference>
          <reference field="18" count="1">
            <x v="2"/>
          </reference>
          <reference field="19" count="1" selected="0">
            <x v="62"/>
          </reference>
          <reference field="20" count="1" selected="0">
            <x v="70"/>
          </reference>
          <reference field="31" count="1" selected="0">
            <x v="107"/>
          </reference>
        </references>
      </pivotArea>
    </format>
    <format dxfId="1325">
      <pivotArea dataOnly="0" labelOnly="1" outline="0" fieldPosition="0">
        <references count="8">
          <reference field="7" count="1" selected="0">
            <x v="1"/>
          </reference>
          <reference field="8" count="1" selected="0">
            <x v="14"/>
          </reference>
          <reference field="16" count="1" selected="0">
            <x v="63"/>
          </reference>
          <reference field="17" count="1" selected="0">
            <x v="3"/>
          </reference>
          <reference field="18" count="1">
            <x v="1"/>
          </reference>
          <reference field="19" count="1" selected="0">
            <x v="63"/>
          </reference>
          <reference field="20" count="1" selected="0">
            <x v="69"/>
          </reference>
          <reference field="31" count="1" selected="0">
            <x v="125"/>
          </reference>
        </references>
      </pivotArea>
    </format>
    <format dxfId="1324">
      <pivotArea dataOnly="0" labelOnly="1" outline="0" fieldPosition="0">
        <references count="8">
          <reference field="7" count="1" selected="0">
            <x v="0"/>
          </reference>
          <reference field="8" count="1" selected="0">
            <x v="9"/>
          </reference>
          <reference field="16" count="1" selected="0">
            <x v="65"/>
          </reference>
          <reference field="17" count="1" selected="0">
            <x v="72"/>
          </reference>
          <reference field="18" count="1">
            <x v="70"/>
          </reference>
          <reference field="19" count="1" selected="0">
            <x v="9"/>
          </reference>
          <reference field="20" count="1" selected="0">
            <x v="16"/>
          </reference>
          <reference field="31" count="1" selected="0">
            <x v="20"/>
          </reference>
        </references>
      </pivotArea>
    </format>
    <format dxfId="1323">
      <pivotArea dataOnly="0" labelOnly="1" outline="0" fieldPosition="0">
        <references count="8">
          <reference field="7" count="1" selected="0">
            <x v="1"/>
          </reference>
          <reference field="8" count="1" selected="0">
            <x v="14"/>
          </reference>
          <reference field="16" count="1" selected="0">
            <x v="66"/>
          </reference>
          <reference field="17" count="1" selected="0">
            <x v="34"/>
          </reference>
          <reference field="18" count="1">
            <x v="28"/>
          </reference>
          <reference field="19" count="1" selected="0">
            <x v="73"/>
          </reference>
          <reference field="20" count="1" selected="0">
            <x v="80"/>
          </reference>
          <reference field="31" count="1" selected="0">
            <x v="95"/>
          </reference>
        </references>
      </pivotArea>
    </format>
    <format dxfId="1322">
      <pivotArea dataOnly="0" labelOnly="1" outline="0" fieldPosition="0">
        <references count="8">
          <reference field="7" count="1" selected="0">
            <x v="3"/>
          </reference>
          <reference field="8" count="1" selected="0">
            <x v="14"/>
          </reference>
          <reference field="16" count="1" selected="0">
            <x v="68"/>
          </reference>
          <reference field="17" count="1" selected="0">
            <x v="86"/>
          </reference>
          <reference field="18" count="1">
            <x v="70"/>
          </reference>
          <reference field="19" count="1" selected="0">
            <x v="73"/>
          </reference>
          <reference field="20" count="1" selected="0">
            <x v="80"/>
          </reference>
          <reference field="31" count="1" selected="0">
            <x v="137"/>
          </reference>
        </references>
      </pivotArea>
    </format>
    <format dxfId="1321">
      <pivotArea dataOnly="0" labelOnly="1" outline="0" fieldPosition="0">
        <references count="8">
          <reference field="7" count="1" selected="0">
            <x v="3"/>
          </reference>
          <reference field="8" count="1" selected="0">
            <x v="14"/>
          </reference>
          <reference field="16" count="1" selected="0">
            <x v="73"/>
          </reference>
          <reference field="17" count="1" selected="0">
            <x v="86"/>
          </reference>
          <reference field="18" count="1">
            <x v="70"/>
          </reference>
          <reference field="19" count="1" selected="0">
            <x v="73"/>
          </reference>
          <reference field="20" count="1" selected="0">
            <x v="80"/>
          </reference>
          <reference field="31" count="1" selected="0">
            <x v="88"/>
          </reference>
        </references>
      </pivotArea>
    </format>
    <format dxfId="1320">
      <pivotArea dataOnly="0" labelOnly="1" outline="0" fieldPosition="0">
        <references count="8">
          <reference field="7" count="1" selected="0">
            <x v="3"/>
          </reference>
          <reference field="8" count="1" selected="0">
            <x v="14"/>
          </reference>
          <reference field="16" count="1" selected="0">
            <x v="76"/>
          </reference>
          <reference field="17" count="1" selected="0">
            <x v="56"/>
          </reference>
          <reference field="18" count="1">
            <x v="44"/>
          </reference>
          <reference field="19" count="1" selected="0">
            <x v="61"/>
          </reference>
          <reference field="20" count="1" selected="0">
            <x v="52"/>
          </reference>
          <reference field="31" count="1" selected="0">
            <x v="25"/>
          </reference>
        </references>
      </pivotArea>
    </format>
    <format dxfId="1319">
      <pivotArea dataOnly="0" labelOnly="1" outline="0" fieldPosition="0">
        <references count="8">
          <reference field="7" count="1" selected="0">
            <x v="3"/>
          </reference>
          <reference field="8" count="1" selected="0">
            <x v="14"/>
          </reference>
          <reference field="16" count="1" selected="0">
            <x v="76"/>
          </reference>
          <reference field="17" count="1" selected="0">
            <x v="57"/>
          </reference>
          <reference field="18" count="1">
            <x v="70"/>
          </reference>
          <reference field="19" count="1" selected="0">
            <x v="61"/>
          </reference>
          <reference field="20" count="1" selected="0">
            <x v="52"/>
          </reference>
          <reference field="31" count="1" selected="0">
            <x v="27"/>
          </reference>
        </references>
      </pivotArea>
    </format>
    <format dxfId="1318">
      <pivotArea dataOnly="0" labelOnly="1" outline="0" fieldPosition="0">
        <references count="8">
          <reference field="7" count="1" selected="0">
            <x v="0"/>
          </reference>
          <reference field="8" count="1" selected="0">
            <x v="7"/>
          </reference>
          <reference field="16" count="1" selected="0">
            <x v="76"/>
          </reference>
          <reference field="17" count="1" selected="0">
            <x v="56"/>
          </reference>
          <reference field="18" count="1">
            <x v="41"/>
          </reference>
          <reference field="19" count="1" selected="0">
            <x v="61"/>
          </reference>
          <reference field="20" count="1" selected="0">
            <x v="52"/>
          </reference>
          <reference field="31" count="1" selected="0">
            <x v="39"/>
          </reference>
        </references>
      </pivotArea>
    </format>
    <format dxfId="1317">
      <pivotArea dataOnly="0" labelOnly="1" outline="0" fieldPosition="0">
        <references count="8">
          <reference field="7" count="1" selected="0">
            <x v="0"/>
          </reference>
          <reference field="8" count="1" selected="0">
            <x v="18"/>
          </reference>
          <reference field="16" count="1" selected="0">
            <x v="77"/>
          </reference>
          <reference field="17" count="1" selected="0">
            <x v="18"/>
          </reference>
          <reference field="18" count="1">
            <x v="69"/>
          </reference>
          <reference field="19" count="1" selected="0">
            <x v="3"/>
          </reference>
          <reference field="20" count="1" selected="0">
            <x v="3"/>
          </reference>
          <reference field="31" count="1" selected="0">
            <x v="15"/>
          </reference>
        </references>
      </pivotArea>
    </format>
    <format dxfId="1316">
      <pivotArea dataOnly="0" labelOnly="1" outline="0" fieldPosition="0">
        <references count="8">
          <reference field="7" count="1" selected="0">
            <x v="0"/>
          </reference>
          <reference field="8" count="1" selected="0">
            <x v="18"/>
          </reference>
          <reference field="16" count="1" selected="0">
            <x v="77"/>
          </reference>
          <reference field="17" count="1" selected="0">
            <x v="68"/>
          </reference>
          <reference field="18" count="1">
            <x v="16"/>
          </reference>
          <reference field="19" count="1" selected="0">
            <x v="47"/>
          </reference>
          <reference field="20" count="1" selected="0">
            <x v="66"/>
          </reference>
          <reference field="31" count="1" selected="0">
            <x v="22"/>
          </reference>
        </references>
      </pivotArea>
    </format>
    <format dxfId="1315">
      <pivotArea dataOnly="0" labelOnly="1" outline="0" fieldPosition="0">
        <references count="8">
          <reference field="7" count="1" selected="0">
            <x v="0"/>
          </reference>
          <reference field="8" count="1" selected="0">
            <x v="18"/>
          </reference>
          <reference field="16" count="1" selected="0">
            <x v="77"/>
          </reference>
          <reference field="17" count="1" selected="0">
            <x v="68"/>
          </reference>
          <reference field="18" count="1">
            <x v="16"/>
          </reference>
          <reference field="19" count="1" selected="0">
            <x v="47"/>
          </reference>
          <reference field="20" count="1" selected="0">
            <x v="66"/>
          </reference>
          <reference field="31" count="1" selected="0">
            <x v="150"/>
          </reference>
        </references>
      </pivotArea>
    </format>
    <format dxfId="1314">
      <pivotArea dataOnly="0" labelOnly="1" outline="0" fieldPosition="0">
        <references count="8">
          <reference field="7" count="1" selected="0">
            <x v="1"/>
          </reference>
          <reference field="8" count="1" selected="0">
            <x v="14"/>
          </reference>
          <reference field="16" count="1" selected="0">
            <x v="80"/>
          </reference>
          <reference field="17" count="1" selected="0">
            <x v="37"/>
          </reference>
          <reference field="18" count="1">
            <x v="32"/>
          </reference>
          <reference field="19" count="1" selected="0">
            <x v="9"/>
          </reference>
          <reference field="20" count="1" selected="0">
            <x v="9"/>
          </reference>
          <reference field="31" count="1" selected="0">
            <x v="19"/>
          </reference>
        </references>
      </pivotArea>
    </format>
    <format dxfId="1313">
      <pivotArea dataOnly="0" labelOnly="1" outline="0" fieldPosition="0">
        <references count="8">
          <reference field="7" count="1" selected="0">
            <x v="0"/>
          </reference>
          <reference field="8" count="1" selected="0">
            <x v="2"/>
          </reference>
          <reference field="16" count="1" selected="0">
            <x v="84"/>
          </reference>
          <reference field="17" count="1" selected="0">
            <x v="20"/>
          </reference>
          <reference field="18" count="1">
            <x v="54"/>
          </reference>
          <reference field="19" count="1" selected="0">
            <x v="9"/>
          </reference>
          <reference field="20" count="1" selected="0">
            <x v="35"/>
          </reference>
          <reference field="31" count="1" selected="0">
            <x v="8"/>
          </reference>
        </references>
      </pivotArea>
    </format>
    <format dxfId="1312">
      <pivotArea dataOnly="0" labelOnly="1" outline="0" fieldPosition="0">
        <references count="8">
          <reference field="7" count="1" selected="0">
            <x v="0"/>
          </reference>
          <reference field="8" count="1" selected="0">
            <x v="1"/>
          </reference>
          <reference field="16" count="1" selected="0">
            <x v="84"/>
          </reference>
          <reference field="17" count="1" selected="0">
            <x v="20"/>
          </reference>
          <reference field="18" count="1">
            <x v="54"/>
          </reference>
          <reference field="19" count="1" selected="0">
            <x v="9"/>
          </reference>
          <reference field="20" count="1" selected="0">
            <x v="35"/>
          </reference>
          <reference field="31" count="1" selected="0">
            <x v="62"/>
          </reference>
        </references>
      </pivotArea>
    </format>
    <format dxfId="1311">
      <pivotArea dataOnly="0" labelOnly="1" outline="0" fieldPosition="0">
        <references count="8">
          <reference field="7" count="1" selected="0">
            <x v="3"/>
          </reference>
          <reference field="8" count="1" selected="0">
            <x v="14"/>
          </reference>
          <reference field="16" count="1" selected="0">
            <x v="93"/>
          </reference>
          <reference field="17" count="1" selected="0">
            <x v="42"/>
          </reference>
          <reference field="18" count="1">
            <x v="37"/>
          </reference>
          <reference field="19" count="1" selected="0">
            <x v="9"/>
          </reference>
          <reference field="20" count="1" selected="0">
            <x v="32"/>
          </reference>
          <reference field="31" count="1" selected="0">
            <x v="115"/>
          </reference>
        </references>
      </pivotArea>
    </format>
    <format dxfId="1310">
      <pivotArea dataOnly="0" labelOnly="1" outline="0" fieldPosition="0">
        <references count="8">
          <reference field="7" count="1" selected="0">
            <x v="1"/>
          </reference>
          <reference field="8" count="1" selected="0">
            <x v="14"/>
          </reference>
          <reference field="16" count="1" selected="0">
            <x v="94"/>
          </reference>
          <reference field="17" count="1" selected="0">
            <x v="32"/>
          </reference>
          <reference field="18" count="1">
            <x v="26"/>
          </reference>
          <reference field="19" count="1" selected="0">
            <x v="9"/>
          </reference>
          <reference field="20" count="1" selected="0">
            <x v="25"/>
          </reference>
          <reference field="31" count="1" selected="0">
            <x v="130"/>
          </reference>
        </references>
      </pivotArea>
    </format>
    <format dxfId="1309">
      <pivotArea dataOnly="0" labelOnly="1" outline="0" fieldPosition="0">
        <references count="8">
          <reference field="7" count="1" selected="0">
            <x v="3"/>
          </reference>
          <reference field="8" count="1" selected="0">
            <x v="14"/>
          </reference>
          <reference field="16" count="1" selected="0">
            <x v="95"/>
          </reference>
          <reference field="17" count="1" selected="0">
            <x v="86"/>
          </reference>
          <reference field="18" count="1">
            <x v="70"/>
          </reference>
          <reference field="19" count="1" selected="0">
            <x v="73"/>
          </reference>
          <reference field="20" count="1" selected="0">
            <x v="80"/>
          </reference>
          <reference field="31" count="1" selected="0">
            <x v="61"/>
          </reference>
        </references>
      </pivotArea>
    </format>
    <format dxfId="1308">
      <pivotArea dataOnly="0" labelOnly="1" outline="0" fieldPosition="0">
        <references count="8">
          <reference field="7" count="1" selected="0">
            <x v="0"/>
          </reference>
          <reference field="8" count="1" selected="0">
            <x v="0"/>
          </reference>
          <reference field="16" count="1" selected="0">
            <x v="116"/>
          </reference>
          <reference field="17" count="1" selected="0">
            <x v="20"/>
          </reference>
          <reference field="18" count="1">
            <x v="54"/>
          </reference>
          <reference field="19" count="1" selected="0">
            <x v="9"/>
          </reference>
          <reference field="20" count="1" selected="0">
            <x v="35"/>
          </reference>
          <reference field="31" count="1" selected="0">
            <x v="13"/>
          </reference>
        </references>
      </pivotArea>
    </format>
    <format dxfId="1307">
      <pivotArea dataOnly="0" labelOnly="1" outline="0" fieldPosition="0">
        <references count="8">
          <reference field="7" count="1" selected="0">
            <x v="0"/>
          </reference>
          <reference field="8" count="1" selected="0">
            <x v="5"/>
          </reference>
          <reference field="16" count="1" selected="0">
            <x v="116"/>
          </reference>
          <reference field="17" count="1" selected="0">
            <x v="57"/>
          </reference>
          <reference field="18" count="1">
            <x v="70"/>
          </reference>
          <reference field="19" count="1" selected="0">
            <x v="61"/>
          </reference>
          <reference field="20" count="1" selected="0">
            <x v="52"/>
          </reference>
          <reference field="31" count="1" selected="0">
            <x v="14"/>
          </reference>
        </references>
      </pivotArea>
    </format>
    <format dxfId="1306">
      <pivotArea dataOnly="0" labelOnly="1" outline="0" fieldPosition="0">
        <references count="8">
          <reference field="7" count="1" selected="0">
            <x v="1"/>
          </reference>
          <reference field="8" count="1" selected="0">
            <x v="14"/>
          </reference>
          <reference field="16" count="1" selected="0">
            <x v="116"/>
          </reference>
          <reference field="17" count="1" selected="0">
            <x v="79"/>
          </reference>
          <reference field="18" count="1">
            <x v="64"/>
          </reference>
          <reference field="19" count="1" selected="0">
            <x v="9"/>
          </reference>
          <reference field="20" count="1" selected="0">
            <x v="6"/>
          </reference>
          <reference field="31" count="1" selected="0">
            <x v="42"/>
          </reference>
        </references>
      </pivotArea>
    </format>
    <format dxfId="1305">
      <pivotArea dataOnly="0" labelOnly="1" outline="0" fieldPosition="0">
        <references count="8">
          <reference field="7" count="1" selected="0">
            <x v="0"/>
          </reference>
          <reference field="8" count="1" selected="0">
            <x v="13"/>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59"/>
          </reference>
        </references>
      </pivotArea>
    </format>
    <format dxfId="1304">
      <pivotArea dataOnly="0" labelOnly="1" outline="0" fieldPosition="0">
        <references count="8">
          <reference field="7" count="1" selected="0">
            <x v="3"/>
          </reference>
          <reference field="8" count="1" selected="0">
            <x v="14"/>
          </reference>
          <reference field="16" count="1" selected="0">
            <x v="116"/>
          </reference>
          <reference field="17" count="1" selected="0">
            <x v="1"/>
          </reference>
          <reference field="18" count="1">
            <x v="0"/>
          </reference>
          <reference field="19" count="1" selected="0">
            <x v="73"/>
          </reference>
          <reference field="20" count="1" selected="0">
            <x v="80"/>
          </reference>
          <reference field="31" count="1" selected="0">
            <x v="69"/>
          </reference>
        </references>
      </pivotArea>
    </format>
    <format dxfId="1303">
      <pivotArea dataOnly="0" labelOnly="1" outline="0" fieldPosition="0">
        <references count="8">
          <reference field="7" count="1" selected="0">
            <x v="3"/>
          </reference>
          <reference field="8" count="1" selected="0">
            <x v="14"/>
          </reference>
          <reference field="16" count="1" selected="0">
            <x v="116"/>
          </reference>
          <reference field="17" count="1" selected="0">
            <x v="35"/>
          </reference>
          <reference field="18" count="1">
            <x v="29"/>
          </reference>
          <reference field="19" count="1" selected="0">
            <x v="9"/>
          </reference>
          <reference field="20" count="1" selected="0">
            <x v="29"/>
          </reference>
          <reference field="31" count="1" selected="0">
            <x v="70"/>
          </reference>
        </references>
      </pivotArea>
    </format>
    <format dxfId="1302">
      <pivotArea dataOnly="0" labelOnly="1" outline="0" fieldPosition="0">
        <references count="8">
          <reference field="7" count="1" selected="0">
            <x v="3"/>
          </reference>
          <reference field="8" count="1" selected="0">
            <x v="14"/>
          </reference>
          <reference field="16" count="1" selected="0">
            <x v="116"/>
          </reference>
          <reference field="17" count="1" selected="0">
            <x v="82"/>
          </reference>
          <reference field="18" count="1">
            <x v="3"/>
          </reference>
          <reference field="19" count="1" selected="0">
            <x v="73"/>
          </reference>
          <reference field="20" count="1" selected="0">
            <x v="80"/>
          </reference>
          <reference field="31" count="1" selected="0">
            <x v="76"/>
          </reference>
        </references>
      </pivotArea>
    </format>
    <format dxfId="1301">
      <pivotArea dataOnly="0" labelOnly="1" outline="0" fieldPosition="0">
        <references count="8">
          <reference field="7" count="1" selected="0">
            <x v="3"/>
          </reference>
          <reference field="8" count="1" selected="0">
            <x v="14"/>
          </reference>
          <reference field="16" count="1" selected="0">
            <x v="116"/>
          </reference>
          <reference field="17" count="1" selected="0">
            <x v="41"/>
          </reference>
          <reference field="18" count="1">
            <x v="36"/>
          </reference>
          <reference field="19" count="1" selected="0">
            <x v="18"/>
          </reference>
          <reference field="20" count="1" selected="0">
            <x v="26"/>
          </reference>
          <reference field="31" count="1" selected="0">
            <x v="77"/>
          </reference>
        </references>
      </pivotArea>
    </format>
    <format dxfId="1300">
      <pivotArea dataOnly="0" labelOnly="1" outline="0" fieldPosition="0">
        <references count="8">
          <reference field="7" count="1" selected="0">
            <x v="3"/>
          </reference>
          <reference field="8" count="1" selected="0">
            <x v="14"/>
          </reference>
          <reference field="16" count="1" selected="0">
            <x v="116"/>
          </reference>
          <reference field="17" count="1" selected="0">
            <x v="47"/>
          </reference>
          <reference field="18" count="1">
            <x v="40"/>
          </reference>
          <reference field="19" count="1" selected="0">
            <x v="73"/>
          </reference>
          <reference field="20" count="1" selected="0">
            <x v="80"/>
          </reference>
          <reference field="31" count="1" selected="0">
            <x v="78"/>
          </reference>
        </references>
      </pivotArea>
    </format>
    <format dxfId="1299">
      <pivotArea dataOnly="0" labelOnly="1" outline="0" fieldPosition="0">
        <references count="8">
          <reference field="7" count="1" selected="0">
            <x v="3"/>
          </reference>
          <reference field="8" count="1" selected="0">
            <x v="14"/>
          </reference>
          <reference field="16" count="1" selected="0">
            <x v="116"/>
          </reference>
          <reference field="17" count="1" selected="0">
            <x v="7"/>
          </reference>
          <reference field="18" count="1">
            <x v="6"/>
          </reference>
          <reference field="19" count="1" selected="0">
            <x v="34"/>
          </reference>
          <reference field="20" count="1" selected="0">
            <x v="45"/>
          </reference>
          <reference field="31" count="1" selected="0">
            <x v="79"/>
          </reference>
        </references>
      </pivotArea>
    </format>
    <format dxfId="1298">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81"/>
          </reference>
        </references>
      </pivotArea>
    </format>
    <format dxfId="1297">
      <pivotArea dataOnly="0" labelOnly="1" outline="0" fieldPosition="0">
        <references count="8">
          <reference field="7" count="1" selected="0">
            <x v="3"/>
          </reference>
          <reference field="8" count="1" selected="0">
            <x v="14"/>
          </reference>
          <reference field="16" count="1" selected="0">
            <x v="116"/>
          </reference>
          <reference field="17" count="1" selected="0">
            <x v="24"/>
          </reference>
          <reference field="18" count="1">
            <x v="17"/>
          </reference>
          <reference field="19" count="1" selected="0">
            <x v="73"/>
          </reference>
          <reference field="20" count="1" selected="0">
            <x v="80"/>
          </reference>
          <reference field="31" count="1" selected="0">
            <x v="83"/>
          </reference>
        </references>
      </pivotArea>
    </format>
    <format dxfId="1296">
      <pivotArea dataOnly="0" labelOnly="1" outline="0" fieldPosition="0">
        <references count="8">
          <reference field="7" count="1" selected="0">
            <x v="1"/>
          </reference>
          <reference field="8" count="1" selected="0">
            <x v="14"/>
          </reference>
          <reference field="16" count="1" selected="0">
            <x v="116"/>
          </reference>
          <reference field="17" count="1" selected="0">
            <x v="19"/>
          </reference>
          <reference field="18" count="1">
            <x v="4"/>
          </reference>
          <reference field="19" count="1" selected="0">
            <x v="69"/>
          </reference>
          <reference field="20" count="1" selected="0">
            <x v="77"/>
          </reference>
          <reference field="31" count="1" selected="0">
            <x v="85"/>
          </reference>
        </references>
      </pivotArea>
    </format>
    <format dxfId="1295">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89"/>
          </reference>
        </references>
      </pivotArea>
    </format>
    <format dxfId="1294">
      <pivotArea dataOnly="0" labelOnly="1" outline="0" fieldPosition="0">
        <references count="8">
          <reference field="7" count="1" selected="0">
            <x v="1"/>
          </reference>
          <reference field="8" count="1" selected="0">
            <x v="14"/>
          </reference>
          <reference field="16" count="1" selected="0">
            <x v="116"/>
          </reference>
          <reference field="17" count="1" selected="0">
            <x v="10"/>
          </reference>
          <reference field="18" count="1">
            <x v="9"/>
          </reference>
          <reference field="19" count="1" selected="0">
            <x v="72"/>
          </reference>
          <reference field="20" count="1" selected="0">
            <x v="39"/>
          </reference>
          <reference field="31" count="1" selected="0">
            <x v="91"/>
          </reference>
        </references>
      </pivotArea>
    </format>
    <format dxfId="1293">
      <pivotArea dataOnly="0" labelOnly="1" outline="0" fieldPosition="0">
        <references count="8">
          <reference field="7" count="1" selected="0">
            <x v="1"/>
          </reference>
          <reference field="8" count="1" selected="0">
            <x v="14"/>
          </reference>
          <reference field="16" count="1" selected="0">
            <x v="116"/>
          </reference>
          <reference field="17" count="1" selected="0">
            <x v="33"/>
          </reference>
          <reference field="18" count="1">
            <x v="27"/>
          </reference>
          <reference field="19" count="1" selected="0">
            <x v="9"/>
          </reference>
          <reference field="20" count="1" selected="0">
            <x v="7"/>
          </reference>
          <reference field="31" count="1" selected="0">
            <x v="94"/>
          </reference>
        </references>
      </pivotArea>
    </format>
    <format dxfId="1292">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0"/>
          </reference>
          <reference field="20" count="1" selected="0">
            <x v="0"/>
          </reference>
          <reference field="31" count="1" selected="0">
            <x v="97"/>
          </reference>
        </references>
      </pivotArea>
    </format>
    <format dxfId="1291">
      <pivotArea dataOnly="0" labelOnly="1" outline="0" fieldPosition="0">
        <references count="8">
          <reference field="7" count="1" selected="0">
            <x v="1"/>
          </reference>
          <reference field="8" count="1" selected="0">
            <x v="14"/>
          </reference>
          <reference field="16" count="1" selected="0">
            <x v="116"/>
          </reference>
          <reference field="17" count="1" selected="0">
            <x v="65"/>
          </reference>
          <reference field="18" count="1">
            <x v="70"/>
          </reference>
          <reference field="19" count="1" selected="0">
            <x v="24"/>
          </reference>
          <reference field="20" count="1" selected="0">
            <x v="19"/>
          </reference>
          <reference field="31" count="1" selected="0">
            <x v="101"/>
          </reference>
        </references>
      </pivotArea>
    </format>
    <format dxfId="1290">
      <pivotArea dataOnly="0" labelOnly="1" outline="0" fieldPosition="0">
        <references count="8">
          <reference field="7" count="1" selected="0">
            <x v="3"/>
          </reference>
          <reference field="8" count="1" selected="0">
            <x v="14"/>
          </reference>
          <reference field="16" count="1" selected="0">
            <x v="116"/>
          </reference>
          <reference field="17" count="1" selected="0">
            <x v="16"/>
          </reference>
          <reference field="18" count="1">
            <x v="13"/>
          </reference>
          <reference field="19" count="1" selected="0">
            <x v="73"/>
          </reference>
          <reference field="20" count="1" selected="0">
            <x v="80"/>
          </reference>
          <reference field="31" count="1" selected="0">
            <x v="109"/>
          </reference>
        </references>
      </pivotArea>
    </format>
    <format dxfId="1289">
      <pivotArea dataOnly="0" labelOnly="1" outline="0" fieldPosition="0">
        <references count="8">
          <reference field="7" count="1" selected="0">
            <x v="1"/>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110"/>
          </reference>
        </references>
      </pivotArea>
    </format>
    <format dxfId="1288">
      <pivotArea dataOnly="0" labelOnly="1" outline="0" fieldPosition="0">
        <references count="8">
          <reference field="7" count="1" selected="0">
            <x v="1"/>
          </reference>
          <reference field="8" count="1" selected="0">
            <x v="14"/>
          </reference>
          <reference field="16" count="1" selected="0">
            <x v="116"/>
          </reference>
          <reference field="17" count="1" selected="0">
            <x v="46"/>
          </reference>
          <reference field="18" count="1">
            <x v="39"/>
          </reference>
          <reference field="19" count="1" selected="0">
            <x v="73"/>
          </reference>
          <reference field="20" count="1" selected="0">
            <x v="80"/>
          </reference>
          <reference field="31" count="1" selected="0">
            <x v="112"/>
          </reference>
        </references>
      </pivotArea>
    </format>
    <format dxfId="1287">
      <pivotArea dataOnly="0" labelOnly="1" outline="0" fieldPosition="0">
        <references count="8">
          <reference field="7" count="1" selected="0">
            <x v="1"/>
          </reference>
          <reference field="8" count="1" selected="0">
            <x v="14"/>
          </reference>
          <reference field="16" count="1" selected="0">
            <x v="116"/>
          </reference>
          <reference field="17" count="1" selected="0">
            <x v="39"/>
          </reference>
          <reference field="18" count="1">
            <x v="34"/>
          </reference>
          <reference field="19" count="1" selected="0">
            <x v="39"/>
          </reference>
          <reference field="20" count="1" selected="0">
            <x v="48"/>
          </reference>
          <reference field="31" count="1" selected="0">
            <x v="113"/>
          </reference>
        </references>
      </pivotArea>
    </format>
    <format dxfId="1286">
      <pivotArea dataOnly="0" labelOnly="1" outline="0" fieldPosition="0">
        <references count="8">
          <reference field="7" count="1" selected="0">
            <x v="1"/>
          </reference>
          <reference field="8" count="1" selected="0">
            <x v="14"/>
          </reference>
          <reference field="16" count="1" selected="0">
            <x v="116"/>
          </reference>
          <reference field="17" count="1" selected="0">
            <x v="64"/>
          </reference>
          <reference field="18" count="1">
            <x v="50"/>
          </reference>
          <reference field="19" count="1" selected="0">
            <x v="73"/>
          </reference>
          <reference field="20" count="1" selected="0">
            <x v="80"/>
          </reference>
          <reference field="31" count="1" selected="0">
            <x v="114"/>
          </reference>
        </references>
      </pivotArea>
    </format>
    <format dxfId="1285">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117"/>
          </reference>
        </references>
      </pivotArea>
    </format>
    <format dxfId="1284">
      <pivotArea dataOnly="0" labelOnly="1" outline="0" fieldPosition="0">
        <references count="8">
          <reference field="7" count="1" selected="0">
            <x v="3"/>
          </reference>
          <reference field="8" count="1" selected="0">
            <x v="14"/>
          </reference>
          <reference field="16" count="1" selected="0">
            <x v="116"/>
          </reference>
          <reference field="17" count="1" selected="0">
            <x v="85"/>
          </reference>
          <reference field="18" count="1">
            <x v="68"/>
          </reference>
          <reference field="19" count="1" selected="0">
            <x v="73"/>
          </reference>
          <reference field="20" count="1" selected="0">
            <x v="80"/>
          </reference>
          <reference field="31" count="1" selected="0">
            <x v="128"/>
          </reference>
        </references>
      </pivotArea>
    </format>
    <format dxfId="1283">
      <pivotArea dataOnly="0" labelOnly="1" outline="0" fieldPosition="0">
        <references count="8">
          <reference field="7" count="1" selected="0">
            <x v="1"/>
          </reference>
          <reference field="8" count="1" selected="0">
            <x v="14"/>
          </reference>
          <reference field="16" count="1" selected="0">
            <x v="116"/>
          </reference>
          <reference field="17" count="1" selected="0">
            <x v="84"/>
          </reference>
          <reference field="18" count="1">
            <x v="70"/>
          </reference>
          <reference field="19" count="1" selected="0">
            <x v="73"/>
          </reference>
          <reference field="20" count="1" selected="0">
            <x v="80"/>
          </reference>
          <reference field="31" count="1" selected="0">
            <x v="129"/>
          </reference>
        </references>
      </pivotArea>
    </format>
    <format dxfId="1282">
      <pivotArea dataOnly="0" labelOnly="1" outline="0" fieldPosition="0">
        <references count="8">
          <reference field="7" count="1" selected="0">
            <x v="1"/>
          </reference>
          <reference field="8" count="1" selected="0">
            <x v="14"/>
          </reference>
          <reference field="16" count="1" selected="0">
            <x v="116"/>
          </reference>
          <reference field="17" count="1" selected="0">
            <x v="81"/>
          </reference>
          <reference field="18" count="1">
            <x v="66"/>
          </reference>
          <reference field="19" count="1" selected="0">
            <x v="73"/>
          </reference>
          <reference field="20" count="1" selected="0">
            <x v="80"/>
          </reference>
          <reference field="31" count="1" selected="0">
            <x v="133"/>
          </reference>
        </references>
      </pivotArea>
    </format>
    <format dxfId="1281">
      <pivotArea dataOnly="0" labelOnly="1" outline="0" fieldPosition="0">
        <references count="8">
          <reference field="7" count="1" selected="0">
            <x v="3"/>
          </reference>
          <reference field="8" count="1" selected="0">
            <x v="14"/>
          </reference>
          <reference field="16" count="1" selected="0">
            <x v="116"/>
          </reference>
          <reference field="17" count="1" selected="0">
            <x v="86"/>
          </reference>
          <reference field="18" count="1">
            <x v="70"/>
          </reference>
          <reference field="19" count="1" selected="0">
            <x v="73"/>
          </reference>
          <reference field="20" count="1" selected="0">
            <x v="80"/>
          </reference>
          <reference field="31" count="1" selected="0">
            <x v="144"/>
          </reference>
        </references>
      </pivotArea>
    </format>
    <format dxfId="1280">
      <pivotArea dataOnly="0" labelOnly="1" outline="0" fieldPosition="0">
        <references count="8">
          <reference field="7" count="1" selected="0">
            <x v="3"/>
          </reference>
          <reference field="8" count="1" selected="0">
            <x v="14"/>
          </reference>
          <reference field="16" count="1" selected="0">
            <x v="55"/>
          </reference>
          <reference field="17" count="1" selected="0">
            <x v="88"/>
          </reference>
          <reference field="18" count="1">
            <x v="72"/>
          </reference>
          <reference field="19" count="1" selected="0">
            <x v="39"/>
          </reference>
          <reference field="20" count="1" selected="0">
            <x v="82"/>
          </reference>
          <reference field="31" count="1" selected="0">
            <x v="141"/>
          </reference>
        </references>
      </pivotArea>
    </format>
    <format dxfId="1279">
      <pivotArea dataOnly="0" labelOnly="1" outline="0" fieldPosition="0">
        <references count="8">
          <reference field="7" count="1" selected="0">
            <x v="3"/>
          </reference>
          <reference field="8" count="1" selected="0">
            <x v="14"/>
          </reference>
          <reference field="16" count="1" selected="0">
            <x v="50"/>
          </reference>
          <reference field="17" count="1" selected="0">
            <x v="86"/>
          </reference>
          <reference field="18" count="1">
            <x v="70"/>
          </reference>
          <reference field="19" count="1" selected="0">
            <x v="75"/>
          </reference>
          <reference field="20" count="1" selected="0">
            <x v="83"/>
          </reference>
          <reference field="31" count="1" selected="0">
            <x v="143"/>
          </reference>
        </references>
      </pivotArea>
    </format>
    <format dxfId="1278">
      <pivotArea dataOnly="0" labelOnly="1" outline="0" fieldPosition="0">
        <references count="8">
          <reference field="7" count="1" selected="0">
            <x v="3"/>
          </reference>
          <reference field="8" count="1" selected="0">
            <x v="14"/>
          </reference>
          <reference field="16" count="1" selected="0">
            <x v="71"/>
          </reference>
          <reference field="17" count="1" selected="0">
            <x v="83"/>
          </reference>
          <reference field="18" count="1">
            <x v="67"/>
          </reference>
          <reference field="19" count="1" selected="0">
            <x v="39"/>
          </reference>
          <reference field="20" count="1" selected="0">
            <x v="57"/>
          </reference>
          <reference field="31" count="1" selected="0">
            <x v="135"/>
          </reference>
        </references>
      </pivotArea>
    </format>
    <format dxfId="1277">
      <pivotArea dataOnly="0" labelOnly="1" outline="0" fieldPosition="0">
        <references count="9">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x v="22"/>
          </reference>
          <reference field="31" count="1" selected="0">
            <x v="104"/>
          </reference>
        </references>
      </pivotArea>
    </format>
    <format dxfId="1276">
      <pivotArea dataOnly="0" labelOnly="1" outline="0" fieldPosition="0">
        <references count="9">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x v="13"/>
          </reference>
          <reference field="31" count="1" selected="0">
            <x v="72"/>
          </reference>
        </references>
      </pivotArea>
    </format>
    <format dxfId="1275">
      <pivotArea dataOnly="0" labelOnly="1" outline="0" fieldPosition="0">
        <references count="9">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x v="3"/>
          </reference>
          <reference field="31" count="1" selected="0">
            <x v="74"/>
          </reference>
        </references>
      </pivotArea>
    </format>
    <format dxfId="1274">
      <pivotArea dataOnly="0" labelOnly="1" outline="0" fieldPosition="0">
        <references count="9">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x v="14"/>
          </reference>
          <reference field="31" count="1" selected="0">
            <x v="105"/>
          </reference>
        </references>
      </pivotArea>
    </format>
    <format dxfId="1273">
      <pivotArea dataOnly="0" labelOnly="1" outline="0" fieldPosition="0">
        <references count="9">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x v="15"/>
          </reference>
          <reference field="31" count="1" selected="0">
            <x v="136"/>
          </reference>
        </references>
      </pivotArea>
    </format>
    <format dxfId="1272">
      <pivotArea dataOnly="0" labelOnly="1" outline="0" fieldPosition="0">
        <references count="9">
          <reference field="7" count="1" selected="0">
            <x v="3"/>
          </reference>
          <reference field="8" count="1" selected="0">
            <x v="14"/>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x v="34"/>
          </reference>
          <reference field="31" count="1" selected="0">
            <x v="140"/>
          </reference>
        </references>
      </pivotArea>
    </format>
    <format dxfId="1271">
      <pivotArea dataOnly="0" labelOnly="1" outline="0" fieldPosition="0">
        <references count="9">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x v="5"/>
          </reference>
          <reference field="31" count="1" selected="0">
            <x v="26"/>
          </reference>
        </references>
      </pivotArea>
    </format>
    <format dxfId="1270">
      <pivotArea dataOnly="0" labelOnly="1" outline="0" fieldPosition="0">
        <references count="9">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138"/>
          </reference>
        </references>
      </pivotArea>
    </format>
    <format dxfId="1269">
      <pivotArea dataOnly="0" labelOnly="1" outline="0" fieldPosition="0">
        <references count="9">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x v="18"/>
          </reference>
          <reference field="31" count="1" selected="0">
            <x v="17"/>
          </reference>
        </references>
      </pivotArea>
    </format>
    <format dxfId="1268">
      <pivotArea dataOnly="0" labelOnly="1" outline="0" fieldPosition="0">
        <references count="9">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x v="16"/>
          </reference>
          <reference field="31" count="1" selected="0">
            <x v="24"/>
          </reference>
        </references>
      </pivotArea>
    </format>
    <format dxfId="1267">
      <pivotArea dataOnly="0" labelOnly="1" outline="0" fieldPosition="0">
        <references count="9">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x v="33"/>
          </reference>
          <reference field="31" count="1" selected="0">
            <x v="68"/>
          </reference>
        </references>
      </pivotArea>
    </format>
    <format dxfId="1266">
      <pivotArea dataOnly="0" labelOnly="1" outline="0" fieldPosition="0">
        <references count="9">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x v="26"/>
          </reference>
          <reference field="31" count="1" selected="0">
            <x v="48"/>
          </reference>
        </references>
      </pivotArea>
    </format>
    <format dxfId="1265">
      <pivotArea dataOnly="0" labelOnly="1" outline="0" fieldPosition="0">
        <references count="9">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x v="35"/>
          </reference>
          <reference field="31" count="1" selected="0">
            <x v="71"/>
          </reference>
        </references>
      </pivotArea>
    </format>
    <format dxfId="1264">
      <pivotArea dataOnly="0" labelOnly="1" outline="0" fieldPosition="0">
        <references count="9">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x v="1"/>
          </reference>
          <reference field="31" count="1" selected="0">
            <x v="106"/>
          </reference>
        </references>
      </pivotArea>
    </format>
    <format dxfId="1263">
      <pivotArea dataOnly="0" labelOnly="1" outline="0" fieldPosition="0">
        <references count="9">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x v="26"/>
          </reference>
          <reference field="31" count="1" selected="0">
            <x v="116"/>
          </reference>
        </references>
      </pivotArea>
    </format>
    <format dxfId="1262">
      <pivotArea dataOnly="0" labelOnly="1" outline="0" fieldPosition="0">
        <references count="9">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92"/>
          </reference>
        </references>
      </pivotArea>
    </format>
    <format dxfId="1261">
      <pivotArea dataOnly="0" labelOnly="1" outline="0" fieldPosition="0">
        <references count="9">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x v="14"/>
          </reference>
          <reference field="31" count="1" selected="0">
            <x v="63"/>
          </reference>
        </references>
      </pivotArea>
    </format>
    <format dxfId="1260">
      <pivotArea dataOnly="0" labelOnly="1" outline="0" fieldPosition="0">
        <references count="9">
          <reference field="7" count="1" selected="0">
            <x v="0"/>
          </reference>
          <reference field="8" count="1" selected="0">
            <x v="3"/>
          </reference>
          <reference field="16" count="1" selected="0">
            <x v="39"/>
          </reference>
          <reference field="17" count="1" selected="0">
            <x v="21"/>
          </reference>
          <reference field="18" count="1" selected="0">
            <x v="53"/>
          </reference>
          <reference field="19" count="1" selected="0">
            <x v="14"/>
          </reference>
          <reference field="20" count="1" selected="0">
            <x v="20"/>
          </reference>
          <reference field="21" count="1">
            <x v="11"/>
          </reference>
          <reference field="31" count="1" selected="0">
            <x v="16"/>
          </reference>
        </references>
      </pivotArea>
    </format>
    <format dxfId="1259">
      <pivotArea dataOnly="0" labelOnly="1" outline="0" fieldPosition="0">
        <references count="9">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x v="10"/>
          </reference>
          <reference field="31" count="1" selected="0">
            <x v="21"/>
          </reference>
        </references>
      </pivotArea>
    </format>
    <format dxfId="1258">
      <pivotArea dataOnly="0" labelOnly="1" outline="0" fieldPosition="0">
        <references count="9">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x v="23"/>
          </reference>
          <reference field="31" count="1" selected="0">
            <x v="35"/>
          </reference>
        </references>
      </pivotArea>
    </format>
    <format dxfId="1257">
      <pivotArea dataOnly="0" labelOnly="1" outline="0" fieldPosition="0">
        <references count="9">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x v="10"/>
          </reference>
          <reference field="31" count="1" selected="0">
            <x v="40"/>
          </reference>
        </references>
      </pivotArea>
    </format>
    <format dxfId="1256">
      <pivotArea dataOnly="0" labelOnly="1" outline="0" fieldPosition="0">
        <references count="9">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x v="10"/>
          </reference>
          <reference field="31" count="1" selected="0">
            <x v="108"/>
          </reference>
        </references>
      </pivotArea>
    </format>
    <format dxfId="1255">
      <pivotArea dataOnly="0" labelOnly="1" outline="0" fieldPosition="0">
        <references count="9">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x v="12"/>
          </reference>
          <reference field="31" count="1" selected="0">
            <x v="80"/>
          </reference>
        </references>
      </pivotArea>
    </format>
    <format dxfId="1254">
      <pivotArea dataOnly="0" labelOnly="1" outline="0" fieldPosition="0">
        <references count="9">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x v="8"/>
          </reference>
          <reference field="31" count="1" selected="0">
            <x v="7"/>
          </reference>
        </references>
      </pivotArea>
    </format>
    <format dxfId="1253">
      <pivotArea dataOnly="0" labelOnly="1" outline="0" fieldPosition="0">
        <references count="9">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x v="9"/>
          </reference>
          <reference field="31" count="1" selected="0">
            <x v="23"/>
          </reference>
        </references>
      </pivotArea>
    </format>
    <format dxfId="1252">
      <pivotArea dataOnly="0" labelOnly="1" outline="0" fieldPosition="0">
        <references count="9">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x v="8"/>
          </reference>
          <reference field="31" count="1" selected="0">
            <x v="41"/>
          </reference>
        </references>
      </pivotArea>
    </format>
    <format dxfId="1251">
      <pivotArea dataOnly="0" labelOnly="1" outline="0" fieldPosition="0">
        <references count="9">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x v="6"/>
          </reference>
          <reference field="31" count="1" selected="0">
            <x v="0"/>
          </reference>
        </references>
      </pivotArea>
    </format>
    <format dxfId="1250">
      <pivotArea dataOnly="0" labelOnly="1" outline="0" fieldPosition="0">
        <references count="9">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x v="7"/>
          </reference>
          <reference field="31" count="1" selected="0">
            <x v="51"/>
          </reference>
        </references>
      </pivotArea>
    </format>
    <format dxfId="1249">
      <pivotArea dataOnly="0" labelOnly="1" outline="0" fieldPosition="0">
        <references count="9">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142"/>
          </reference>
        </references>
      </pivotArea>
    </format>
    <format dxfId="1248">
      <pivotArea dataOnly="0" labelOnly="1" outline="0" fieldPosition="0">
        <references count="9">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x v="10"/>
          </reference>
          <reference field="31" count="1" selected="0">
            <x v="100"/>
          </reference>
        </references>
      </pivotArea>
    </format>
    <format dxfId="1247">
      <pivotArea dataOnly="0" labelOnly="1" outline="0" fieldPosition="0">
        <references count="9">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x v="13"/>
          </reference>
          <reference field="31" count="1" selected="0">
            <x v="84"/>
          </reference>
        </references>
      </pivotArea>
    </format>
    <format dxfId="1246">
      <pivotArea dataOnly="0" labelOnly="1" outline="0" fieldPosition="0">
        <references count="9">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x v="0"/>
          </reference>
          <reference field="31" count="1" selected="0">
            <x v="52"/>
          </reference>
        </references>
      </pivotArea>
    </format>
    <format dxfId="1245">
      <pivotArea dataOnly="0" labelOnly="1" outline="0" fieldPosition="0">
        <references count="9">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x v="12"/>
          </reference>
          <reference field="31" count="1" selected="0">
            <x v="107"/>
          </reference>
        </references>
      </pivotArea>
    </format>
    <format dxfId="1244">
      <pivotArea dataOnly="0" labelOnly="1" outline="0" fieldPosition="0">
        <references count="9">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x v="16"/>
          </reference>
          <reference field="31" count="1" selected="0">
            <x v="20"/>
          </reference>
        </references>
      </pivotArea>
    </format>
    <format dxfId="1243">
      <pivotArea dataOnly="0" labelOnly="1" outline="0" fieldPosition="0">
        <references count="9">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x v="25"/>
          </reference>
          <reference field="31" count="1" selected="0">
            <x v="64"/>
          </reference>
        </references>
      </pivotArea>
    </format>
    <format dxfId="1242">
      <pivotArea dataOnly="0" labelOnly="1" outline="0" fieldPosition="0">
        <references count="9">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x v="0"/>
          </reference>
          <reference field="31" count="1" selected="0">
            <x v="93"/>
          </reference>
        </references>
      </pivotArea>
    </format>
    <format dxfId="1241">
      <pivotArea dataOnly="0" labelOnly="1" outline="0" fieldPosition="0">
        <references count="9">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x v="26"/>
          </reference>
          <reference field="31" count="1" selected="0">
            <x v="49"/>
          </reference>
        </references>
      </pivotArea>
    </format>
    <format dxfId="1240">
      <pivotArea dataOnly="0" labelOnly="1" outline="0" fieldPosition="0">
        <references count="9">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x v="28"/>
          </reference>
          <reference field="31" count="1" selected="0">
            <x v="88"/>
          </reference>
        </references>
      </pivotArea>
    </format>
    <format dxfId="1239">
      <pivotArea dataOnly="0" labelOnly="1" outline="0" fieldPosition="0">
        <references count="9">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x v="26"/>
          </reference>
          <reference field="31" count="1" selected="0">
            <x v="25"/>
          </reference>
        </references>
      </pivotArea>
    </format>
    <format dxfId="1238">
      <pivotArea dataOnly="0" labelOnly="1" outline="0" fieldPosition="0">
        <references count="9">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x v="0"/>
          </reference>
          <reference field="31" count="1" selected="0">
            <x v="15"/>
          </reference>
        </references>
      </pivotArea>
    </format>
    <format dxfId="1237">
      <pivotArea dataOnly="0" labelOnly="1" outline="0" fieldPosition="0">
        <references count="9">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x v="16"/>
          </reference>
          <reference field="31" count="1" selected="0">
            <x v="19"/>
          </reference>
        </references>
      </pivotArea>
    </format>
    <format dxfId="1236">
      <pivotArea dataOnly="0" labelOnly="1" outline="0" fieldPosition="0">
        <references count="9">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x v="2"/>
          </reference>
          <reference field="31" count="1" selected="0">
            <x v="8"/>
          </reference>
        </references>
      </pivotArea>
    </format>
    <format dxfId="1235">
      <pivotArea dataOnly="0" labelOnly="1" outline="0" fieldPosition="0">
        <references count="9">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x v="27"/>
          </reference>
          <reference field="31" count="1" selected="0">
            <x v="115"/>
          </reference>
        </references>
      </pivotArea>
    </format>
    <format dxfId="1234">
      <pivotArea dataOnly="0" labelOnly="1" outline="0" fieldPosition="0">
        <references count="9">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x v="21"/>
          </reference>
          <reference field="31" count="1" selected="0">
            <x v="130"/>
          </reference>
        </references>
      </pivotArea>
    </format>
    <format dxfId="1233">
      <pivotArea dataOnly="0" labelOnly="1" outline="0" fieldPosition="0">
        <references count="9">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x v="26"/>
          </reference>
          <reference field="31" count="1" selected="0">
            <x v="1"/>
          </reference>
        </references>
      </pivotArea>
    </format>
    <format dxfId="1232">
      <pivotArea dataOnly="0" labelOnly="1" outline="0" fieldPosition="0">
        <references count="9">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
          </reference>
          <reference field="31" count="1" selected="0">
            <x v="4"/>
          </reference>
        </references>
      </pivotArea>
    </format>
    <format dxfId="1231">
      <pivotArea dataOnly="0" labelOnly="1" outline="0" fieldPosition="0">
        <references count="9">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4"/>
          </reference>
          <reference field="31" count="1" selected="0">
            <x v="11"/>
          </reference>
        </references>
      </pivotArea>
    </format>
    <format dxfId="1230">
      <pivotArea dataOnly="0" labelOnly="1" outline="0" fieldPosition="0">
        <references count="9">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x v="17"/>
          </reference>
          <reference field="31" count="1" selected="0">
            <x v="12"/>
          </reference>
        </references>
      </pivotArea>
    </format>
    <format dxfId="1229">
      <pivotArea dataOnly="0" labelOnly="1" outline="0" fieldPosition="0">
        <references count="9">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x v="2"/>
          </reference>
          <reference field="31" count="1" selected="0">
            <x v="13"/>
          </reference>
        </references>
      </pivotArea>
    </format>
    <format dxfId="1228">
      <pivotArea dataOnly="0" labelOnly="1" outline="0" fieldPosition="0">
        <references count="9">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x v="26"/>
          </reference>
          <reference field="31" count="1" selected="0">
            <x v="14"/>
          </reference>
        </references>
      </pivotArea>
    </format>
    <format dxfId="1227">
      <pivotArea dataOnly="0" labelOnly="1" outline="0" fieldPosition="0">
        <references count="9">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x v="5"/>
          </reference>
          <reference field="31" count="1" selected="0">
            <x v="42"/>
          </reference>
        </references>
      </pivotArea>
    </format>
    <format dxfId="1226">
      <pivotArea dataOnly="0" labelOnly="1" outline="0" fieldPosition="0">
        <references count="9">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
          </reference>
          <reference field="31" count="1" selected="0">
            <x v="59"/>
          </reference>
        </references>
      </pivotArea>
    </format>
    <format dxfId="1225">
      <pivotArea dataOnly="0" labelOnly="1" outline="0" fieldPosition="0">
        <references count="9">
          <reference field="7" count="1" selected="0">
            <x v="0"/>
          </reference>
          <reference field="8"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3"/>
          </reference>
          <reference field="31" count="1" selected="0">
            <x v="60"/>
          </reference>
        </references>
      </pivotArea>
    </format>
    <format dxfId="1224">
      <pivotArea dataOnly="0" labelOnly="1" outline="0" fieldPosition="0">
        <references count="9">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x v="1"/>
          </reference>
          <reference field="31" count="1" selected="0">
            <x v="70"/>
          </reference>
        </references>
      </pivotArea>
    </format>
    <format dxfId="1223">
      <pivotArea dataOnly="0" labelOnly="1" outline="0" fieldPosition="0">
        <references count="9">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x v="27"/>
          </reference>
          <reference field="31" count="1" selected="0">
            <x v="77"/>
          </reference>
        </references>
      </pivotArea>
    </format>
    <format dxfId="1222">
      <pivotArea dataOnly="0" labelOnly="1" outline="0" fieldPosition="0">
        <references count="9">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x v="26"/>
          </reference>
          <reference field="31" count="1" selected="0">
            <x v="79"/>
          </reference>
        </references>
      </pivotArea>
    </format>
    <format dxfId="1221">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1"/>
          </reference>
          <reference field="31" count="1" selected="0">
            <x v="81"/>
          </reference>
        </references>
      </pivotArea>
    </format>
    <format dxfId="1220">
      <pivotArea dataOnly="0" labelOnly="1" outline="0" fieldPosition="0">
        <references count="9">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x v="16"/>
          </reference>
          <reference field="31" count="1" selected="0">
            <x v="83"/>
          </reference>
        </references>
      </pivotArea>
    </format>
    <format dxfId="1219">
      <pivotArea dataOnly="0" labelOnly="1" outline="0" fieldPosition="0">
        <references count="9">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x v="6"/>
          </reference>
          <reference field="31" count="1" selected="0">
            <x v="85"/>
          </reference>
        </references>
      </pivotArea>
    </format>
    <format dxfId="1218">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
          </reference>
          <reference field="31" count="1" selected="0">
            <x v="89"/>
          </reference>
        </references>
      </pivotArea>
    </format>
    <format dxfId="1217">
      <pivotArea dataOnly="0" labelOnly="1" outline="0" fieldPosition="0">
        <references count="9">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x v="13"/>
          </reference>
          <reference field="31" count="1" selected="0">
            <x v="91"/>
          </reference>
        </references>
      </pivotArea>
    </format>
    <format dxfId="1216">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x v="26"/>
          </reference>
          <reference field="31" count="1" selected="0">
            <x v="97"/>
          </reference>
        </references>
      </pivotArea>
    </format>
    <format dxfId="1215">
      <pivotArea dataOnly="0" labelOnly="1" outline="0" fieldPosition="0">
        <references count="9">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x v="19"/>
          </reference>
          <reference field="31" count="1" selected="0">
            <x v="101"/>
          </reference>
        </references>
      </pivotArea>
    </format>
    <format dxfId="1214">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1"/>
          </reference>
          <reference field="31" count="1" selected="0">
            <x v="103"/>
          </reference>
        </references>
      </pivotArea>
    </format>
    <format dxfId="1213">
      <pivotArea dataOnly="0" labelOnly="1" outline="0" fieldPosition="0">
        <references count="9">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x v="2"/>
          </reference>
          <reference field="31" count="1" selected="0">
            <x v="109"/>
          </reference>
        </references>
      </pivotArea>
    </format>
    <format dxfId="1212">
      <pivotArea dataOnly="0" labelOnly="1" outline="0" fieldPosition="0">
        <references count="9">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4"/>
          </reference>
          <reference field="31" count="1" selected="0">
            <x v="110"/>
          </reference>
        </references>
      </pivotArea>
    </format>
    <format dxfId="1211">
      <pivotArea dataOnly="0" labelOnly="1" outline="0" fieldPosition="0">
        <references count="9">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x v="16"/>
          </reference>
          <reference field="31" count="1" selected="0">
            <x v="112"/>
          </reference>
        </references>
      </pivotArea>
    </format>
    <format dxfId="1210">
      <pivotArea dataOnly="0" labelOnly="1" outline="0" fieldPosition="0">
        <references count="9">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x v="24"/>
          </reference>
          <reference field="31" count="1" selected="0">
            <x v="113"/>
          </reference>
        </references>
      </pivotArea>
    </format>
    <format dxfId="1209">
      <pivotArea dataOnly="0" labelOnly="1" outline="0" fieldPosition="0">
        <references count="9">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x v="2"/>
          </reference>
          <reference field="31" count="1" selected="0">
            <x v="114"/>
          </reference>
        </references>
      </pivotArea>
    </format>
    <format dxfId="1208">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7"/>
          </reference>
          <reference field="31" count="1" selected="0">
            <x v="117"/>
          </reference>
        </references>
      </pivotArea>
    </format>
    <format dxfId="1207">
      <pivotArea dataOnly="0" labelOnly="1" outline="0" fieldPosition="0">
        <references count="9">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5"/>
          </reference>
          <reference field="31" count="1" selected="0">
            <x v="118"/>
          </reference>
        </references>
      </pivotArea>
    </format>
    <format dxfId="1206">
      <pivotArea dataOnly="0" labelOnly="1" outline="0" fieldPosition="0">
        <references count="9">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x v="5"/>
          </reference>
          <reference field="31" count="1" selected="0">
            <x v="129"/>
          </reference>
        </references>
      </pivotArea>
    </format>
    <format dxfId="1205">
      <pivotArea dataOnly="0" labelOnly="1" outline="0" fieldPosition="0">
        <references count="9">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x v="2"/>
          </reference>
          <reference field="31" count="1" selected="0">
            <x v="133"/>
          </reference>
        </references>
      </pivotArea>
    </format>
    <format dxfId="1204">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32"/>
          </reference>
          <reference field="31" count="1" selected="0">
            <x v="144"/>
          </reference>
        </references>
      </pivotArea>
    </format>
    <format dxfId="1203">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29"/>
          </reference>
          <reference field="31" count="1" selected="0">
            <x v="145"/>
          </reference>
        </references>
      </pivotArea>
    </format>
    <format dxfId="1202">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30"/>
          </reference>
          <reference field="31" count="1" selected="0">
            <x v="146"/>
          </reference>
        </references>
      </pivotArea>
    </format>
    <format dxfId="1201">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3"/>
          </reference>
          <reference field="31" count="1" selected="0">
            <x v="147"/>
          </reference>
        </references>
      </pivotArea>
    </format>
    <format dxfId="1200">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31"/>
          </reference>
          <reference field="31" count="1" selected="0">
            <x v="148"/>
          </reference>
        </references>
      </pivotArea>
    </format>
    <format dxfId="1199">
      <pivotArea dataOnly="0" labelOnly="1" outline="0" fieldPosition="0">
        <references count="9">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x v="10"/>
          </reference>
          <reference field="31" count="1" selected="0">
            <x v="149"/>
          </reference>
        </references>
      </pivotArea>
    </format>
    <format dxfId="1198">
      <pivotArea dataOnly="0" labelOnly="1" outline="0" fieldPosition="0">
        <references count="9">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x v="12"/>
          </reference>
          <reference field="31" count="1" selected="0">
            <x v="141"/>
          </reference>
        </references>
      </pivotArea>
    </format>
    <format dxfId="1197">
      <pivotArea dataOnly="0" labelOnly="1" outline="0" fieldPosition="0">
        <references count="9">
          <reference field="7" count="1" selected="0">
            <x v="3"/>
          </reference>
          <reference field="8" count="1" selected="0">
            <x v="14"/>
          </reference>
          <reference field="16" count="1" selected="0">
            <x v="50"/>
          </reference>
          <reference field="17" count="1" selected="0">
            <x v="86"/>
          </reference>
          <reference field="18" count="1" selected="0">
            <x v="70"/>
          </reference>
          <reference field="19" count="1" selected="0">
            <x v="75"/>
          </reference>
          <reference field="20" count="1" selected="0">
            <x v="83"/>
          </reference>
          <reference field="21" count="1">
            <x v="27"/>
          </reference>
          <reference field="31" count="1" selected="0">
            <x v="143"/>
          </reference>
        </references>
      </pivotArea>
    </format>
    <format dxfId="1196">
      <pivotArea dataOnly="0" labelOnly="1" outline="0" fieldPosition="0">
        <references count="9">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x v="15"/>
          </reference>
          <reference field="31" count="1" selected="0">
            <x v="135"/>
          </reference>
        </references>
      </pivotArea>
    </format>
    <format dxfId="1195">
      <pivotArea dataOnly="0" labelOnly="1" outline="0" fieldPosition="0">
        <references count="10">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x v="20"/>
          </reference>
          <reference field="31" count="1" selected="0">
            <x v="132"/>
          </reference>
        </references>
      </pivotArea>
    </format>
    <format dxfId="1194">
      <pivotArea dataOnly="0" labelOnly="1" outline="0" fieldPosition="0">
        <references count="10">
          <reference field="7" count="1" selected="0">
            <x v="1"/>
          </reference>
          <reference field="8" count="1" selected="0">
            <x v="14"/>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x v="49"/>
          </reference>
          <reference field="31" count="1" selected="0">
            <x v="3"/>
          </reference>
        </references>
      </pivotArea>
    </format>
    <format dxfId="1193">
      <pivotArea dataOnly="0" labelOnly="1" outline="0" fieldPosition="0">
        <references count="10">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32"/>
          </reference>
          <reference field="31" count="1" selected="0">
            <x v="18"/>
          </reference>
        </references>
      </pivotArea>
    </format>
    <format dxfId="1192">
      <pivotArea dataOnly="0" labelOnly="1" outline="0" fieldPosition="0">
        <references count="10">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x v="50"/>
          </reference>
          <reference field="31" count="1" selected="0">
            <x v="104"/>
          </reference>
        </references>
      </pivotArea>
    </format>
    <format dxfId="1191">
      <pivotArea dataOnly="0" labelOnly="1" outline="0" fieldPosition="0">
        <references count="10">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x v="61"/>
          </reference>
          <reference field="31" count="1" selected="0">
            <x v="72"/>
          </reference>
        </references>
      </pivotArea>
    </format>
    <format dxfId="1190">
      <pivotArea dataOnly="0" labelOnly="1" outline="0" fieldPosition="0">
        <references count="10">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x v="62"/>
          </reference>
          <reference field="31" count="1" selected="0">
            <x v="90"/>
          </reference>
        </references>
      </pivotArea>
    </format>
    <format dxfId="1189">
      <pivotArea dataOnly="0" labelOnly="1" outline="0" fieldPosition="0">
        <references count="10">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x v="61"/>
          </reference>
          <reference field="31" count="1" selected="0">
            <x v="131"/>
          </reference>
        </references>
      </pivotArea>
    </format>
    <format dxfId="1188">
      <pivotArea dataOnly="0" labelOnly="1" outline="0" fieldPosition="0">
        <references count="10">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x v="33"/>
          </reference>
          <reference field="31" count="1" selected="0">
            <x v="53"/>
          </reference>
        </references>
      </pivotArea>
    </format>
    <format dxfId="1187">
      <pivotArea dataOnly="0" labelOnly="1" outline="0" fieldPosition="0">
        <references count="10">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x v="19"/>
          </reference>
          <reference field="31" count="1" selected="0">
            <x v="119"/>
          </reference>
        </references>
      </pivotArea>
    </format>
    <format dxfId="1186">
      <pivotArea dataOnly="0" labelOnly="1" outline="0" fieldPosition="0">
        <references count="10">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x v="21"/>
          </reference>
          <reference field="31" count="1" selected="0">
            <x v="134"/>
          </reference>
        </references>
      </pivotArea>
    </format>
    <format dxfId="1185">
      <pivotArea dataOnly="0" labelOnly="1" outline="0" fieldPosition="0">
        <references count="10">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x v="12"/>
          </reference>
          <reference field="31" count="1" selected="0">
            <x v="74"/>
          </reference>
        </references>
      </pivotArea>
    </format>
    <format dxfId="1184">
      <pivotArea dataOnly="0" labelOnly="1" outline="0" fieldPosition="0">
        <references count="10">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x v="42"/>
          </reference>
          <reference field="31" count="1" selected="0">
            <x v="105"/>
          </reference>
        </references>
      </pivotArea>
    </format>
    <format dxfId="1183">
      <pivotArea dataOnly="0" labelOnly="1" outline="0" fieldPosition="0">
        <references count="10">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x v="43"/>
          </reference>
          <reference field="31" count="1" selected="0">
            <x v="136"/>
          </reference>
        </references>
      </pivotArea>
    </format>
    <format dxfId="1182">
      <pivotArea dataOnly="0" labelOnly="1" outline="0" fieldPosition="0">
        <references count="10">
          <reference field="7" count="1" selected="0">
            <x v="3"/>
          </reference>
          <reference field="8" count="1" selected="0">
            <x v="14"/>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x v="70"/>
          </reference>
          <reference field="31" count="1" selected="0">
            <x v="140"/>
          </reference>
        </references>
      </pivotArea>
    </format>
    <format dxfId="1181">
      <pivotArea dataOnly="0" labelOnly="1" outline="0" fieldPosition="0">
        <references count="10">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x v="54"/>
          </reference>
          <reference field="31" count="1" selected="0">
            <x v="26"/>
          </reference>
        </references>
      </pivotArea>
    </format>
    <format dxfId="1180">
      <pivotArea dataOnly="0" labelOnly="1" outline="0" fieldPosition="0">
        <references count="10">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x v="48"/>
          </reference>
          <reference field="31" count="1" selected="0">
            <x v="58"/>
          </reference>
        </references>
      </pivotArea>
    </format>
    <format dxfId="1179">
      <pivotArea dataOnly="0" labelOnly="1" outline="0" fieldPosition="0">
        <references count="10">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138"/>
          </reference>
        </references>
      </pivotArea>
    </format>
    <format dxfId="1178">
      <pivotArea dataOnly="0" labelOnly="1" outline="0" fieldPosition="0">
        <references count="10">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x v="10"/>
          </reference>
          <reference field="31" count="1" selected="0">
            <x v="17"/>
          </reference>
        </references>
      </pivotArea>
    </format>
    <format dxfId="1177">
      <pivotArea dataOnly="0" labelOnly="1" outline="0" fieldPosition="0">
        <references count="10">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x v="2"/>
          </reference>
          <reference field="31" count="1" selected="0">
            <x v="24"/>
          </reference>
        </references>
      </pivotArea>
    </format>
    <format dxfId="1176">
      <pivotArea dataOnly="0" labelOnly="1" outline="0" fieldPosition="0">
        <references count="10">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x v="69"/>
          </reference>
          <reference field="31" count="1" selected="0">
            <x v="68"/>
          </reference>
        </references>
      </pivotArea>
    </format>
    <format dxfId="1175">
      <pivotArea dataOnly="0" labelOnly="1" outline="0" fieldPosition="0">
        <references count="10">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x v="26"/>
          </reference>
          <reference field="31" count="1" selected="0">
            <x v="48"/>
          </reference>
        </references>
      </pivotArea>
    </format>
    <format dxfId="1174">
      <pivotArea dataOnly="0" labelOnly="1" outline="0" fieldPosition="0">
        <references count="10">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x v="24"/>
          </reference>
          <reference field="31" count="1" selected="0">
            <x v="50"/>
          </reference>
        </references>
      </pivotArea>
    </format>
    <format dxfId="1173">
      <pivotArea dataOnly="0" labelOnly="1" outline="0" fieldPosition="0">
        <references count="10">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x v="23"/>
          </reference>
          <reference field="31" count="1" selected="0">
            <x v="71"/>
          </reference>
        </references>
      </pivotArea>
    </format>
    <format dxfId="1172">
      <pivotArea dataOnly="0" labelOnly="1" outline="0" fieldPosition="0">
        <references count="10">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x v="13"/>
          </reference>
          <reference field="31" count="1" selected="0">
            <x v="106"/>
          </reference>
        </references>
      </pivotArea>
    </format>
    <format dxfId="1171">
      <pivotArea dataOnly="0" labelOnly="1" outline="0" fieldPosition="0">
        <references count="10">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x v="26"/>
          </reference>
          <reference field="31" count="1" selected="0">
            <x v="116"/>
          </reference>
        </references>
      </pivotArea>
    </format>
    <format dxfId="1170">
      <pivotArea dataOnly="0" labelOnly="1" outline="0" fieldPosition="0">
        <references count="10">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92"/>
          </reference>
        </references>
      </pivotArea>
    </format>
    <format dxfId="1169">
      <pivotArea dataOnly="0" labelOnly="1" outline="0" fieldPosition="0">
        <references count="10">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x v="41"/>
          </reference>
          <reference field="31" count="1" selected="0">
            <x v="63"/>
          </reference>
        </references>
      </pivotArea>
    </format>
    <format dxfId="1168">
      <pivotArea dataOnly="0" labelOnly="1" outline="0" fieldPosition="0">
        <references count="10">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x v="42"/>
          </reference>
          <reference field="31" count="1" selected="0">
            <x v="126"/>
          </reference>
        </references>
      </pivotArea>
    </format>
    <format dxfId="1167">
      <pivotArea dataOnly="0" labelOnly="1" outline="0" fieldPosition="0">
        <references count="10">
          <reference field="7" count="1" selected="0">
            <x v="0"/>
          </reference>
          <reference field="8" count="1" selected="0">
            <x v="3"/>
          </reference>
          <reference field="16" count="1" selected="0">
            <x v="39"/>
          </reference>
          <reference field="17" count="1" selected="0">
            <x v="21"/>
          </reference>
          <reference field="18" count="1" selected="0">
            <x v="53"/>
          </reference>
          <reference field="19" count="1" selected="0">
            <x v="14"/>
          </reference>
          <reference field="20" count="1" selected="0">
            <x v="20"/>
          </reference>
          <reference field="21" count="1" selected="0">
            <x v="11"/>
          </reference>
          <reference field="22" count="1">
            <x v="66"/>
          </reference>
          <reference field="31" count="1" selected="0">
            <x v="16"/>
          </reference>
        </references>
      </pivotArea>
    </format>
    <format dxfId="1166">
      <pivotArea dataOnly="0" labelOnly="1" outline="0" fieldPosition="0">
        <references count="10">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x v="65"/>
          </reference>
          <reference field="31" count="1" selected="0">
            <x v="21"/>
          </reference>
        </references>
      </pivotArea>
    </format>
    <format dxfId="1165">
      <pivotArea dataOnly="0" labelOnly="1" outline="0" fieldPosition="0">
        <references count="10">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x v="47"/>
          </reference>
          <reference field="31" count="1" selected="0">
            <x v="35"/>
          </reference>
        </references>
      </pivotArea>
    </format>
    <format dxfId="1164">
      <pivotArea dataOnly="0" labelOnly="1" outline="0" fieldPosition="0">
        <references count="10">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x v="65"/>
          </reference>
          <reference field="31" count="1" selected="0">
            <x v="40"/>
          </reference>
        </references>
      </pivotArea>
    </format>
    <format dxfId="1163">
      <pivotArea dataOnly="0" labelOnly="1" outline="0" fieldPosition="0">
        <references count="10">
          <reference field="7" count="1" selected="0">
            <x v="0"/>
          </reference>
          <reference field="8" count="1" selected="0">
            <x v="3"/>
          </reference>
          <reference field="16" count="1" selected="0">
            <x v="39"/>
          </reference>
          <reference field="17" count="1" selected="0">
            <x v="21"/>
          </reference>
          <reference field="18" count="1" selected="0">
            <x v="18"/>
          </reference>
          <reference field="19" count="1" selected="0">
            <x v="14"/>
          </reference>
          <reference field="20" count="1" selected="0">
            <x v="73"/>
          </reference>
          <reference field="21" count="1" selected="0">
            <x v="10"/>
          </reference>
          <reference field="22" count="1">
            <x v="36"/>
          </reference>
          <reference field="31" count="1" selected="0">
            <x v="55"/>
          </reference>
        </references>
      </pivotArea>
    </format>
    <format dxfId="1162">
      <pivotArea dataOnly="0" labelOnly="1" outline="0" fieldPosition="0">
        <references count="10">
          <reference field="7" count="1" selected="0">
            <x v="0"/>
          </reference>
          <reference field="8" count="1" selected="0">
            <x v="3"/>
          </reference>
          <reference field="16" count="1" selected="0">
            <x v="39"/>
          </reference>
          <reference field="17" count="1" selected="0">
            <x v="25"/>
          </reference>
          <reference field="18" count="1" selected="0">
            <x v="53"/>
          </reference>
          <reference field="19" count="1" selected="0">
            <x v="20"/>
          </reference>
          <reference field="20" count="1" selected="0">
            <x v="20"/>
          </reference>
          <reference field="21" count="1" selected="0">
            <x v="10"/>
          </reference>
          <reference field="22" count="1">
            <x v="47"/>
          </reference>
          <reference field="31" count="1" selected="0">
            <x v="56"/>
          </reference>
        </references>
      </pivotArea>
    </format>
    <format dxfId="1161">
      <pivotArea dataOnly="0" labelOnly="1" outline="0" fieldPosition="0">
        <references count="10">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x v="67"/>
          </reference>
          <reference field="31" count="1" selected="0">
            <x v="86"/>
          </reference>
        </references>
      </pivotArea>
    </format>
    <format dxfId="1160">
      <pivotArea dataOnly="0" labelOnly="1" outline="0" fieldPosition="0">
        <references count="10">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x v="64"/>
          </reference>
          <reference field="31" count="1" selected="0">
            <x v="108"/>
          </reference>
        </references>
      </pivotArea>
    </format>
    <format dxfId="1159">
      <pivotArea dataOnly="0" labelOnly="1" outline="0" fieldPosition="0">
        <references count="10">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x v="16"/>
          </reference>
          <reference field="31" count="1" selected="0">
            <x v="111"/>
          </reference>
        </references>
      </pivotArea>
    </format>
    <format dxfId="1158">
      <pivotArea dataOnly="0" labelOnly="1" outline="0" fieldPosition="0">
        <references count="10">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x v="37"/>
          </reference>
          <reference field="31" count="1" selected="0">
            <x v="80"/>
          </reference>
        </references>
      </pivotArea>
    </format>
    <format dxfId="1157">
      <pivotArea dataOnly="0" labelOnly="1" outline="0" fieldPosition="0">
        <references count="10">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x v="57"/>
          </reference>
          <reference field="31" count="1" selected="0">
            <x v="7"/>
          </reference>
        </references>
      </pivotArea>
    </format>
    <format dxfId="1156">
      <pivotArea dataOnly="0" labelOnly="1" outline="0" fieldPosition="0">
        <references count="10">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x v="59"/>
          </reference>
          <reference field="31" count="1" selected="0">
            <x v="23"/>
          </reference>
        </references>
      </pivotArea>
    </format>
    <format dxfId="1155">
      <pivotArea dataOnly="0" labelOnly="1" outline="0" fieldPosition="0">
        <references count="10">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x v="58"/>
          </reference>
          <reference field="31" count="1" selected="0">
            <x v="41"/>
          </reference>
        </references>
      </pivotArea>
    </format>
    <format dxfId="1154">
      <pivotArea dataOnly="0" labelOnly="1" outline="0" fieldPosition="0">
        <references count="10">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x v="14"/>
          </reference>
          <reference field="31" count="1" selected="0">
            <x v="0"/>
          </reference>
        </references>
      </pivotArea>
    </format>
    <format dxfId="1153">
      <pivotArea dataOnly="0" labelOnly="1" outline="0" fieldPosition="0">
        <references count="10">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x v="56"/>
          </reference>
          <reference field="31" count="1" selected="0">
            <x v="51"/>
          </reference>
        </references>
      </pivotArea>
    </format>
    <format dxfId="1152">
      <pivotArea dataOnly="0" labelOnly="1" outline="0" fieldPosition="0">
        <references count="10">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142"/>
          </reference>
        </references>
      </pivotArea>
    </format>
    <format dxfId="1151">
      <pivotArea dataOnly="0" labelOnly="1" outline="0" fieldPosition="0">
        <references count="10">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x v="69"/>
          </reference>
          <reference field="31" count="1" selected="0">
            <x v="100"/>
          </reference>
        </references>
      </pivotArea>
    </format>
    <format dxfId="1150">
      <pivotArea dataOnly="0" labelOnly="1" outline="0" fieldPosition="0">
        <references count="10">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x v="73"/>
          </reference>
          <reference field="31" count="1" selected="0">
            <x v="84"/>
          </reference>
        </references>
      </pivotArea>
    </format>
    <format dxfId="1149">
      <pivotArea dataOnly="0" labelOnly="1" outline="0" fieldPosition="0">
        <references count="10">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x v="69"/>
          </reference>
          <reference field="31" count="1" selected="0">
            <x v="52"/>
          </reference>
        </references>
      </pivotArea>
    </format>
    <format dxfId="1148">
      <pivotArea dataOnly="0" labelOnly="1" outline="0" fieldPosition="0">
        <references count="10">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x v="52"/>
          </reference>
          <reference field="31" count="1" selected="0">
            <x v="102"/>
          </reference>
        </references>
      </pivotArea>
    </format>
    <format dxfId="1147">
      <pivotArea dataOnly="0" labelOnly="1" outline="0" fieldPosition="0">
        <references count="10">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x v="69"/>
          </reference>
          <reference field="31" count="1" selected="0">
            <x v="107"/>
          </reference>
        </references>
      </pivotArea>
    </format>
    <format dxfId="1146">
      <pivotArea dataOnly="0" labelOnly="1" outline="0" fieldPosition="0">
        <references count="10">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x v="53"/>
          </reference>
          <reference field="31" count="1" selected="0">
            <x v="20"/>
          </reference>
        </references>
      </pivotArea>
    </format>
    <format dxfId="1145">
      <pivotArea dataOnly="0" labelOnly="1" outline="0" fieldPosition="0">
        <references count="10">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x v="34"/>
          </reference>
          <reference field="31" count="1" selected="0">
            <x v="64"/>
          </reference>
        </references>
      </pivotArea>
    </format>
    <format dxfId="1144">
      <pivotArea dataOnly="0" labelOnly="1" outline="0" fieldPosition="0">
        <references count="10">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x v="29"/>
          </reference>
          <reference field="31" count="1" selected="0">
            <x v="67"/>
          </reference>
        </references>
      </pivotArea>
    </format>
    <format dxfId="1143">
      <pivotArea dataOnly="0" labelOnly="1" outline="0" fieldPosition="0">
        <references count="10">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x v="69"/>
          </reference>
          <reference field="31" count="1" selected="0">
            <x v="137"/>
          </reference>
        </references>
      </pivotArea>
    </format>
    <format dxfId="1142">
      <pivotArea dataOnly="0" labelOnly="1" outline="0" fieldPosition="0">
        <references count="10">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x v="17"/>
          </reference>
          <reference field="31" count="1" selected="0">
            <x v="93"/>
          </reference>
        </references>
      </pivotArea>
    </format>
    <format dxfId="1141">
      <pivotArea dataOnly="0" labelOnly="1" outline="0" fieldPosition="0">
        <references count="10">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x v="35"/>
          </reference>
          <reference field="31" count="1" selected="0">
            <x v="49"/>
          </reference>
        </references>
      </pivotArea>
    </format>
    <format dxfId="1140">
      <pivotArea dataOnly="0" labelOnly="1" outline="0" fieldPosition="0">
        <references count="10">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x v="69"/>
          </reference>
          <reference field="31" count="1" selected="0">
            <x v="88"/>
          </reference>
        </references>
      </pivotArea>
    </format>
    <format dxfId="1139">
      <pivotArea dataOnly="0" labelOnly="1" outline="0" fieldPosition="0">
        <references count="10">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x v="27"/>
          </reference>
          <reference field="31" count="1" selected="0">
            <x v="25"/>
          </reference>
        </references>
      </pivotArea>
    </format>
    <format dxfId="1138">
      <pivotArea dataOnly="0" labelOnly="1" outline="0" fieldPosition="0">
        <references count="10">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x v="8"/>
          </reference>
          <reference field="31" count="1" selected="0">
            <x v="15"/>
          </reference>
        </references>
      </pivotArea>
    </format>
    <format dxfId="1137">
      <pivotArea dataOnly="0" labelOnly="1" outline="0" fieldPosition="0">
        <references count="10">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x v="53"/>
          </reference>
          <reference field="31" count="1" selected="0">
            <x v="19"/>
          </reference>
        </references>
      </pivotArea>
    </format>
    <format dxfId="1136">
      <pivotArea dataOnly="0" labelOnly="1" outline="0" fieldPosition="0">
        <references count="10">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x v="22"/>
          </reference>
          <reference field="31" count="1" selected="0">
            <x v="8"/>
          </reference>
        </references>
      </pivotArea>
    </format>
    <format dxfId="1135">
      <pivotArea dataOnly="0" labelOnly="1" outline="0" fieldPosition="0">
        <references count="10">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x v="68"/>
          </reference>
          <reference field="31" count="1" selected="0">
            <x v="115"/>
          </reference>
        </references>
      </pivotArea>
    </format>
    <format dxfId="1134">
      <pivotArea dataOnly="0" labelOnly="1" outline="0" fieldPosition="0">
        <references count="10">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x v="30"/>
          </reference>
          <reference field="31" count="1" selected="0">
            <x v="130"/>
          </reference>
        </references>
      </pivotArea>
    </format>
    <format dxfId="1133">
      <pivotArea dataOnly="0" labelOnly="1" outline="0" fieldPosition="0">
        <references count="10">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x v="25"/>
          </reference>
          <reference field="31" count="1" selected="0">
            <x v="1"/>
          </reference>
        </references>
      </pivotArea>
    </format>
    <format dxfId="1132">
      <pivotArea dataOnly="0" labelOnly="1" outline="0" fieldPosition="0">
        <references count="10">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x v="69"/>
          </reference>
          <reference field="31" count="1" selected="0">
            <x v="4"/>
          </reference>
        </references>
      </pivotArea>
    </format>
    <format dxfId="1131">
      <pivotArea dataOnly="0" labelOnly="1" outline="0" fieldPosition="0">
        <references count="10">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x v="3"/>
          </reference>
          <reference field="31" count="1" selected="0">
            <x v="12"/>
          </reference>
        </references>
      </pivotArea>
    </format>
    <format dxfId="1130">
      <pivotArea dataOnly="0" labelOnly="1" outline="0" fieldPosition="0">
        <references count="10">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x v="22"/>
          </reference>
          <reference field="31" count="1" selected="0">
            <x v="13"/>
          </reference>
        </references>
      </pivotArea>
    </format>
    <format dxfId="1129">
      <pivotArea dataOnly="0" labelOnly="1" outline="0" fieldPosition="0">
        <references count="10">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x v="27"/>
          </reference>
          <reference field="31" count="1" selected="0">
            <x v="14"/>
          </reference>
        </references>
      </pivotArea>
    </format>
    <format dxfId="1128">
      <pivotArea dataOnly="0" labelOnly="1" outline="0" fieldPosition="0">
        <references count="10">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x v="48"/>
          </reference>
          <reference field="31" count="1" selected="0">
            <x v="42"/>
          </reference>
        </references>
      </pivotArea>
    </format>
    <format dxfId="1127">
      <pivotArea dataOnly="0" labelOnly="1" outline="0" fieldPosition="0">
        <references count="10">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x v="11"/>
          </reference>
          <reference field="31" count="1" selected="0">
            <x v="59"/>
          </reference>
        </references>
      </pivotArea>
    </format>
    <format dxfId="1126">
      <pivotArea dataOnly="0" labelOnly="1" outline="0" fieldPosition="0">
        <references count="10">
          <reference field="7" count="1" selected="0">
            <x v="0"/>
          </reference>
          <reference field="8"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x v="62"/>
          </reference>
          <reference field="31" count="1" selected="0">
            <x v="60"/>
          </reference>
        </references>
      </pivotArea>
    </format>
    <format dxfId="1125">
      <pivotArea dataOnly="0" labelOnly="1" outline="0" fieldPosition="0">
        <references count="10">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x v="63"/>
          </reference>
          <reference field="31" count="1" selected="0">
            <x v="69"/>
          </reference>
        </references>
      </pivotArea>
    </format>
    <format dxfId="1124">
      <pivotArea dataOnly="0" labelOnly="1" outline="0" fieldPosition="0">
        <references count="10">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x v="13"/>
          </reference>
          <reference field="31" count="1" selected="0">
            <x v="70"/>
          </reference>
        </references>
      </pivotArea>
    </format>
    <format dxfId="1123">
      <pivotArea dataOnly="0" labelOnly="1" outline="0" fieldPosition="0">
        <references count="10">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x v="11"/>
          </reference>
          <reference field="31" count="1" selected="0">
            <x v="76"/>
          </reference>
        </references>
      </pivotArea>
    </format>
    <format dxfId="1122">
      <pivotArea dataOnly="0" labelOnly="1" outline="0" fieldPosition="0">
        <references count="10">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x v="44"/>
          </reference>
          <reference field="31" count="1" selected="0">
            <x v="77"/>
          </reference>
        </references>
      </pivotArea>
    </format>
    <format dxfId="1121">
      <pivotArea dataOnly="0" labelOnly="1" outline="0" fieldPosition="0">
        <references count="10">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x v="25"/>
          </reference>
          <reference field="31" count="1" selected="0">
            <x v="79"/>
          </reference>
        </references>
      </pivotArea>
    </format>
    <format dxfId="1120">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49"/>
          </reference>
          <reference field="31" count="1" selected="0">
            <x v="81"/>
          </reference>
        </references>
      </pivotArea>
    </format>
    <format dxfId="1119">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55"/>
          </reference>
          <reference field="31" count="1" selected="0">
            <x v="82"/>
          </reference>
        </references>
      </pivotArea>
    </format>
    <format dxfId="1118">
      <pivotArea dataOnly="0" labelOnly="1" outline="0" fieldPosition="0">
        <references count="10">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x v="28"/>
          </reference>
          <reference field="31" count="1" selected="0">
            <x v="83"/>
          </reference>
        </references>
      </pivotArea>
    </format>
    <format dxfId="1117">
      <pivotArea dataOnly="0" labelOnly="1" outline="0" fieldPosition="0">
        <references count="10">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x v="15"/>
          </reference>
          <reference field="31" count="1" selected="0">
            <x v="85"/>
          </reference>
        </references>
      </pivotArea>
    </format>
    <format dxfId="1116">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x v="21"/>
          </reference>
          <reference field="31" count="1" selected="0">
            <x v="89"/>
          </reference>
        </references>
      </pivotArea>
    </format>
    <format dxfId="1115">
      <pivotArea dataOnly="0" labelOnly="1" outline="0" fieldPosition="0">
        <references count="10">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x v="61"/>
          </reference>
          <reference field="31" count="1" selected="0">
            <x v="91"/>
          </reference>
        </references>
      </pivotArea>
    </format>
    <format dxfId="1114">
      <pivotArea dataOnly="0" labelOnly="1" outline="0" fieldPosition="0">
        <references count="10">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x v="30"/>
          </reference>
          <reference field="31" count="1" selected="0">
            <x v="94"/>
          </reference>
        </references>
      </pivotArea>
    </format>
    <format dxfId="1113">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x v="7"/>
          </reference>
          <reference field="31" count="1" selected="0">
            <x v="97"/>
          </reference>
        </references>
      </pivotArea>
    </format>
    <format dxfId="1112">
      <pivotArea dataOnly="0" labelOnly="1" outline="0" fieldPosition="0">
        <references count="10">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x v="40"/>
          </reference>
          <reference field="31" count="1" selected="0">
            <x v="101"/>
          </reference>
        </references>
      </pivotArea>
    </format>
    <format dxfId="1111">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x v="55"/>
          </reference>
          <reference field="31" count="1" selected="0">
            <x v="103"/>
          </reference>
        </references>
      </pivotArea>
    </format>
    <format dxfId="1110">
      <pivotArea dataOnly="0" labelOnly="1" outline="0" fieldPosition="0">
        <references count="10">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x v="21"/>
          </reference>
          <reference field="31" count="1" selected="0">
            <x v="109"/>
          </reference>
        </references>
      </pivotArea>
    </format>
    <format dxfId="1109">
      <pivotArea dataOnly="0" labelOnly="1" outline="0" fieldPosition="0">
        <references count="10">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x v="42"/>
          </reference>
          <reference field="31" count="1" selected="0">
            <x v="110"/>
          </reference>
        </references>
      </pivotArea>
    </format>
    <format dxfId="1108">
      <pivotArea dataOnly="0" labelOnly="1" outline="0" fieldPosition="0">
        <references count="10">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x v="1"/>
          </reference>
          <reference field="31" count="1" selected="0">
            <x v="112"/>
          </reference>
        </references>
      </pivotArea>
    </format>
    <format dxfId="1107">
      <pivotArea dataOnly="0" labelOnly="1" outline="0" fieldPosition="0">
        <references count="10">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x v="9"/>
          </reference>
          <reference field="31" count="1" selected="0">
            <x v="113"/>
          </reference>
        </references>
      </pivotArea>
    </format>
    <format dxfId="1106">
      <pivotArea dataOnly="0" labelOnly="1" outline="0" fieldPosition="0">
        <references count="10">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x v="33"/>
          </reference>
          <reference field="31" count="1" selected="0">
            <x v="114"/>
          </reference>
        </references>
      </pivotArea>
    </format>
    <format dxfId="1105">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x v="45"/>
          </reference>
          <reference field="31" count="1" selected="0">
            <x v="117"/>
          </reference>
        </references>
      </pivotArea>
    </format>
    <format dxfId="1104">
      <pivotArea dataOnly="0" labelOnly="1" outline="0" fieldPosition="0">
        <references count="10">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x v="18"/>
          </reference>
          <reference field="31" count="1" selected="0">
            <x v="118"/>
          </reference>
        </references>
      </pivotArea>
    </format>
    <format dxfId="1103">
      <pivotArea dataOnly="0" labelOnly="1" outline="0" fieldPosition="0">
        <references count="10">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x v="46"/>
          </reference>
          <reference field="31" count="1" selected="0">
            <x v="128"/>
          </reference>
        </references>
      </pivotArea>
    </format>
    <format dxfId="1102">
      <pivotArea dataOnly="0" labelOnly="1" outline="0" fieldPosition="0">
        <references count="10">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x v="39"/>
          </reference>
          <reference field="31" count="1" selected="0">
            <x v="129"/>
          </reference>
        </references>
      </pivotArea>
    </format>
    <format dxfId="1101">
      <pivotArea dataOnly="0" labelOnly="1" outline="0" fieldPosition="0">
        <references count="10">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x v="33"/>
          </reference>
          <reference field="31" count="1" selected="0">
            <x v="133"/>
          </reference>
        </references>
      </pivotArea>
    </format>
    <format dxfId="1100">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x v="69"/>
          </reference>
          <reference field="31" count="1" selected="0">
            <x v="144"/>
          </reference>
        </references>
      </pivotArea>
    </format>
    <format dxfId="1099">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9"/>
          </reference>
          <reference field="22" count="1">
            <x v="74"/>
          </reference>
          <reference field="31" count="1" selected="0">
            <x v="145"/>
          </reference>
        </references>
      </pivotArea>
    </format>
    <format dxfId="1098">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0"/>
          </reference>
          <reference field="22" count="1">
            <x v="75"/>
          </reference>
          <reference field="31" count="1" selected="0">
            <x v="146"/>
          </reference>
        </references>
      </pivotArea>
    </format>
    <format dxfId="1097">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x v="76"/>
          </reference>
          <reference field="31" count="1" selected="0">
            <x v="147"/>
          </reference>
        </references>
      </pivotArea>
    </format>
    <format dxfId="1096">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1"/>
          </reference>
          <reference field="22" count="1">
            <x v="77"/>
          </reference>
          <reference field="31" count="1" selected="0">
            <x v="148"/>
          </reference>
        </references>
      </pivotArea>
    </format>
    <format dxfId="1095">
      <pivotArea dataOnly="0" labelOnly="1" outline="0" fieldPosition="0">
        <references count="10">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x v="78"/>
          </reference>
          <reference field="31" count="1" selected="0">
            <x v="149"/>
          </reference>
        </references>
      </pivotArea>
    </format>
    <format dxfId="1094">
      <pivotArea dataOnly="0" labelOnly="1" outline="0" fieldPosition="0">
        <references count="10">
          <reference field="7" count="1" selected="0">
            <x v="3"/>
          </reference>
          <reference field="8" count="1" selected="0">
            <x v="14"/>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x v="71"/>
          </reference>
          <reference field="31" count="1" selected="0">
            <x v="141"/>
          </reference>
        </references>
      </pivotArea>
    </format>
    <format dxfId="1093">
      <pivotArea dataOnly="0" labelOnly="1" outline="0" fieldPosition="0">
        <references count="10">
          <reference field="7" count="1" selected="0">
            <x v="3"/>
          </reference>
          <reference field="8" count="1" selected="0">
            <x v="14"/>
          </reference>
          <reference field="16" count="1" selected="0">
            <x v="50"/>
          </reference>
          <reference field="17" count="1" selected="0">
            <x v="86"/>
          </reference>
          <reference field="18" count="1" selected="0">
            <x v="70"/>
          </reference>
          <reference field="19" count="1" selected="0">
            <x v="75"/>
          </reference>
          <reference field="20" count="1" selected="0">
            <x v="83"/>
          </reference>
          <reference field="21" count="1" selected="0">
            <x v="27"/>
          </reference>
          <reference field="22" count="1">
            <x v="72"/>
          </reference>
          <reference field="31" count="1" selected="0">
            <x v="143"/>
          </reference>
        </references>
      </pivotArea>
    </format>
    <format dxfId="1092">
      <pivotArea dataOnly="0" labelOnly="1" outline="0" fieldPosition="0">
        <references count="10">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x v="6"/>
          </reference>
          <reference field="31" count="1" selected="0">
            <x v="135"/>
          </reference>
        </references>
      </pivotArea>
    </format>
    <format dxfId="1091">
      <pivotArea dataOnly="0" labelOnly="1" outline="0" fieldPosition="0">
        <references count="11">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1" count="1" selected="0">
            <x v="132"/>
          </reference>
          <reference field="38" count="1">
            <x v="66"/>
          </reference>
        </references>
      </pivotArea>
    </format>
    <format dxfId="1090">
      <pivotArea dataOnly="0" labelOnly="1" outline="0" fieldPosition="0">
        <references count="11">
          <reference field="7" count="1" selected="0">
            <x v="1"/>
          </reference>
          <reference field="8" count="1" selected="0">
            <x v="14"/>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1" count="1" selected="0">
            <x v="2"/>
          </reference>
          <reference field="38" count="1">
            <x v="20"/>
          </reference>
        </references>
      </pivotArea>
    </format>
    <format dxfId="1089">
      <pivotArea dataOnly="0" labelOnly="1" outline="0" fieldPosition="0">
        <references count="11">
          <reference field="7" count="1" selected="0">
            <x v="1"/>
          </reference>
          <reference field="8" count="1" selected="0">
            <x v="14"/>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selected="0">
            <x v="49"/>
          </reference>
          <reference field="31" count="1" selected="0">
            <x v="3"/>
          </reference>
          <reference field="38" count="1">
            <x v="62"/>
          </reference>
        </references>
      </pivotArea>
    </format>
    <format dxfId="1088">
      <pivotArea dataOnly="0" labelOnly="1" outline="0" fieldPosition="0">
        <references count="11">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1" count="1" selected="0">
            <x v="18"/>
          </reference>
          <reference field="38" count="1">
            <x v="104"/>
          </reference>
        </references>
      </pivotArea>
    </format>
    <format dxfId="1087">
      <pivotArea dataOnly="0" labelOnly="1" outline="0" fieldPosition="0">
        <references count="11">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1" count="1" selected="0">
            <x v="104"/>
          </reference>
          <reference field="38" count="1">
            <x v="67"/>
          </reference>
        </references>
      </pivotArea>
    </format>
    <format dxfId="1086">
      <pivotArea dataOnly="0" labelOnly="1" outline="0" fieldPosition="0">
        <references count="11">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1" count="1" selected="0">
            <x v="72"/>
          </reference>
          <reference field="38" count="1">
            <x v="10"/>
          </reference>
        </references>
      </pivotArea>
    </format>
    <format dxfId="1085">
      <pivotArea dataOnly="0" labelOnly="1" outline="0" fieldPosition="0">
        <references count="11">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1" count="1" selected="0">
            <x v="73"/>
          </reference>
          <reference field="38" count="1">
            <x v="42"/>
          </reference>
        </references>
      </pivotArea>
    </format>
    <format dxfId="1084">
      <pivotArea dataOnly="0" labelOnly="1" outline="0" fieldPosition="0">
        <references count="11">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1" count="1" selected="0">
            <x v="90"/>
          </reference>
          <reference field="38" count="1">
            <x v="24"/>
          </reference>
        </references>
      </pivotArea>
    </format>
    <format dxfId="1083">
      <pivotArea dataOnly="0" labelOnly="1" outline="0" fieldPosition="0">
        <references count="11">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1" count="1" selected="0">
            <x v="131"/>
          </reference>
          <reference field="38" count="1">
            <x v="21"/>
          </reference>
        </references>
      </pivotArea>
    </format>
    <format dxfId="1082">
      <pivotArea dataOnly="0" labelOnly="1" outline="0" fieldPosition="0">
        <references count="11">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1" count="1" selected="0">
            <x v="53"/>
          </reference>
          <reference field="38" count="1">
            <x v="22"/>
          </reference>
        </references>
      </pivotArea>
    </format>
    <format dxfId="1081">
      <pivotArea dataOnly="0" labelOnly="1" outline="0" fieldPosition="0">
        <references count="11">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1" count="1" selected="0">
            <x v="119"/>
          </reference>
          <reference field="38" count="1">
            <x v="83"/>
          </reference>
        </references>
      </pivotArea>
    </format>
    <format dxfId="1080">
      <pivotArea dataOnly="0" labelOnly="1" outline="0" fieldPosition="0">
        <references count="11">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1" count="1" selected="0">
            <x v="134"/>
          </reference>
          <reference field="38" count="1">
            <x v="69"/>
          </reference>
        </references>
      </pivotArea>
    </format>
    <format dxfId="1079">
      <pivotArea dataOnly="0" labelOnly="1" outline="0" fieldPosition="0">
        <references count="11">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1" count="1" selected="0">
            <x v="74"/>
          </reference>
          <reference field="38" count="1">
            <x v="21"/>
          </reference>
        </references>
      </pivotArea>
    </format>
    <format dxfId="1078">
      <pivotArea dataOnly="0" labelOnly="1" outline="0" fieldPosition="0">
        <references count="11">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1" count="1" selected="0">
            <x v="105"/>
          </reference>
          <reference field="38" count="1">
            <x v="5"/>
          </reference>
        </references>
      </pivotArea>
    </format>
    <format dxfId="1077">
      <pivotArea dataOnly="0" labelOnly="1" outline="0" fieldPosition="0">
        <references count="11">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1" count="1" selected="0">
            <x v="120"/>
          </reference>
          <reference field="38" count="1">
            <x v="101"/>
          </reference>
        </references>
      </pivotArea>
    </format>
    <format dxfId="1076">
      <pivotArea dataOnly="0" labelOnly="1" outline="0" fieldPosition="0">
        <references count="11">
          <reference field="7" count="1" selected="0">
            <x v="1"/>
          </reference>
          <reference field="8" count="1" selected="0">
            <x v="14"/>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1" count="1" selected="0">
            <x v="122"/>
          </reference>
          <reference field="38" count="1">
            <x v="5"/>
          </reference>
        </references>
      </pivotArea>
    </format>
    <format dxfId="1075">
      <pivotArea dataOnly="0" labelOnly="1" outline="0" fieldPosition="0">
        <references count="11">
          <reference field="7" count="1" selected="0">
            <x v="1"/>
          </reference>
          <reference field="8" count="1" selected="0">
            <x v="14"/>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1" count="1" selected="0">
            <x v="123"/>
          </reference>
          <reference field="38" count="1">
            <x v="55"/>
          </reference>
        </references>
      </pivotArea>
    </format>
    <format dxfId="1074">
      <pivotArea dataOnly="0" labelOnly="1" outline="0" fieldPosition="0">
        <references count="11">
          <reference field="7" count="1" selected="0">
            <x v="1"/>
          </reference>
          <reference field="8" count="1" selected="0">
            <x v="14"/>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1" count="1" selected="0">
            <x v="124"/>
          </reference>
          <reference field="38" count="1">
            <x v="58"/>
          </reference>
        </references>
      </pivotArea>
    </format>
    <format dxfId="1073">
      <pivotArea dataOnly="0" labelOnly="1" outline="0" fieldPosition="0">
        <references count="11">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1" count="1" selected="0">
            <x v="136"/>
          </reference>
          <reference field="38" count="1">
            <x v="3"/>
          </reference>
        </references>
      </pivotArea>
    </format>
    <format dxfId="1072">
      <pivotArea dataOnly="0" labelOnly="1" outline="0" fieldPosition="0">
        <references count="11">
          <reference field="7" count="1" selected="0">
            <x v="3"/>
          </reference>
          <reference field="8" count="1" selected="0">
            <x v="14"/>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1" count="1" selected="0">
            <x v="140"/>
          </reference>
          <reference field="38" count="1">
            <x v="105"/>
          </reference>
        </references>
      </pivotArea>
    </format>
    <format dxfId="1071">
      <pivotArea dataOnly="0" labelOnly="1" outline="0" fieldPosition="0">
        <references count="11">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26"/>
          </reference>
          <reference field="38" count="1">
            <x v="40"/>
          </reference>
        </references>
      </pivotArea>
    </format>
    <format dxfId="1070">
      <pivotArea dataOnly="0" labelOnly="1" outline="0" fieldPosition="0">
        <references count="11">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28"/>
          </reference>
          <reference field="38" count="1">
            <x v="11"/>
          </reference>
        </references>
      </pivotArea>
    </format>
    <format dxfId="1069">
      <pivotArea dataOnly="0" labelOnly="1" outline="0" fieldPosition="0">
        <references count="11">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34"/>
          </reference>
          <reference field="38" count="1">
            <x v="87"/>
          </reference>
        </references>
      </pivotArea>
    </format>
    <format dxfId="1068">
      <pivotArea dataOnly="0" labelOnly="1" outline="0" fieldPosition="0">
        <references count="11">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1" count="1" selected="0">
            <x v="54"/>
          </reference>
          <reference field="38" count="1">
            <x v="87"/>
          </reference>
        </references>
      </pivotArea>
    </format>
    <format dxfId="1067">
      <pivotArea dataOnly="0" labelOnly="1" outline="0" fieldPosition="0">
        <references count="11">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1" count="1" selected="0">
            <x v="58"/>
          </reference>
          <reference field="38" count="1">
            <x v="76"/>
          </reference>
        </references>
      </pivotArea>
    </format>
    <format dxfId="1066">
      <pivotArea dataOnly="0" labelOnly="1" outline="0" fieldPosition="0">
        <references count="11">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138"/>
          </reference>
          <reference field="38" count="1">
            <x v="84"/>
          </reference>
        </references>
      </pivotArea>
    </format>
    <format dxfId="1065">
      <pivotArea dataOnly="0" labelOnly="1" outline="0" fieldPosition="0">
        <references count="11">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1" count="1" selected="0">
            <x v="17"/>
          </reference>
          <reference field="38" count="1">
            <x v="7"/>
          </reference>
        </references>
      </pivotArea>
    </format>
    <format dxfId="1064">
      <pivotArea dataOnly="0" labelOnly="1" outline="0" fieldPosition="0">
        <references count="11">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1" count="1" selected="0">
            <x v="66"/>
          </reference>
          <reference field="38" count="1">
            <x v="13"/>
          </reference>
        </references>
      </pivotArea>
    </format>
    <format dxfId="1063">
      <pivotArea dataOnly="0" labelOnly="1" outline="0" fieldPosition="0">
        <references count="11">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1" count="1" selected="0">
            <x v="24"/>
          </reference>
          <reference field="38" count="1">
            <x v="86"/>
          </reference>
        </references>
      </pivotArea>
    </format>
    <format dxfId="1062">
      <pivotArea dataOnly="0" labelOnly="1" outline="0" fieldPosition="0">
        <references count="11">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1" count="1" selected="0">
            <x v="68"/>
          </reference>
          <reference field="38" count="1">
            <x v="31"/>
          </reference>
        </references>
      </pivotArea>
    </format>
    <format dxfId="1061">
      <pivotArea dataOnly="0" labelOnly="1" outline="0" fieldPosition="0">
        <references count="11">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1" count="1" selected="0">
            <x v="50"/>
          </reference>
          <reference field="38" count="1">
            <x v="85"/>
          </reference>
        </references>
      </pivotArea>
    </format>
    <format dxfId="1060">
      <pivotArea dataOnly="0" labelOnly="1" outline="0" fieldPosition="0">
        <references count="11">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1" count="1" selected="0">
            <x v="71"/>
          </reference>
          <reference field="38" count="1">
            <x v="56"/>
          </reference>
        </references>
      </pivotArea>
    </format>
    <format dxfId="1059">
      <pivotArea dataOnly="0" labelOnly="1" outline="0" fieldPosition="0">
        <references count="11">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1" count="1" selected="0">
            <x v="106"/>
          </reference>
          <reference field="38" count="1">
            <x v="60"/>
          </reference>
        </references>
      </pivotArea>
    </format>
    <format dxfId="1058">
      <pivotArea dataOnly="0" labelOnly="1" outline="0" fieldPosition="0">
        <references count="11">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1" count="1" selected="0">
            <x v="116"/>
          </reference>
          <reference field="38" count="1">
            <x v="64"/>
          </reference>
        </references>
      </pivotArea>
    </format>
    <format dxfId="1057">
      <pivotArea dataOnly="0" labelOnly="1" outline="0" fieldPosition="0">
        <references count="11">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92"/>
          </reference>
          <reference field="38" count="1">
            <x v="41"/>
          </reference>
        </references>
      </pivotArea>
    </format>
    <format dxfId="1056">
      <pivotArea dataOnly="0" labelOnly="1" outline="0" fieldPosition="0">
        <references count="11">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1" count="1" selected="0">
            <x v="63"/>
          </reference>
          <reference field="38" count="1">
            <x v="4"/>
          </reference>
        </references>
      </pivotArea>
    </format>
    <format dxfId="1055">
      <pivotArea dataOnly="0" labelOnly="1" outline="0" fieldPosition="0">
        <references count="11">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32"/>
          </reference>
          <reference field="20" count="1" selected="0">
            <x v="37"/>
          </reference>
          <reference field="21" count="1" selected="0">
            <x v="14"/>
          </reference>
          <reference field="22" count="1" selected="0">
            <x v="41"/>
          </reference>
          <reference field="31" count="1" selected="0">
            <x v="96"/>
          </reference>
          <reference field="38" count="1">
            <x v="99"/>
          </reference>
        </references>
      </pivotArea>
    </format>
    <format dxfId="1054">
      <pivotArea dataOnly="0" labelOnly="1" outline="0" fieldPosition="0">
        <references count="11">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1" count="1" selected="0">
            <x v="126"/>
          </reference>
          <reference field="38" count="1">
            <x v="65"/>
          </reference>
        </references>
      </pivotArea>
    </format>
    <format dxfId="1053">
      <pivotArea dataOnly="0" labelOnly="1" outline="0" fieldPosition="0">
        <references count="11">
          <reference field="7" count="1" selected="0">
            <x v="0"/>
          </reference>
          <reference field="8" count="1" selected="0">
            <x v="3"/>
          </reference>
          <reference field="16" count="1" selected="0">
            <x v="39"/>
          </reference>
          <reference field="17" count="1" selected="0">
            <x v="21"/>
          </reference>
          <reference field="18" count="1" selected="0">
            <x v="53"/>
          </reference>
          <reference field="19" count="1" selected="0">
            <x v="14"/>
          </reference>
          <reference field="20" count="1" selected="0">
            <x v="20"/>
          </reference>
          <reference field="21" count="1" selected="0">
            <x v="11"/>
          </reference>
          <reference field="22" count="1" selected="0">
            <x v="66"/>
          </reference>
          <reference field="31" count="1" selected="0">
            <x v="16"/>
          </reference>
          <reference field="38" count="1">
            <x v="49"/>
          </reference>
        </references>
      </pivotArea>
    </format>
    <format dxfId="1052">
      <pivotArea dataOnly="0" labelOnly="1" outline="0" fieldPosition="0">
        <references count="11">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1" count="1" selected="0">
            <x v="21"/>
          </reference>
          <reference field="38" count="1">
            <x v="94"/>
          </reference>
        </references>
      </pivotArea>
    </format>
    <format dxfId="1051">
      <pivotArea dataOnly="0" labelOnly="1" outline="0" fieldPosition="0">
        <references count="11">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1" count="1" selected="0">
            <x v="29"/>
          </reference>
          <reference field="38" count="1">
            <x v="54"/>
          </reference>
        </references>
      </pivotArea>
    </format>
    <format dxfId="1050">
      <pivotArea dataOnly="0" labelOnly="1" outline="0" fieldPosition="0">
        <references count="11">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1" count="1" selected="0">
            <x v="30"/>
          </reference>
          <reference field="38" count="1">
            <x v="88"/>
          </reference>
        </references>
      </pivotArea>
    </format>
    <format dxfId="1049">
      <pivotArea dataOnly="0" labelOnly="1" outline="0" fieldPosition="0">
        <references count="11">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1" count="1" selected="0">
            <x v="31"/>
          </reference>
          <reference field="38" count="1">
            <x v="71"/>
          </reference>
        </references>
      </pivotArea>
    </format>
    <format dxfId="1048">
      <pivotArea dataOnly="0" labelOnly="1" outline="0" fieldPosition="0">
        <references count="11">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1" count="1" selected="0">
            <x v="35"/>
          </reference>
          <reference field="38" count="1">
            <x v="50"/>
          </reference>
        </references>
      </pivotArea>
    </format>
    <format dxfId="1047">
      <pivotArea dataOnly="0" labelOnly="1" outline="0" fieldPosition="0">
        <references count="11">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1" count="1" selected="0">
            <x v="40"/>
          </reference>
          <reference field="38" count="1">
            <x v="74"/>
          </reference>
        </references>
      </pivotArea>
    </format>
    <format dxfId="1046">
      <pivotArea dataOnly="0" labelOnly="1" outline="0" fieldPosition="0">
        <references count="11">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1" count="1" selected="0">
            <x v="47"/>
          </reference>
          <reference field="38" count="1">
            <x v="12"/>
          </reference>
        </references>
      </pivotArea>
    </format>
    <format dxfId="1045">
      <pivotArea dataOnly="0" labelOnly="1" outline="0" fieldPosition="0">
        <references count="11">
          <reference field="7" count="1" selected="0">
            <x v="0"/>
          </reference>
          <reference field="8" count="1" selected="0">
            <x v="3"/>
          </reference>
          <reference field="16" count="1" selected="0">
            <x v="39"/>
          </reference>
          <reference field="17" count="1" selected="0">
            <x v="21"/>
          </reference>
          <reference field="18" count="1" selected="0">
            <x v="18"/>
          </reference>
          <reference field="19" count="1" selected="0">
            <x v="14"/>
          </reference>
          <reference field="20" count="1" selected="0">
            <x v="73"/>
          </reference>
          <reference field="21" count="1" selected="0">
            <x v="10"/>
          </reference>
          <reference field="22" count="1" selected="0">
            <x v="36"/>
          </reference>
          <reference field="31" count="1" selected="0">
            <x v="55"/>
          </reference>
          <reference field="38" count="1">
            <x v="13"/>
          </reference>
        </references>
      </pivotArea>
    </format>
    <format dxfId="1044">
      <pivotArea dataOnly="0" labelOnly="1" outline="0" fieldPosition="0">
        <references count="11">
          <reference field="7" count="1" selected="0">
            <x v="0"/>
          </reference>
          <reference field="8" count="1" selected="0">
            <x v="3"/>
          </reference>
          <reference field="16" count="1" selected="0">
            <x v="39"/>
          </reference>
          <reference field="17" count="1" selected="0">
            <x v="25"/>
          </reference>
          <reference field="18" count="1" selected="0">
            <x v="53"/>
          </reference>
          <reference field="19" count="1" selected="0">
            <x v="20"/>
          </reference>
          <reference field="20" count="1" selected="0">
            <x v="20"/>
          </reference>
          <reference field="21" count="1" selected="0">
            <x v="10"/>
          </reference>
          <reference field="22" count="1" selected="0">
            <x v="47"/>
          </reference>
          <reference field="31" count="1" selected="0">
            <x v="56"/>
          </reference>
          <reference field="38" count="1">
            <x v="14"/>
          </reference>
        </references>
      </pivotArea>
    </format>
    <format dxfId="1043">
      <pivotArea dataOnly="0" labelOnly="1" outline="0" fieldPosition="0">
        <references count="11">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1" count="1" selected="0">
            <x v="86"/>
          </reference>
          <reference field="38" count="1">
            <x v="95"/>
          </reference>
        </references>
      </pivotArea>
    </format>
    <format dxfId="1042">
      <pivotArea dataOnly="0" labelOnly="1" outline="0" fieldPosition="0">
        <references count="11">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1" count="1" selected="0">
            <x v="108"/>
          </reference>
          <reference field="38" count="1">
            <x v="1"/>
          </reference>
        </references>
      </pivotArea>
    </format>
    <format dxfId="1041">
      <pivotArea dataOnly="0" labelOnly="1" outline="0" fieldPosition="0">
        <references count="11">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1" count="1" selected="0">
            <x v="111"/>
          </reference>
          <reference field="38" count="1">
            <x v="104"/>
          </reference>
        </references>
      </pivotArea>
    </format>
    <format dxfId="1040">
      <pivotArea dataOnly="0" labelOnly="1" outline="0" fieldPosition="0">
        <references count="11">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1" count="1" selected="0">
            <x v="80"/>
          </reference>
          <reference field="38" count="1">
            <x v="12"/>
          </reference>
        </references>
      </pivotArea>
    </format>
    <format dxfId="1039">
      <pivotArea dataOnly="0" labelOnly="1" outline="0" fieldPosition="0">
        <references count="11">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1" count="1" selected="0">
            <x v="7"/>
          </reference>
          <reference field="38" count="1">
            <x v="8"/>
          </reference>
        </references>
      </pivotArea>
    </format>
    <format dxfId="1038">
      <pivotArea dataOnly="0" labelOnly="1" outline="0" fieldPosition="0">
        <references count="11">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1" count="1" selected="0">
            <x v="23"/>
          </reference>
          <reference field="38" count="1">
            <x v="6"/>
          </reference>
        </references>
      </pivotArea>
    </format>
    <format dxfId="1037">
      <pivotArea dataOnly="0" labelOnly="1" outline="0" fieldPosition="0">
        <references count="11">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1" count="1" selected="0">
            <x v="41"/>
          </reference>
          <reference field="38" count="1">
            <x v="25"/>
          </reference>
        </references>
      </pivotArea>
    </format>
    <format dxfId="1036">
      <pivotArea dataOnly="0" labelOnly="1" outline="0" fieldPosition="0">
        <references count="11">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1" count="1" selected="0">
            <x v="0"/>
          </reference>
          <reference field="38" count="1">
            <x v="97"/>
          </reference>
        </references>
      </pivotArea>
    </format>
    <format dxfId="1035">
      <pivotArea dataOnly="0" labelOnly="1" outline="0" fieldPosition="0">
        <references count="11">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1" count="1" selected="0">
            <x v="51"/>
          </reference>
          <reference field="38" count="1">
            <x v="82"/>
          </reference>
        </references>
      </pivotArea>
    </format>
    <format dxfId="1034">
      <pivotArea dataOnly="0" labelOnly="1" outline="0" fieldPosition="0">
        <references count="11">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142"/>
          </reference>
          <reference field="38" count="1">
            <x v="104"/>
          </reference>
        </references>
      </pivotArea>
    </format>
    <format dxfId="1033">
      <pivotArea dataOnly="0" labelOnly="1" outline="0" fieldPosition="0">
        <references count="11">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1" count="1" selected="0">
            <x v="100"/>
          </reference>
          <reference field="38" count="1">
            <x v="104"/>
          </reference>
        </references>
      </pivotArea>
    </format>
    <format dxfId="1032">
      <pivotArea dataOnly="0" labelOnly="1" outline="0" fieldPosition="0">
        <references count="11">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1" count="1" selected="0">
            <x v="84"/>
          </reference>
          <reference field="38" count="1">
            <x v="77"/>
          </reference>
        </references>
      </pivotArea>
    </format>
    <format dxfId="1031">
      <pivotArea dataOnly="0" labelOnly="1" outline="0" fieldPosition="0">
        <references count="11">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selected="0">
            <x v="69"/>
          </reference>
          <reference field="31" count="1" selected="0">
            <x v="52"/>
          </reference>
          <reference field="38" count="1">
            <x v="29"/>
          </reference>
        </references>
      </pivotArea>
    </format>
    <format dxfId="1030">
      <pivotArea dataOnly="0" labelOnly="1" outline="0" fieldPosition="0">
        <references count="11">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1" count="1" selected="0">
            <x v="102"/>
          </reference>
          <reference field="38" count="1">
            <x v="89"/>
          </reference>
        </references>
      </pivotArea>
    </format>
    <format dxfId="1029">
      <pivotArea dataOnly="0" labelOnly="1" outline="0" fieldPosition="0">
        <references count="11">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1" count="1" selected="0">
            <x v="107"/>
          </reference>
          <reference field="38" count="1">
            <x v="57"/>
          </reference>
        </references>
      </pivotArea>
    </format>
    <format dxfId="1028">
      <pivotArea dataOnly="0" labelOnly="1" outline="0" fieldPosition="0">
        <references count="11">
          <reference field="7" count="1" selected="0">
            <x v="1"/>
          </reference>
          <reference field="8" count="1" selected="0">
            <x v="14"/>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1" count="1" selected="0">
            <x v="125"/>
          </reference>
          <reference field="38" count="1">
            <x v="96"/>
          </reference>
        </references>
      </pivotArea>
    </format>
    <format dxfId="1027">
      <pivotArea dataOnly="0" labelOnly="1" outline="0" fieldPosition="0">
        <references count="11">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1" count="1" selected="0">
            <x v="20"/>
          </reference>
          <reference field="38" count="1">
            <x v="93"/>
          </reference>
        </references>
      </pivotArea>
    </format>
    <format dxfId="1026">
      <pivotArea dataOnly="0" labelOnly="1" outline="0" fieldPosition="0">
        <references count="11">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1" count="1" selected="0">
            <x v="64"/>
          </reference>
          <reference field="38" count="1">
            <x v="19"/>
          </reference>
        </references>
      </pivotArea>
    </format>
    <format dxfId="1025">
      <pivotArea dataOnly="0" labelOnly="1" outline="0" fieldPosition="0">
        <references count="11">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1" count="1" selected="0">
            <x v="65"/>
          </reference>
          <reference field="38" count="1">
            <x v="44"/>
          </reference>
        </references>
      </pivotArea>
    </format>
    <format dxfId="1024">
      <pivotArea dataOnly="0" labelOnly="1" outline="0" fieldPosition="0">
        <references count="11">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1" count="1" selected="0">
            <x v="67"/>
          </reference>
          <reference field="38" count="1">
            <x v="33"/>
          </reference>
        </references>
      </pivotArea>
    </format>
    <format dxfId="1023">
      <pivotArea dataOnly="0" labelOnly="1" outline="0" fieldPosition="0">
        <references count="11">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1" count="1" selected="0">
            <x v="95"/>
          </reference>
          <reference field="38" count="1">
            <x v="81"/>
          </reference>
        </references>
      </pivotArea>
    </format>
    <format dxfId="1022">
      <pivotArea dataOnly="0" labelOnly="1" outline="0" fieldPosition="0">
        <references count="11">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1" count="1" selected="0">
            <x v="137"/>
          </reference>
          <reference field="38" count="1">
            <x v="31"/>
          </reference>
        </references>
      </pivotArea>
    </format>
    <format dxfId="1021">
      <pivotArea dataOnly="0" labelOnly="1" outline="0" fieldPosition="0">
        <references count="11">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1" count="1" selected="0">
            <x v="93"/>
          </reference>
          <reference field="38" count="1">
            <x v="36"/>
          </reference>
        </references>
      </pivotArea>
    </format>
    <format dxfId="1020">
      <pivotArea dataOnly="0" labelOnly="1" outline="0" fieldPosition="0">
        <references count="11">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1" count="1" selected="0">
            <x v="49"/>
          </reference>
          <reference field="38" count="1">
            <x v="98"/>
          </reference>
        </references>
      </pivotArea>
    </format>
    <format dxfId="1019">
      <pivotArea dataOnly="0" labelOnly="1" outline="0" fieldPosition="0">
        <references count="11">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1" count="1" selected="0">
            <x v="88"/>
          </reference>
          <reference field="38" count="1">
            <x v="70"/>
          </reference>
        </references>
      </pivotArea>
    </format>
    <format dxfId="1018">
      <pivotArea dataOnly="0" labelOnly="1" outline="0" fieldPosition="0">
        <references count="11">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1" count="1" selected="0">
            <x v="25"/>
          </reference>
          <reference field="38" count="1">
            <x v="40"/>
          </reference>
        </references>
      </pivotArea>
    </format>
    <format dxfId="1017">
      <pivotArea dataOnly="0" labelOnly="1" outline="0" fieldPosition="0">
        <references count="11">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1" count="1" selected="0">
            <x v="27"/>
          </reference>
          <reference field="38" count="1">
            <x v="26"/>
          </reference>
        </references>
      </pivotArea>
    </format>
    <format dxfId="1016">
      <pivotArea dataOnly="0" labelOnly="1" outline="0" fieldPosition="0">
        <references count="11">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1" count="1" selected="0">
            <x v="33"/>
          </reference>
          <reference field="38" count="1">
            <x v="0"/>
          </reference>
        </references>
      </pivotArea>
    </format>
    <format dxfId="1015">
      <pivotArea dataOnly="0" labelOnly="1" outline="0" fieldPosition="0">
        <references count="11">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1" count="1" selected="0">
            <x v="39"/>
          </reference>
          <reference field="38" count="1">
            <x v="47"/>
          </reference>
        </references>
      </pivotArea>
    </format>
    <format dxfId="1014">
      <pivotArea dataOnly="0" labelOnly="1" outline="0" fieldPosition="0">
        <references count="11">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1" count="1" selected="0">
            <x v="15"/>
          </reference>
          <reference field="38" count="1">
            <x v="45"/>
          </reference>
        </references>
      </pivotArea>
    </format>
    <format dxfId="1013">
      <pivotArea dataOnly="0" labelOnly="1" outline="0" fieldPosition="0">
        <references count="11">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1" count="1" selected="0">
            <x v="150"/>
          </reference>
          <reference field="38" count="1">
            <x v="9"/>
          </reference>
        </references>
      </pivotArea>
    </format>
    <format dxfId="1012">
      <pivotArea dataOnly="0" labelOnly="1" outline="0" fieldPosition="0">
        <references count="11">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1" count="1" selected="0">
            <x v="19"/>
          </reference>
          <reference field="38" count="1">
            <x v="32"/>
          </reference>
        </references>
      </pivotArea>
    </format>
    <format dxfId="1011">
      <pivotArea dataOnly="0" labelOnly="1" outline="0" fieldPosition="0">
        <references count="11">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8"/>
          </reference>
          <reference field="38" count="1">
            <x v="86"/>
          </reference>
        </references>
      </pivotArea>
    </format>
    <format dxfId="1010">
      <pivotArea dataOnly="0" labelOnly="1" outline="0" fieldPosition="0">
        <references count="11">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9"/>
          </reference>
          <reference field="38" count="1">
            <x v="59"/>
          </reference>
        </references>
      </pivotArea>
    </format>
    <format dxfId="1009">
      <pivotArea dataOnly="0" labelOnly="1" outline="0" fieldPosition="0">
        <references count="11">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10"/>
          </reference>
          <reference field="38" count="1">
            <x v="2"/>
          </reference>
        </references>
      </pivotArea>
    </format>
    <format dxfId="1008">
      <pivotArea dataOnly="0" labelOnly="1" outline="0" fieldPosition="0">
        <references count="11">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32"/>
          </reference>
          <reference field="38" count="1">
            <x v="73"/>
          </reference>
        </references>
      </pivotArea>
    </format>
    <format dxfId="1007">
      <pivotArea dataOnly="0" labelOnly="1" outline="0" fieldPosition="0">
        <references count="11">
          <reference field="7" count="1" selected="0">
            <x v="0"/>
          </reference>
          <reference field="8" count="1" selected="0">
            <x v="1"/>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62"/>
          </reference>
          <reference field="38" count="1">
            <x v="91"/>
          </reference>
        </references>
      </pivotArea>
    </format>
    <format dxfId="1006">
      <pivotArea dataOnly="0" labelOnly="1" outline="0" fieldPosition="0">
        <references count="11">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1" count="1" selected="0">
            <x v="115"/>
          </reference>
          <reference field="38" count="1">
            <x v="39"/>
          </reference>
        </references>
      </pivotArea>
    </format>
    <format dxfId="1005">
      <pivotArea dataOnly="0" labelOnly="1" outline="0" fieldPosition="0">
        <references count="11">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1" count="1" selected="0">
            <x v="130"/>
          </reference>
          <reference field="38" count="1">
            <x v="30"/>
          </reference>
        </references>
      </pivotArea>
    </format>
    <format dxfId="1004">
      <pivotArea dataOnly="0" labelOnly="1" outline="0" fieldPosition="0">
        <references count="11">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1" count="1" selected="0">
            <x v="61"/>
          </reference>
          <reference field="38" count="1">
            <x v="43"/>
          </reference>
        </references>
      </pivotArea>
    </format>
    <format dxfId="1003">
      <pivotArea dataOnly="0" labelOnly="1" outline="0" fieldPosition="0">
        <references count="11">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1" count="1" selected="0">
            <x v="1"/>
          </reference>
          <reference field="38" count="1">
            <x v="69"/>
          </reference>
        </references>
      </pivotArea>
    </format>
    <format dxfId="1002">
      <pivotArea dataOnly="0" labelOnly="1" outline="0" fieldPosition="0">
        <references count="11">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1" count="1" selected="0">
            <x v="4"/>
          </reference>
          <reference field="38" count="1">
            <x v="104"/>
          </reference>
        </references>
      </pivotArea>
    </format>
    <format dxfId="1001">
      <pivotArea dataOnly="0" labelOnly="1" outline="0" fieldPosition="0">
        <references count="11">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1" count="1" selected="0">
            <x v="11"/>
          </reference>
          <reference field="38" count="1">
            <x v="59"/>
          </reference>
        </references>
      </pivotArea>
    </format>
    <format dxfId="1000">
      <pivotArea dataOnly="0" labelOnly="1" outline="0" fieldPosition="0">
        <references count="11">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1" count="1" selected="0">
            <x v="12"/>
          </reference>
          <reference field="38" count="1">
            <x v="100"/>
          </reference>
        </references>
      </pivotArea>
    </format>
    <format dxfId="999">
      <pivotArea dataOnly="0" labelOnly="1" outline="0" fieldPosition="0">
        <references count="11">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1" count="1" selected="0">
            <x v="13"/>
          </reference>
          <reference field="38" count="1">
            <x v="17"/>
          </reference>
        </references>
      </pivotArea>
    </format>
    <format dxfId="998">
      <pivotArea dataOnly="0" labelOnly="1" outline="0" fieldPosition="0">
        <references count="11">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1" count="1" selected="0">
            <x v="14"/>
          </reference>
          <reference field="38" count="1">
            <x v="88"/>
          </reference>
        </references>
      </pivotArea>
    </format>
    <format dxfId="997">
      <pivotArea dataOnly="0" labelOnly="1" outline="0" fieldPosition="0">
        <references count="11">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1" count="1" selected="0">
            <x v="42"/>
          </reference>
          <reference field="38" count="1">
            <x v="15"/>
          </reference>
        </references>
      </pivotArea>
    </format>
    <format dxfId="996">
      <pivotArea dataOnly="0" labelOnly="1" outline="0" fieldPosition="0">
        <references count="11">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1" count="1" selected="0">
            <x v="59"/>
          </reference>
          <reference field="38" count="1">
            <x v="13"/>
          </reference>
        </references>
      </pivotArea>
    </format>
    <format dxfId="995">
      <pivotArea dataOnly="0" labelOnly="1" outline="0" fieldPosition="0">
        <references count="11">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1" count="1" selected="0">
            <x v="69"/>
          </reference>
          <reference field="38" count="1">
            <x v="90"/>
          </reference>
        </references>
      </pivotArea>
    </format>
    <format dxfId="994">
      <pivotArea dataOnly="0" labelOnly="1" outline="0" fieldPosition="0">
        <references count="11">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1" count="1" selected="0">
            <x v="70"/>
          </reference>
          <reference field="38" count="1">
            <x v="37"/>
          </reference>
        </references>
      </pivotArea>
    </format>
    <format dxfId="993">
      <pivotArea dataOnly="0" labelOnly="1" outline="0" fieldPosition="0">
        <references count="11">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1" count="1" selected="0">
            <x v="76"/>
          </reference>
          <reference field="38" count="1">
            <x v="78"/>
          </reference>
        </references>
      </pivotArea>
    </format>
    <format dxfId="992">
      <pivotArea dataOnly="0" labelOnly="1" outline="0" fieldPosition="0">
        <references count="11">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1" count="1" selected="0">
            <x v="77"/>
          </reference>
          <reference field="38" count="1">
            <x v="38"/>
          </reference>
        </references>
      </pivotArea>
    </format>
    <format dxfId="991">
      <pivotArea dataOnly="0" labelOnly="1" outline="0" fieldPosition="0">
        <references count="11">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1" count="1" selected="0">
            <x v="78"/>
          </reference>
          <reference field="38" count="1">
            <x v="89"/>
          </reference>
        </references>
      </pivotArea>
    </format>
    <format dxfId="990">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1" count="1" selected="0">
            <x v="81"/>
          </reference>
          <reference field="38" count="1">
            <x v="36"/>
          </reference>
        </references>
      </pivotArea>
    </format>
    <format dxfId="989">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1" count="1" selected="0">
            <x v="82"/>
          </reference>
          <reference field="38" count="1">
            <x v="68"/>
          </reference>
        </references>
      </pivotArea>
    </format>
    <format dxfId="988">
      <pivotArea dataOnly="0" labelOnly="1" outline="0" fieldPosition="0">
        <references count="11">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1" count="1" selected="0">
            <x v="83"/>
          </reference>
          <reference field="38" count="1">
            <x v="91"/>
          </reference>
        </references>
      </pivotArea>
    </format>
    <format dxfId="987">
      <pivotArea dataOnly="0" labelOnly="1" outline="0" fieldPosition="0">
        <references count="11">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1" count="1" selected="0">
            <x v="85"/>
          </reference>
          <reference field="38" count="1">
            <x v="104"/>
          </reference>
        </references>
      </pivotArea>
    </format>
    <format dxfId="986">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1" count="1" selected="0">
            <x v="89"/>
          </reference>
          <reference field="38" count="1">
            <x v="83"/>
          </reference>
        </references>
      </pivotArea>
    </format>
    <format dxfId="985">
      <pivotArea dataOnly="0" labelOnly="1" outline="0" fieldPosition="0">
        <references count="11">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1" count="1" selected="0">
            <x v="91"/>
          </reference>
          <reference field="38" count="1">
            <x v="34"/>
          </reference>
        </references>
      </pivotArea>
    </format>
    <format dxfId="984">
      <pivotArea dataOnly="0" labelOnly="1" outline="0" fieldPosition="0">
        <references count="11">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selected="0">
            <x v="30"/>
          </reference>
          <reference field="31" count="1" selected="0">
            <x v="94"/>
          </reference>
          <reference field="38" count="1">
            <x v="92"/>
          </reference>
        </references>
      </pivotArea>
    </format>
    <format dxfId="983">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1" count="1" selected="0">
            <x v="97"/>
          </reference>
          <reference field="38" count="1">
            <x v="27"/>
          </reference>
        </references>
      </pivotArea>
    </format>
    <format dxfId="982">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2"/>
          </reference>
          <reference field="20" count="1" selected="0">
            <x v="2"/>
          </reference>
          <reference field="21" count="1" selected="0">
            <x v="26"/>
          </reference>
          <reference field="22" count="1" selected="0">
            <x v="7"/>
          </reference>
          <reference field="31" count="1" selected="0">
            <x v="99"/>
          </reference>
          <reference field="38" count="1">
            <x v="35"/>
          </reference>
        </references>
      </pivotArea>
    </format>
    <format dxfId="981">
      <pivotArea dataOnly="0" labelOnly="1" outline="0" fieldPosition="0">
        <references count="11">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1" count="1" selected="0">
            <x v="101"/>
          </reference>
          <reference field="38" count="1">
            <x v="53"/>
          </reference>
        </references>
      </pivotArea>
    </format>
    <format dxfId="980">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1" count="1" selected="0">
            <x v="103"/>
          </reference>
          <reference field="38" count="1">
            <x v="104"/>
          </reference>
        </references>
      </pivotArea>
    </format>
    <format dxfId="979">
      <pivotArea dataOnly="0" labelOnly="1" outline="0" fieldPosition="0">
        <references count="11">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1" count="1" selected="0">
            <x v="109"/>
          </reference>
          <reference field="38" count="1">
            <x v="12"/>
          </reference>
        </references>
      </pivotArea>
    </format>
    <format dxfId="978">
      <pivotArea dataOnly="0" labelOnly="1" outline="0" fieldPosition="0">
        <references count="11">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1" count="1" selected="0">
            <x v="110"/>
          </reference>
          <reference field="38" count="1">
            <x v="104"/>
          </reference>
        </references>
      </pivotArea>
    </format>
    <format dxfId="977">
      <pivotArea dataOnly="0" labelOnly="1" outline="0" fieldPosition="0">
        <references count="11">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1" count="1" selected="0">
            <x v="112"/>
          </reference>
          <reference field="38" count="1">
            <x v="63"/>
          </reference>
        </references>
      </pivotArea>
    </format>
    <format dxfId="976">
      <pivotArea dataOnly="0" labelOnly="1" outline="0" fieldPosition="0">
        <references count="11">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1" count="1" selected="0">
            <x v="113"/>
          </reference>
          <reference field="38" count="1">
            <x v="18"/>
          </reference>
        </references>
      </pivotArea>
    </format>
    <format dxfId="975">
      <pivotArea dataOnly="0" labelOnly="1" outline="0" fieldPosition="0">
        <references count="11">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1" count="1" selected="0">
            <x v="114"/>
          </reference>
          <reference field="38" count="1">
            <x v="72"/>
          </reference>
        </references>
      </pivotArea>
    </format>
    <format dxfId="974">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1" count="1" selected="0">
            <x v="117"/>
          </reference>
          <reference field="38" count="1">
            <x v="39"/>
          </reference>
        </references>
      </pivotArea>
    </format>
    <format dxfId="973">
      <pivotArea dataOnly="0" labelOnly="1" outline="0" fieldPosition="0">
        <references count="11">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1" count="1" selected="0">
            <x v="118"/>
          </reference>
          <reference field="38" count="1">
            <x v="21"/>
          </reference>
        </references>
      </pivotArea>
    </format>
    <format dxfId="972">
      <pivotArea dataOnly="0" labelOnly="1" outline="0" fieldPosition="0">
        <references count="11">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1" count="1" selected="0">
            <x v="128"/>
          </reference>
          <reference field="38" count="1">
            <x v="102"/>
          </reference>
        </references>
      </pivotArea>
    </format>
    <format dxfId="971">
      <pivotArea dataOnly="0" labelOnly="1" outline="0" fieldPosition="0">
        <references count="11">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1" count="1" selected="0">
            <x v="129"/>
          </reference>
          <reference field="38" count="1">
            <x v="61"/>
          </reference>
        </references>
      </pivotArea>
    </format>
    <format dxfId="970">
      <pivotArea dataOnly="0" labelOnly="1" outline="0" fieldPosition="0">
        <references count="11">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1" count="1" selected="0">
            <x v="133"/>
          </reference>
          <reference field="38" count="1">
            <x v="75"/>
          </reference>
        </references>
      </pivotArea>
    </format>
    <format dxfId="969">
      <pivotArea dataOnly="0" labelOnly="1" outline="0" fieldPosition="0">
        <references count="11">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1" count="1" selected="0">
            <x v="144"/>
          </reference>
          <reference field="38" count="1">
            <x v="104"/>
          </reference>
        </references>
      </pivotArea>
    </format>
    <format dxfId="968">
      <pivotArea dataOnly="0" labelOnly="1" outline="0" fieldPosition="0">
        <references count="11">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1" count="1" selected="0">
            <x v="135"/>
          </reference>
          <reference field="38" count="1">
            <x v="21"/>
          </reference>
        </references>
      </pivotArea>
    </format>
    <format dxfId="967">
      <pivotArea dataOnly="0" labelOnly="1" outline="0" fieldPosition="0">
        <references count="12">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x v="91"/>
          </reference>
          <reference field="31" count="1" selected="0">
            <x v="132"/>
          </reference>
          <reference field="38" count="1" selected="0">
            <x v="66"/>
          </reference>
        </references>
      </pivotArea>
    </format>
    <format dxfId="966">
      <pivotArea dataOnly="0" labelOnly="1" outline="0" fieldPosition="0">
        <references count="12">
          <reference field="7" count="1" selected="0">
            <x v="1"/>
          </reference>
          <reference field="8" count="1" selected="0">
            <x v="14"/>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x v="63"/>
          </reference>
          <reference field="31" count="1" selected="0">
            <x v="2"/>
          </reference>
          <reference field="38" count="1" selected="0">
            <x v="20"/>
          </reference>
        </references>
      </pivotArea>
    </format>
    <format dxfId="965">
      <pivotArea dataOnly="0" labelOnly="1" outline="0" fieldPosition="0">
        <references count="12">
          <reference field="7" count="1" selected="0">
            <x v="1"/>
          </reference>
          <reference field="8" count="1" selected="0">
            <x v="14"/>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selected="0">
            <x v="49"/>
          </reference>
          <reference field="30" count="1">
            <x v="65"/>
          </reference>
          <reference field="31" count="1" selected="0">
            <x v="3"/>
          </reference>
          <reference field="38" count="1" selected="0">
            <x v="62"/>
          </reference>
        </references>
      </pivotArea>
    </format>
    <format dxfId="964">
      <pivotArea dataOnly="0" labelOnly="1" outline="0" fieldPosition="0">
        <references count="12">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x v="120"/>
          </reference>
          <reference field="31" count="1" selected="0">
            <x v="18"/>
          </reference>
          <reference field="38" count="1" selected="0">
            <x v="104"/>
          </reference>
        </references>
      </pivotArea>
    </format>
    <format dxfId="963">
      <pivotArea dataOnly="0" labelOnly="1" outline="0" fieldPosition="0">
        <references count="12">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x v="120"/>
          </reference>
          <reference field="31" count="1" selected="0">
            <x v="104"/>
          </reference>
          <reference field="38" count="1" selected="0">
            <x v="67"/>
          </reference>
        </references>
      </pivotArea>
    </format>
    <format dxfId="962">
      <pivotArea dataOnly="0" labelOnly="1" outline="0" fieldPosition="0">
        <references count="12">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x v="88"/>
          </reference>
          <reference field="31" count="1" selected="0">
            <x v="72"/>
          </reference>
          <reference field="38" count="1" selected="0">
            <x v="10"/>
          </reference>
        </references>
      </pivotArea>
    </format>
    <format dxfId="961">
      <pivotArea dataOnly="0" labelOnly="1" outline="0" fieldPosition="0">
        <references count="12">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x v="87"/>
          </reference>
          <reference field="31" count="1" selected="0">
            <x v="73"/>
          </reference>
          <reference field="38" count="1" selected="0">
            <x v="42"/>
          </reference>
        </references>
      </pivotArea>
    </format>
    <format dxfId="960">
      <pivotArea dataOnly="0" labelOnly="1" outline="0" fieldPosition="0">
        <references count="12">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x v="97"/>
          </reference>
          <reference field="31" count="1" selected="0">
            <x v="90"/>
          </reference>
          <reference field="38" count="1" selected="0">
            <x v="24"/>
          </reference>
        </references>
      </pivotArea>
    </format>
    <format dxfId="959">
      <pivotArea dataOnly="0" labelOnly="1" outline="0" fieldPosition="0">
        <references count="12">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x v="99"/>
          </reference>
          <reference field="31" count="1" selected="0">
            <x v="131"/>
          </reference>
          <reference field="38" count="1" selected="0">
            <x v="21"/>
          </reference>
        </references>
      </pivotArea>
    </format>
    <format dxfId="958">
      <pivotArea dataOnly="0" labelOnly="1" outline="0" fieldPosition="0">
        <references count="12">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x v="64"/>
          </reference>
          <reference field="31" count="1" selected="0">
            <x v="53"/>
          </reference>
          <reference field="38" count="1" selected="0">
            <x v="22"/>
          </reference>
        </references>
      </pivotArea>
    </format>
    <format dxfId="957">
      <pivotArea dataOnly="0" labelOnly="1" outline="0" fieldPosition="0">
        <references count="12">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x v="67"/>
          </reference>
          <reference field="31" count="1" selected="0">
            <x v="119"/>
          </reference>
          <reference field="38" count="1" selected="0">
            <x v="83"/>
          </reference>
        </references>
      </pivotArea>
    </format>
    <format dxfId="956">
      <pivotArea dataOnly="0" labelOnly="1" outline="0" fieldPosition="0">
        <references count="12">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x v="100"/>
          </reference>
          <reference field="31" count="1" selected="0">
            <x v="134"/>
          </reference>
          <reference field="38" count="1" selected="0">
            <x v="69"/>
          </reference>
        </references>
      </pivotArea>
    </format>
    <format dxfId="955">
      <pivotArea dataOnly="0" labelOnly="1" outline="0" fieldPosition="0">
        <references count="12">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x v="11"/>
          </reference>
          <reference field="31" count="1" selected="0">
            <x v="74"/>
          </reference>
          <reference field="38" count="1" selected="0">
            <x v="21"/>
          </reference>
        </references>
      </pivotArea>
    </format>
    <format dxfId="954">
      <pivotArea dataOnly="0" labelOnly="1" outline="0" fieldPosition="0">
        <references count="12">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x v="28"/>
          </reference>
          <reference field="31" count="1" selected="0">
            <x v="105"/>
          </reference>
          <reference field="38" count="1" selected="0">
            <x v="5"/>
          </reference>
        </references>
      </pivotArea>
    </format>
    <format dxfId="953">
      <pivotArea dataOnly="0" labelOnly="1" outline="0" fieldPosition="0">
        <references count="12">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x v="10"/>
          </reference>
          <reference field="31" count="1" selected="0">
            <x v="120"/>
          </reference>
          <reference field="38" count="1" selected="0">
            <x v="101"/>
          </reference>
        </references>
      </pivotArea>
    </format>
    <format dxfId="952">
      <pivotArea dataOnly="0" labelOnly="1" outline="0" fieldPosition="0">
        <references count="12">
          <reference field="7" count="1" selected="0">
            <x v="1"/>
          </reference>
          <reference field="8" count="1" selected="0">
            <x v="14"/>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x v="16"/>
          </reference>
          <reference field="31" count="1" selected="0">
            <x v="121"/>
          </reference>
          <reference field="38" count="1" selected="0">
            <x v="101"/>
          </reference>
        </references>
      </pivotArea>
    </format>
    <format dxfId="951">
      <pivotArea dataOnly="0" labelOnly="1" outline="0" fieldPosition="0">
        <references count="12">
          <reference field="7" count="1" selected="0">
            <x v="1"/>
          </reference>
          <reference field="8" count="1" selected="0">
            <x v="14"/>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x v="18"/>
          </reference>
          <reference field="31" count="1" selected="0">
            <x v="122"/>
          </reference>
          <reference field="38" count="1" selected="0">
            <x v="5"/>
          </reference>
        </references>
      </pivotArea>
    </format>
    <format dxfId="950">
      <pivotArea dataOnly="0" labelOnly="1" outline="0" fieldPosition="0">
        <references count="12">
          <reference field="7" count="1" selected="0">
            <x v="1"/>
          </reference>
          <reference field="8" count="1" selected="0">
            <x v="14"/>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x v="20"/>
          </reference>
          <reference field="31" count="1" selected="0">
            <x v="123"/>
          </reference>
          <reference field="38" count="1" selected="0">
            <x v="55"/>
          </reference>
        </references>
      </pivotArea>
    </format>
    <format dxfId="949">
      <pivotArea dataOnly="0" labelOnly="1" outline="0" fieldPosition="0">
        <references count="12">
          <reference field="7" count="1" selected="0">
            <x v="1"/>
          </reference>
          <reference field="8" count="1" selected="0">
            <x v="14"/>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x v="23"/>
          </reference>
          <reference field="31" count="1" selected="0">
            <x v="124"/>
          </reference>
          <reference field="38" count="1" selected="0">
            <x v="58"/>
          </reference>
        </references>
      </pivotArea>
    </format>
    <format dxfId="948">
      <pivotArea dataOnly="0" labelOnly="1" outline="0" fieldPosition="0">
        <references count="12">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x v="61"/>
          </reference>
          <reference field="31" count="1" selected="0">
            <x v="136"/>
          </reference>
          <reference field="38" count="1" selected="0">
            <x v="3"/>
          </reference>
        </references>
      </pivotArea>
    </format>
    <format dxfId="947">
      <pivotArea dataOnly="0" labelOnly="1" outline="0" fieldPosition="0">
        <references count="12">
          <reference field="7" count="1" selected="0">
            <x v="3"/>
          </reference>
          <reference field="8" count="1" selected="0">
            <x v="14"/>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0" count="1">
            <x v="121"/>
          </reference>
          <reference field="31" count="1" selected="0">
            <x v="140"/>
          </reference>
          <reference field="38" count="1" selected="0">
            <x v="105"/>
          </reference>
        </references>
      </pivotArea>
    </format>
    <format dxfId="946">
      <pivotArea dataOnly="0" labelOnly="1" outline="0" fieldPosition="0">
        <references count="12">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x v="80"/>
          </reference>
          <reference field="31" count="1" selected="0">
            <x v="28"/>
          </reference>
          <reference field="38" count="1" selected="0">
            <x v="11"/>
          </reference>
        </references>
      </pivotArea>
    </format>
    <format dxfId="945">
      <pivotArea dataOnly="0" labelOnly="1" outline="0" fieldPosition="0">
        <references count="12">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x v="55"/>
          </reference>
          <reference field="31" count="1" selected="0">
            <x v="34"/>
          </reference>
          <reference field="38" count="1" selected="0">
            <x v="87"/>
          </reference>
        </references>
      </pivotArea>
    </format>
    <format dxfId="944">
      <pivotArea dataOnly="0" labelOnly="1" outline="0" fieldPosition="0">
        <references count="12">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x v="55"/>
          </reference>
          <reference field="31" count="1" selected="0">
            <x v="54"/>
          </reference>
          <reference field="38" count="1" selected="0">
            <x v="87"/>
          </reference>
        </references>
      </pivotArea>
    </format>
    <format dxfId="943">
      <pivotArea dataOnly="0" labelOnly="1" outline="0" fieldPosition="0">
        <references count="12">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x v="49"/>
          </reference>
          <reference field="31" count="1" selected="0">
            <x v="58"/>
          </reference>
          <reference field="38" count="1" selected="0">
            <x v="76"/>
          </reference>
        </references>
      </pivotArea>
    </format>
    <format dxfId="942">
      <pivotArea dataOnly="0" labelOnly="1" outline="0" fieldPosition="0">
        <references count="12">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108"/>
          </reference>
          <reference field="31" count="1" selected="0">
            <x v="138"/>
          </reference>
          <reference field="38" count="1" selected="0">
            <x v="84"/>
          </reference>
        </references>
      </pivotArea>
    </format>
    <format dxfId="941">
      <pivotArea dataOnly="0" labelOnly="1" outline="0" fieldPosition="0">
        <references count="12">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x v="81"/>
          </reference>
          <reference field="31" count="1" selected="0">
            <x v="17"/>
          </reference>
          <reference field="38" count="1" selected="0">
            <x v="7"/>
          </reference>
        </references>
      </pivotArea>
    </format>
    <format dxfId="940">
      <pivotArea dataOnly="0" labelOnly="1" outline="0" fieldPosition="0">
        <references count="12">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x v="86"/>
          </reference>
          <reference field="31" count="1" selected="0">
            <x v="66"/>
          </reference>
          <reference field="38" count="1" selected="0">
            <x v="13"/>
          </reference>
        </references>
      </pivotArea>
    </format>
    <format dxfId="939">
      <pivotArea dataOnly="0" labelOnly="1" outline="0" fieldPosition="0">
        <references count="12">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x v="43"/>
          </reference>
          <reference field="31" count="1" selected="0">
            <x v="24"/>
          </reference>
          <reference field="38" count="1" selected="0">
            <x v="86"/>
          </reference>
        </references>
      </pivotArea>
    </format>
    <format dxfId="938">
      <pivotArea dataOnly="0" labelOnly="1" outline="0" fieldPosition="0">
        <references count="12">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x v="1"/>
          </reference>
          <reference field="31" count="1" selected="0">
            <x v="68"/>
          </reference>
          <reference field="38" count="1" selected="0">
            <x v="31"/>
          </reference>
        </references>
      </pivotArea>
    </format>
    <format dxfId="937">
      <pivotArea dataOnly="0" labelOnly="1" outline="0" fieldPosition="0">
        <references count="12">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x v="50"/>
          </reference>
          <reference field="31" count="1" selected="0">
            <x v="48"/>
          </reference>
          <reference field="38" count="1" selected="0">
            <x v="12"/>
          </reference>
        </references>
      </pivotArea>
    </format>
    <format dxfId="936">
      <pivotArea dataOnly="0" labelOnly="1" outline="0" fieldPosition="0">
        <references count="12">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x v="12"/>
          </reference>
          <reference field="31" count="1" selected="0">
            <x v="50"/>
          </reference>
          <reference field="38" count="1" selected="0">
            <x v="85"/>
          </reference>
        </references>
      </pivotArea>
    </format>
    <format dxfId="935">
      <pivotArea dataOnly="0" labelOnly="1" outline="0" fieldPosition="0">
        <references count="12">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x v="90"/>
          </reference>
          <reference field="31" count="1" selected="0">
            <x v="71"/>
          </reference>
          <reference field="38" count="1" selected="0">
            <x v="56"/>
          </reference>
        </references>
      </pivotArea>
    </format>
    <format dxfId="934">
      <pivotArea dataOnly="0" labelOnly="1" outline="0" fieldPosition="0">
        <references count="12">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x v="51"/>
          </reference>
          <reference field="31" count="1" selected="0">
            <x v="106"/>
          </reference>
          <reference field="38" count="1" selected="0">
            <x v="60"/>
          </reference>
        </references>
      </pivotArea>
    </format>
    <format dxfId="933">
      <pivotArea dataOnly="0" labelOnly="1" outline="0" fieldPosition="0">
        <references count="12">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x v="26"/>
          </reference>
          <reference field="31" count="1" selected="0">
            <x v="116"/>
          </reference>
          <reference field="38" count="1" selected="0">
            <x v="64"/>
          </reference>
        </references>
      </pivotArea>
    </format>
    <format dxfId="932">
      <pivotArea dataOnly="0" labelOnly="1" outline="0" fieldPosition="0">
        <references count="12">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8"/>
          </reference>
          <reference field="31" count="1" selected="0">
            <x v="92"/>
          </reference>
          <reference field="38" count="1" selected="0">
            <x v="41"/>
          </reference>
        </references>
      </pivotArea>
    </format>
    <format dxfId="931">
      <pivotArea dataOnly="0" labelOnly="1" outline="0" fieldPosition="0">
        <references count="12">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x v="7"/>
          </reference>
          <reference field="31" count="1" selected="0">
            <x v="63"/>
          </reference>
          <reference field="38" count="1" selected="0">
            <x v="4"/>
          </reference>
        </references>
      </pivotArea>
    </format>
    <format dxfId="930">
      <pivotArea dataOnly="0" labelOnly="1" outline="0" fieldPosition="0">
        <references count="12">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32"/>
          </reference>
          <reference field="20" count="1" selected="0">
            <x v="37"/>
          </reference>
          <reference field="21" count="1" selected="0">
            <x v="14"/>
          </reference>
          <reference field="22" count="1" selected="0">
            <x v="41"/>
          </reference>
          <reference field="30" count="1">
            <x v="3"/>
          </reference>
          <reference field="31" count="1" selected="0">
            <x v="96"/>
          </reference>
          <reference field="38" count="1" selected="0">
            <x v="99"/>
          </reference>
        </references>
      </pivotArea>
    </format>
    <format dxfId="929">
      <pivotArea dataOnly="0" labelOnly="1" outline="0" fieldPosition="0">
        <references count="12">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x v="30"/>
          </reference>
          <reference field="31" count="1" selected="0">
            <x v="126"/>
          </reference>
          <reference field="38" count="1" selected="0">
            <x v="65"/>
          </reference>
        </references>
      </pivotArea>
    </format>
    <format dxfId="928">
      <pivotArea dataOnly="0" labelOnly="1" outline="0" fieldPosition="0">
        <references count="12">
          <reference field="7" count="1" selected="0">
            <x v="1"/>
          </reference>
          <reference field="8" count="1" selected="0">
            <x v="14"/>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x v="31"/>
          </reference>
          <reference field="31" count="1" selected="0">
            <x v="127"/>
          </reference>
          <reference field="38" count="1" selected="0">
            <x v="65"/>
          </reference>
        </references>
      </pivotArea>
    </format>
    <format dxfId="927">
      <pivotArea dataOnly="0" labelOnly="1" outline="0" fieldPosition="0">
        <references count="12">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x v="54"/>
          </reference>
          <reference field="31" count="1" selected="0">
            <x v="21"/>
          </reference>
          <reference field="38" count="1" selected="0">
            <x v="94"/>
          </reference>
        </references>
      </pivotArea>
    </format>
    <format dxfId="926">
      <pivotArea dataOnly="0" labelOnly="1" outline="0" fieldPosition="0">
        <references count="12">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x v="37"/>
          </reference>
          <reference field="31" count="1" selected="0">
            <x v="29"/>
          </reference>
          <reference field="38" count="1" selected="0">
            <x v="54"/>
          </reference>
        </references>
      </pivotArea>
    </format>
    <format dxfId="925">
      <pivotArea dataOnly="0" labelOnly="1" outline="0" fieldPosition="0">
        <references count="12">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x v="38"/>
          </reference>
          <reference field="31" count="1" selected="0">
            <x v="30"/>
          </reference>
          <reference field="38" count="1" selected="0">
            <x v="88"/>
          </reference>
        </references>
      </pivotArea>
    </format>
    <format dxfId="924">
      <pivotArea dataOnly="0" labelOnly="1" outline="0" fieldPosition="0">
        <references count="12">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x v="39"/>
          </reference>
          <reference field="31" count="1" selected="0">
            <x v="31"/>
          </reference>
          <reference field="38" count="1" selected="0">
            <x v="71"/>
          </reference>
        </references>
      </pivotArea>
    </format>
    <format dxfId="923">
      <pivotArea dataOnly="0" labelOnly="1" outline="0" fieldPosition="0">
        <references count="12">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x v="104"/>
          </reference>
          <reference field="31" count="1" selected="0">
            <x v="35"/>
          </reference>
          <reference field="38" count="1" selected="0">
            <x v="50"/>
          </reference>
        </references>
      </pivotArea>
    </format>
    <format dxfId="922">
      <pivotArea dataOnly="0" labelOnly="1" outline="0" fieldPosition="0">
        <references count="12">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x v="48"/>
          </reference>
          <reference field="31" count="1" selected="0">
            <x v="40"/>
          </reference>
          <reference field="38" count="1" selected="0">
            <x v="74"/>
          </reference>
        </references>
      </pivotArea>
    </format>
    <format dxfId="921">
      <pivotArea dataOnly="0" labelOnly="1" outline="0" fieldPosition="0">
        <references count="12">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x v="47"/>
          </reference>
          <reference field="31" count="1" selected="0">
            <x v="47"/>
          </reference>
          <reference field="38" count="1" selected="0">
            <x v="12"/>
          </reference>
        </references>
      </pivotArea>
    </format>
    <format dxfId="920">
      <pivotArea dataOnly="0" labelOnly="1" outline="0" fieldPosition="0">
        <references count="12">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x v="120"/>
          </reference>
          <reference field="31" count="1" selected="0">
            <x v="86"/>
          </reference>
          <reference field="38" count="1" selected="0">
            <x v="95"/>
          </reference>
        </references>
      </pivotArea>
    </format>
    <format dxfId="919">
      <pivotArea dataOnly="0" labelOnly="1" outline="0" fieldPosition="0">
        <references count="12">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x v="106"/>
          </reference>
          <reference field="31" count="1" selected="0">
            <x v="108"/>
          </reference>
          <reference field="38" count="1" selected="0">
            <x v="1"/>
          </reference>
        </references>
      </pivotArea>
    </format>
    <format dxfId="918">
      <pivotArea dataOnly="0" labelOnly="1" outline="0" fieldPosition="0">
        <references count="12">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x v="120"/>
          </reference>
          <reference field="31" count="1" selected="0">
            <x v="111"/>
          </reference>
          <reference field="38" count="1" selected="0">
            <x v="104"/>
          </reference>
        </references>
      </pivotArea>
    </format>
    <format dxfId="917">
      <pivotArea dataOnly="0" labelOnly="1" outline="0" fieldPosition="0">
        <references count="12">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x v="110"/>
          </reference>
          <reference field="31" count="1" selected="0">
            <x v="80"/>
          </reference>
          <reference field="38" count="1" selected="0">
            <x v="12"/>
          </reference>
        </references>
      </pivotArea>
    </format>
    <format dxfId="916">
      <pivotArea dataOnly="0" labelOnly="1" outline="0" fieldPosition="0">
        <references count="12">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x v="2"/>
          </reference>
          <reference field="31" count="1" selected="0">
            <x v="7"/>
          </reference>
          <reference field="38" count="1" selected="0">
            <x v="8"/>
          </reference>
        </references>
      </pivotArea>
    </format>
    <format dxfId="915">
      <pivotArea dataOnly="0" labelOnly="1" outline="0" fieldPosition="0">
        <references count="12">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x v="75"/>
          </reference>
          <reference field="31" count="1" selected="0">
            <x v="23"/>
          </reference>
          <reference field="38" count="1" selected="0">
            <x v="6"/>
          </reference>
        </references>
      </pivotArea>
    </format>
    <format dxfId="914">
      <pivotArea dataOnly="0" labelOnly="1" outline="0" fieldPosition="0">
        <references count="12">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x v="74"/>
          </reference>
          <reference field="31" count="1" selected="0">
            <x v="41"/>
          </reference>
          <reference field="38" count="1" selected="0">
            <x v="25"/>
          </reference>
        </references>
      </pivotArea>
    </format>
    <format dxfId="913">
      <pivotArea dataOnly="0" labelOnly="1" outline="0" fieldPosition="0">
        <references count="12">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x v="77"/>
          </reference>
          <reference field="31" count="1" selected="0">
            <x v="43"/>
          </reference>
          <reference field="38" count="1" selected="0">
            <x v="82"/>
          </reference>
        </references>
      </pivotArea>
    </format>
    <format dxfId="912">
      <pivotArea dataOnly="0" labelOnly="1" outline="0" fieldPosition="0">
        <references count="12">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x v="76"/>
          </reference>
          <reference field="31" count="1" selected="0">
            <x v="87"/>
          </reference>
          <reference field="38" count="1" selected="0">
            <x v="82"/>
          </reference>
        </references>
      </pivotArea>
    </format>
    <format dxfId="911">
      <pivotArea dataOnly="0" labelOnly="1" outline="0" fieldPosition="0">
        <references count="12">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x v="120"/>
          </reference>
          <reference field="31" count="1" selected="0">
            <x v="0"/>
          </reference>
          <reference field="38" count="1" selected="0">
            <x v="97"/>
          </reference>
        </references>
      </pivotArea>
    </format>
    <format dxfId="910">
      <pivotArea dataOnly="0" labelOnly="1" outline="0" fieldPosition="0">
        <references count="12">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x v="53"/>
          </reference>
          <reference field="31" count="1" selected="0">
            <x v="51"/>
          </reference>
          <reference field="38" count="1" selected="0">
            <x v="82"/>
          </reference>
        </references>
      </pivotArea>
    </format>
    <format dxfId="909">
      <pivotArea dataOnly="0" labelOnly="1" outline="0" fieldPosition="0">
        <references count="12">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120"/>
          </reference>
          <reference field="31" count="1" selected="0">
            <x v="142"/>
          </reference>
          <reference field="38" count="1" selected="0">
            <x v="104"/>
          </reference>
        </references>
      </pivotArea>
    </format>
    <format dxfId="908">
      <pivotArea dataOnly="0" labelOnly="1" outline="0" fieldPosition="0">
        <references count="12">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x v="120"/>
          </reference>
          <reference field="31" count="1" selected="0">
            <x v="100"/>
          </reference>
          <reference field="38" count="1" selected="0">
            <x v="104"/>
          </reference>
        </references>
      </pivotArea>
    </format>
    <format dxfId="907">
      <pivotArea dataOnly="0" labelOnly="1" outline="0" fieldPosition="0">
        <references count="12">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selected="0">
            <x v="69"/>
          </reference>
          <reference field="30" count="1">
            <x v="4"/>
          </reference>
          <reference field="31" count="1" selected="0">
            <x v="52"/>
          </reference>
          <reference field="38" count="1" selected="0">
            <x v="29"/>
          </reference>
        </references>
      </pivotArea>
    </format>
    <format dxfId="906">
      <pivotArea dataOnly="0" labelOnly="1" outline="0" fieldPosition="0">
        <references count="12">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x v="96"/>
          </reference>
          <reference field="31" count="1" selected="0">
            <x v="102"/>
          </reference>
          <reference field="38" count="1" selected="0">
            <x v="89"/>
          </reference>
        </references>
      </pivotArea>
    </format>
    <format dxfId="905">
      <pivotArea dataOnly="0" labelOnly="1" outline="0" fieldPosition="0">
        <references count="12">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x v="15"/>
          </reference>
          <reference field="31" count="1" selected="0">
            <x v="107"/>
          </reference>
          <reference field="38" count="1" selected="0">
            <x v="57"/>
          </reference>
        </references>
      </pivotArea>
    </format>
    <format dxfId="904">
      <pivotArea dataOnly="0" labelOnly="1" outline="0" fieldPosition="0">
        <references count="12">
          <reference field="7" count="1" selected="0">
            <x v="1"/>
          </reference>
          <reference field="8" count="1" selected="0">
            <x v="14"/>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x v="9"/>
          </reference>
          <reference field="31" count="1" selected="0">
            <x v="125"/>
          </reference>
          <reference field="38" count="1" selected="0">
            <x v="96"/>
          </reference>
        </references>
      </pivotArea>
    </format>
    <format dxfId="903">
      <pivotArea dataOnly="0" labelOnly="1" outline="0" fieldPosition="0">
        <references count="12">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x v="120"/>
          </reference>
          <reference field="31" count="1" selected="0">
            <x v="20"/>
          </reference>
          <reference field="38" count="1" selected="0">
            <x v="93"/>
          </reference>
        </references>
      </pivotArea>
    </format>
    <format dxfId="902">
      <pivotArea dataOnly="0" labelOnly="1" outline="0" fieldPosition="0">
        <references count="12">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x v="21"/>
          </reference>
          <reference field="31" count="1" selected="0">
            <x v="64"/>
          </reference>
          <reference field="38" count="1" selected="0">
            <x v="19"/>
          </reference>
        </references>
      </pivotArea>
    </format>
    <format dxfId="901">
      <pivotArea dataOnly="0" labelOnly="1" outline="0" fieldPosition="0">
        <references count="12">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x v="25"/>
          </reference>
          <reference field="31" count="1" selected="0">
            <x v="65"/>
          </reference>
          <reference field="38" count="1" selected="0">
            <x v="44"/>
          </reference>
        </references>
      </pivotArea>
    </format>
    <format dxfId="900">
      <pivotArea dataOnly="0" labelOnly="1" outline="0" fieldPosition="0">
        <references count="12">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x v="85"/>
          </reference>
          <reference field="31" count="1" selected="0">
            <x v="67"/>
          </reference>
          <reference field="38" count="1" selected="0">
            <x v="33"/>
          </reference>
        </references>
      </pivotArea>
    </format>
    <format dxfId="899">
      <pivotArea dataOnly="0" labelOnly="1" outline="0" fieldPosition="0">
        <references count="12">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x v="22"/>
          </reference>
          <reference field="31" count="1" selected="0">
            <x v="95"/>
          </reference>
          <reference field="38" count="1" selected="0">
            <x v="81"/>
          </reference>
        </references>
      </pivotArea>
    </format>
    <format dxfId="898">
      <pivotArea dataOnly="0" labelOnly="1" outline="0" fieldPosition="0">
        <references count="12">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x v="105"/>
          </reference>
          <reference field="31" count="1" selected="0">
            <x v="137"/>
          </reference>
          <reference field="38" count="1" selected="0">
            <x v="31"/>
          </reference>
        </references>
      </pivotArea>
    </format>
    <format dxfId="897">
      <pivotArea dataOnly="0" labelOnly="1" outline="0" fieldPosition="0">
        <references count="12">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x v="71"/>
          </reference>
          <reference field="31" count="1" selected="0">
            <x v="93"/>
          </reference>
          <reference field="38" count="1" selected="0">
            <x v="36"/>
          </reference>
        </references>
      </pivotArea>
    </format>
    <format dxfId="896">
      <pivotArea dataOnly="0" labelOnly="1" outline="0" fieldPosition="0">
        <references count="12">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x v="78"/>
          </reference>
          <reference field="31" count="1" selected="0">
            <x v="49"/>
          </reference>
          <reference field="38" count="1" selected="0">
            <x v="98"/>
          </reference>
        </references>
      </pivotArea>
    </format>
    <format dxfId="895">
      <pivotArea dataOnly="0" labelOnly="1" outline="0" fieldPosition="0">
        <references count="12">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x v="6"/>
          </reference>
          <reference field="31" count="1" selected="0">
            <x v="88"/>
          </reference>
          <reference field="38" count="1" selected="0">
            <x v="70"/>
          </reference>
        </references>
      </pivotArea>
    </format>
    <format dxfId="894">
      <pivotArea dataOnly="0" labelOnly="1" outline="0" fieldPosition="0">
        <references count="12">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x v="119"/>
          </reference>
          <reference field="31" count="1" selected="0">
            <x v="25"/>
          </reference>
          <reference field="38" count="1" selected="0">
            <x v="40"/>
          </reference>
        </references>
      </pivotArea>
    </format>
    <format dxfId="893">
      <pivotArea dataOnly="0" labelOnly="1" outline="0" fieldPosition="0">
        <references count="12">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x v="120"/>
          </reference>
          <reference field="31" count="1" selected="0">
            <x v="27"/>
          </reference>
          <reference field="38" count="1" selected="0">
            <x v="26"/>
          </reference>
        </references>
      </pivotArea>
    </format>
    <format dxfId="892">
      <pivotArea dataOnly="0" labelOnly="1" outline="0" fieldPosition="0">
        <references count="12">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x v="0"/>
          </reference>
          <reference field="31" count="1" selected="0">
            <x v="33"/>
          </reference>
          <reference field="38" count="1" selected="0">
            <x v="0"/>
          </reference>
        </references>
      </pivotArea>
    </format>
    <format dxfId="891">
      <pivotArea dataOnly="0" labelOnly="1" outline="0" fieldPosition="0">
        <references count="12">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x v="27"/>
          </reference>
          <reference field="31" count="1" selected="0">
            <x v="39"/>
          </reference>
          <reference field="38" count="1" selected="0">
            <x v="47"/>
          </reference>
        </references>
      </pivotArea>
    </format>
    <format dxfId="890">
      <pivotArea dataOnly="0" labelOnly="1" outline="0" fieldPosition="0">
        <references count="12">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x v="24"/>
          </reference>
          <reference field="31" count="1" selected="0">
            <x v="15"/>
          </reference>
          <reference field="38" count="1" selected="0">
            <x v="45"/>
          </reference>
        </references>
      </pivotArea>
    </format>
    <format dxfId="889">
      <pivotArea dataOnly="0" labelOnly="1" outline="0" fieldPosition="0">
        <references count="12">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x v="29"/>
          </reference>
          <reference field="31" count="1" selected="0">
            <x v="22"/>
          </reference>
          <reference field="38" count="1" selected="0">
            <x v="45"/>
          </reference>
        </references>
      </pivotArea>
    </format>
    <format dxfId="888">
      <pivotArea dataOnly="0" labelOnly="1" outline="0" fieldPosition="0">
        <references count="12">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x v="5"/>
          </reference>
          <reference field="31" count="1" selected="0">
            <x v="150"/>
          </reference>
          <reference field="38" count="1" selected="0">
            <x v="9"/>
          </reference>
        </references>
      </pivotArea>
    </format>
    <format dxfId="887">
      <pivotArea dataOnly="0" labelOnly="1" outline="0" fieldPosition="0">
        <references count="12">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x v="120"/>
          </reference>
          <reference field="31" count="1" selected="0">
            <x v="19"/>
          </reference>
          <reference field="38" count="1" selected="0">
            <x v="32"/>
          </reference>
        </references>
      </pivotArea>
    </format>
    <format dxfId="886">
      <pivotArea dataOnly="0" labelOnly="1" outline="0" fieldPosition="0">
        <references count="12">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36"/>
          </reference>
          <reference field="31" count="1" selected="0">
            <x v="8"/>
          </reference>
          <reference field="38" count="1" selected="0">
            <x v="86"/>
          </reference>
        </references>
      </pivotArea>
    </format>
    <format dxfId="885">
      <pivotArea dataOnly="0" labelOnly="1" outline="0" fieldPosition="0">
        <references count="12">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41"/>
          </reference>
          <reference field="31" count="1" selected="0">
            <x v="9"/>
          </reference>
          <reference field="38" count="1" selected="0">
            <x v="59"/>
          </reference>
        </references>
      </pivotArea>
    </format>
    <format dxfId="884">
      <pivotArea dataOnly="0" labelOnly="1" outline="0" fieldPosition="0">
        <references count="12">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72"/>
          </reference>
          <reference field="31" count="1" selected="0">
            <x v="10"/>
          </reference>
          <reference field="38" count="1" selected="0">
            <x v="2"/>
          </reference>
        </references>
      </pivotArea>
    </format>
    <format dxfId="883">
      <pivotArea dataOnly="0" labelOnly="1" outline="0" fieldPosition="0">
        <references count="12">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46"/>
          </reference>
          <reference field="31" count="1" selected="0">
            <x v="32"/>
          </reference>
          <reference field="38" count="1" selected="0">
            <x v="73"/>
          </reference>
        </references>
      </pivotArea>
    </format>
    <format dxfId="882">
      <pivotArea dataOnly="0" labelOnly="1" outline="0" fieldPosition="0">
        <references count="12">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x v="115"/>
          </reference>
          <reference field="31" count="1" selected="0">
            <x v="115"/>
          </reference>
          <reference field="38" count="1" selected="0">
            <x v="39"/>
          </reference>
        </references>
      </pivotArea>
    </format>
    <format dxfId="881">
      <pivotArea dataOnly="0" labelOnly="1" outline="0" fieldPosition="0">
        <references count="12">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x v="66"/>
          </reference>
          <reference field="31" count="1" selected="0">
            <x v="130"/>
          </reference>
          <reference field="38" count="1" selected="0">
            <x v="30"/>
          </reference>
        </references>
      </pivotArea>
    </format>
    <format dxfId="880">
      <pivotArea dataOnly="0" labelOnly="1" outline="0" fieldPosition="0">
        <references count="12">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x v="70"/>
          </reference>
          <reference field="31" count="1" selected="0">
            <x v="61"/>
          </reference>
          <reference field="38" count="1" selected="0">
            <x v="43"/>
          </reference>
        </references>
      </pivotArea>
    </format>
    <format dxfId="879">
      <pivotArea dataOnly="0" labelOnly="1" outline="0" fieldPosition="0">
        <references count="12">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x v="32"/>
          </reference>
          <reference field="31" count="1" selected="0">
            <x v="1"/>
          </reference>
          <reference field="38" count="1" selected="0">
            <x v="69"/>
          </reference>
        </references>
      </pivotArea>
    </format>
    <format dxfId="878">
      <pivotArea dataOnly="0" labelOnly="1" outline="0" fieldPosition="0">
        <references count="12">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x v="120"/>
          </reference>
          <reference field="31" count="1" selected="0">
            <x v="4"/>
          </reference>
          <reference field="38" count="1" selected="0">
            <x v="104"/>
          </reference>
        </references>
      </pivotArea>
    </format>
    <format dxfId="877">
      <pivotArea dataOnly="0" labelOnly="1" outline="0" fieldPosition="0">
        <references count="12">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x v="44"/>
          </reference>
          <reference field="31" count="1" selected="0">
            <x v="11"/>
          </reference>
          <reference field="38" count="1" selected="0">
            <x v="59"/>
          </reference>
        </references>
      </pivotArea>
    </format>
    <format dxfId="876">
      <pivotArea dataOnly="0" labelOnly="1" outline="0" fieldPosition="0">
        <references count="12">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x v="118"/>
          </reference>
          <reference field="31" count="1" selected="0">
            <x v="12"/>
          </reference>
          <reference field="38" count="1" selected="0">
            <x v="100"/>
          </reference>
        </references>
      </pivotArea>
    </format>
    <format dxfId="875">
      <pivotArea dataOnly="0" labelOnly="1" outline="0" fieldPosition="0">
        <references count="12">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x v="45"/>
          </reference>
          <reference field="31" count="1" selected="0">
            <x v="13"/>
          </reference>
          <reference field="38" count="1" selected="0">
            <x v="17"/>
          </reference>
        </references>
      </pivotArea>
    </format>
    <format dxfId="874">
      <pivotArea dataOnly="0" labelOnly="1" outline="0" fieldPosition="0">
        <references count="12">
          <reference field="7" count="1" selected="0">
            <x v="0"/>
          </reference>
          <reference field="8" count="1" selected="0">
            <x v="5"/>
          </reference>
          <reference field="16" count="1" selected="0">
            <x v="11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x v="0"/>
          </reference>
          <reference field="31" count="1" selected="0">
            <x v="14"/>
          </reference>
          <reference field="38" count="1" selected="0">
            <x v="88"/>
          </reference>
        </references>
      </pivotArea>
    </format>
    <format dxfId="873">
      <pivotArea dataOnly="0" labelOnly="1" outline="0" fieldPosition="0">
        <references count="12">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x v="98"/>
          </reference>
          <reference field="31" count="1" selected="0">
            <x v="42"/>
          </reference>
          <reference field="38" count="1" selected="0">
            <x v="15"/>
          </reference>
        </references>
      </pivotArea>
    </format>
    <format dxfId="872">
      <pivotArea dataOnly="0" labelOnly="1" outline="0" fieldPosition="0">
        <references count="12">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x v="102"/>
          </reference>
          <reference field="31" count="1" selected="0">
            <x v="59"/>
          </reference>
          <reference field="38" count="1" selected="0">
            <x v="13"/>
          </reference>
        </references>
      </pivotArea>
    </format>
    <format dxfId="871">
      <pivotArea dataOnly="0" labelOnly="1" outline="0" fieldPosition="0">
        <references count="12">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x v="82"/>
          </reference>
          <reference field="31" count="1" selected="0">
            <x v="69"/>
          </reference>
          <reference field="38" count="1" selected="0">
            <x v="90"/>
          </reference>
        </references>
      </pivotArea>
    </format>
    <format dxfId="870">
      <pivotArea dataOnly="0" labelOnly="1" outline="0" fieldPosition="0">
        <references count="12">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x v="113"/>
          </reference>
          <reference field="31" count="1" selected="0">
            <x v="70"/>
          </reference>
          <reference field="38" count="1" selected="0">
            <x v="37"/>
          </reference>
        </references>
      </pivotArea>
    </format>
    <format dxfId="869">
      <pivotArea dataOnly="0" labelOnly="1" outline="0" fieldPosition="0">
        <references count="12">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x v="94"/>
          </reference>
          <reference field="31" count="1" selected="0">
            <x v="76"/>
          </reference>
          <reference field="38" count="1" selected="0">
            <x v="78"/>
          </reference>
        </references>
      </pivotArea>
    </format>
    <format dxfId="868">
      <pivotArea dataOnly="0" labelOnly="1" outline="0" fieldPosition="0">
        <references count="12">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x v="107"/>
          </reference>
          <reference field="31" count="1" selected="0">
            <x v="77"/>
          </reference>
          <reference field="38" count="1" selected="0">
            <x v="38"/>
          </reference>
        </references>
      </pivotArea>
    </format>
    <format dxfId="867">
      <pivotArea dataOnly="0" labelOnly="1" outline="0" fieldPosition="0">
        <references count="12">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x v="89"/>
          </reference>
          <reference field="31" count="1" selected="0">
            <x v="78"/>
          </reference>
          <reference field="38" count="1" selected="0">
            <x v="89"/>
          </reference>
        </references>
      </pivotArea>
    </format>
    <format dxfId="866">
      <pivotArea dataOnly="0" labelOnly="1" outline="0" fieldPosition="0">
        <references count="12">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x v="17"/>
          </reference>
          <reference field="31" count="1" selected="0">
            <x v="79"/>
          </reference>
          <reference field="38" count="1" selected="0">
            <x v="89"/>
          </reference>
        </references>
      </pivotArea>
    </format>
    <format dxfId="865">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x v="62"/>
          </reference>
          <reference field="31" count="1" selected="0">
            <x v="81"/>
          </reference>
          <reference field="38" count="1" selected="0">
            <x v="36"/>
          </reference>
        </references>
      </pivotArea>
    </format>
    <format dxfId="864">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x v="69"/>
          </reference>
          <reference field="31" count="1" selected="0">
            <x v="82"/>
          </reference>
          <reference field="38" count="1" selected="0">
            <x v="68"/>
          </reference>
        </references>
      </pivotArea>
    </format>
    <format dxfId="863">
      <pivotArea dataOnly="0" labelOnly="1" outline="0" fieldPosition="0">
        <references count="12">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x v="116"/>
          </reference>
          <reference field="31" count="1" selected="0">
            <x v="83"/>
          </reference>
          <reference field="38" count="1" selected="0">
            <x v="91"/>
          </reference>
        </references>
      </pivotArea>
    </format>
    <format dxfId="862">
      <pivotArea dataOnly="0" labelOnly="1" outline="0" fieldPosition="0">
        <references count="12">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x v="120"/>
          </reference>
          <reference field="31" count="1" selected="0">
            <x v="85"/>
          </reference>
          <reference field="38" count="1" selected="0">
            <x v="104"/>
          </reference>
        </references>
      </pivotArea>
    </format>
    <format dxfId="861">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x v="93"/>
          </reference>
          <reference field="31" count="1" selected="0">
            <x v="89"/>
          </reference>
          <reference field="38" count="1" selected="0">
            <x v="83"/>
          </reference>
        </references>
      </pivotArea>
    </format>
    <format dxfId="860">
      <pivotArea dataOnly="0" labelOnly="1" outline="0" fieldPosition="0">
        <references count="12">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x v="68"/>
          </reference>
          <reference field="31" count="1" selected="0">
            <x v="91"/>
          </reference>
          <reference field="38" count="1" selected="0">
            <x v="34"/>
          </reference>
        </references>
      </pivotArea>
    </format>
    <format dxfId="859">
      <pivotArea dataOnly="0" labelOnly="1" outline="0" fieldPosition="0">
        <references count="12">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selected="0">
            <x v="30"/>
          </reference>
          <reference field="30" count="1">
            <x v="19"/>
          </reference>
          <reference field="31" count="1" selected="0">
            <x v="94"/>
          </reference>
          <reference field="38" count="1" selected="0">
            <x v="92"/>
          </reference>
        </references>
      </pivotArea>
    </format>
    <format dxfId="858">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x v="33"/>
          </reference>
          <reference field="31" count="1" selected="0">
            <x v="97"/>
          </reference>
          <reference field="38" count="1" selected="0">
            <x v="27"/>
          </reference>
        </references>
      </pivotArea>
    </format>
    <format dxfId="857">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x v="34"/>
          </reference>
          <reference field="31" count="1" selected="0">
            <x v="98"/>
          </reference>
          <reference field="38" count="1" selected="0">
            <x v="27"/>
          </reference>
        </references>
      </pivotArea>
    </format>
    <format dxfId="856">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2"/>
          </reference>
          <reference field="20" count="1" selected="0">
            <x v="2"/>
          </reference>
          <reference field="21" count="1" selected="0">
            <x v="26"/>
          </reference>
          <reference field="22" count="1" selected="0">
            <x v="7"/>
          </reference>
          <reference field="30" count="1">
            <x v="35"/>
          </reference>
          <reference field="31" count="1" selected="0">
            <x v="99"/>
          </reference>
          <reference field="38" count="1" selected="0">
            <x v="35"/>
          </reference>
        </references>
      </pivotArea>
    </format>
    <format dxfId="855">
      <pivotArea dataOnly="0" labelOnly="1" outline="0" fieldPosition="0">
        <references count="12">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x v="79"/>
          </reference>
          <reference field="31" count="1" selected="0">
            <x v="101"/>
          </reference>
          <reference field="38" count="1" selected="0">
            <x v="53"/>
          </reference>
        </references>
      </pivotArea>
    </format>
    <format dxfId="854">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x v="120"/>
          </reference>
          <reference field="31" count="1" selected="0">
            <x v="103"/>
          </reference>
          <reference field="38" count="1" selected="0">
            <x v="104"/>
          </reference>
        </references>
      </pivotArea>
    </format>
    <format dxfId="853">
      <pivotArea dataOnly="0" labelOnly="1" outline="0" fieldPosition="0">
        <references count="12">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x v="103"/>
          </reference>
          <reference field="31" count="1" selected="0">
            <x v="109"/>
          </reference>
          <reference field="38" count="1" selected="0">
            <x v="12"/>
          </reference>
        </references>
      </pivotArea>
    </format>
    <format dxfId="852">
      <pivotArea dataOnly="0" labelOnly="1" outline="0" fieldPosition="0">
        <references count="12">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x v="120"/>
          </reference>
          <reference field="31" count="1" selected="0">
            <x v="110"/>
          </reference>
          <reference field="38" count="1" selected="0">
            <x v="104"/>
          </reference>
        </references>
      </pivotArea>
    </format>
    <format dxfId="851">
      <pivotArea dataOnly="0" labelOnly="1" outline="0" fieldPosition="0">
        <references count="12">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x v="73"/>
          </reference>
          <reference field="31" count="1" selected="0">
            <x v="112"/>
          </reference>
          <reference field="38" count="1" selected="0">
            <x v="63"/>
          </reference>
        </references>
      </pivotArea>
    </format>
    <format dxfId="850">
      <pivotArea dataOnly="0" labelOnly="1" outline="0" fieldPosition="0">
        <references count="12">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x v="84"/>
          </reference>
          <reference field="31" count="1" selected="0">
            <x v="113"/>
          </reference>
          <reference field="38" count="1" selected="0">
            <x v="18"/>
          </reference>
        </references>
      </pivotArea>
    </format>
    <format dxfId="849">
      <pivotArea dataOnly="0" labelOnly="1" outline="0" fieldPosition="0">
        <references count="12">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x v="114"/>
          </reference>
          <reference field="31" count="1" selected="0">
            <x v="114"/>
          </reference>
          <reference field="38" count="1" selected="0">
            <x v="72"/>
          </reference>
        </references>
      </pivotArea>
    </format>
    <format dxfId="848">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x v="111"/>
          </reference>
          <reference field="31" count="1" selected="0">
            <x v="117"/>
          </reference>
          <reference field="38" count="1" selected="0">
            <x v="39"/>
          </reference>
        </references>
      </pivotArea>
    </format>
    <format dxfId="847">
      <pivotArea dataOnly="0" labelOnly="1" outline="0" fieldPosition="0">
        <references count="12">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x v="95"/>
          </reference>
          <reference field="31" count="1" selected="0">
            <x v="118"/>
          </reference>
          <reference field="38" count="1" selected="0">
            <x v="21"/>
          </reference>
        </references>
      </pivotArea>
    </format>
    <format dxfId="846">
      <pivotArea dataOnly="0" labelOnly="1" outline="0" fieldPosition="0">
        <references count="12">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x v="112"/>
          </reference>
          <reference field="31" count="1" selected="0">
            <x v="128"/>
          </reference>
          <reference field="38" count="1" selected="0">
            <x v="102"/>
          </reference>
        </references>
      </pivotArea>
    </format>
    <format dxfId="845">
      <pivotArea dataOnly="0" labelOnly="1" outline="0" fieldPosition="0">
        <references count="12">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x v="109"/>
          </reference>
          <reference field="31" count="1" selected="0">
            <x v="129"/>
          </reference>
          <reference field="38" count="1" selected="0">
            <x v="61"/>
          </reference>
        </references>
      </pivotArea>
    </format>
    <format dxfId="844">
      <pivotArea dataOnly="0" labelOnly="1" outline="0" fieldPosition="0">
        <references count="12">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x v="101"/>
          </reference>
          <reference field="31" count="1" selected="0">
            <x v="133"/>
          </reference>
          <reference field="38" count="1" selected="0">
            <x v="75"/>
          </reference>
        </references>
      </pivotArea>
    </format>
    <format dxfId="843">
      <pivotArea dataOnly="0" labelOnly="1" outline="0" fieldPosition="0">
        <references count="12">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x v="120"/>
          </reference>
          <reference field="31" count="1" selected="0">
            <x v="144"/>
          </reference>
          <reference field="38" count="1" selected="0">
            <x v="104"/>
          </reference>
        </references>
      </pivotArea>
    </format>
    <format dxfId="842">
      <pivotArea dataOnly="0" labelOnly="1" outline="0" fieldPosition="0">
        <references count="12">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x v="13"/>
          </reference>
          <reference field="31" count="1" selected="0">
            <x v="135"/>
          </reference>
          <reference field="38" count="1" selected="0">
            <x v="21"/>
          </reference>
        </references>
      </pivotArea>
    </format>
    <format dxfId="841">
      <pivotArea dataOnly="0" labelOnly="1" outline="0" fieldPosition="0">
        <references count="13">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x v="56"/>
          </reference>
          <reference field="38" count="1" selected="0">
            <x v="66"/>
          </reference>
        </references>
      </pivotArea>
    </format>
    <format dxfId="840">
      <pivotArea dataOnly="0" labelOnly="1" outline="0" fieldPosition="0">
        <references count="13">
          <reference field="7" count="1" selected="0">
            <x v="1"/>
          </reference>
          <reference field="8" count="1" selected="0">
            <x v="14"/>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selected="0">
            <x v="63"/>
          </reference>
          <reference field="31" count="1" selected="0">
            <x v="2"/>
          </reference>
          <reference field="36" count="1">
            <x v="33"/>
          </reference>
          <reference field="38" count="1" selected="0">
            <x v="20"/>
          </reference>
        </references>
      </pivotArea>
    </format>
    <format dxfId="839">
      <pivotArea dataOnly="0" labelOnly="1" outline="0" fieldPosition="0">
        <references count="13">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x v="93"/>
          </reference>
          <reference field="38" count="1" selected="0">
            <x v="104"/>
          </reference>
        </references>
      </pivotArea>
    </format>
    <format dxfId="838">
      <pivotArea dataOnly="0" labelOnly="1" outline="0" fieldPosition="0">
        <references count="13">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x v="40"/>
          </reference>
          <reference field="38" count="1" selected="0">
            <x v="67"/>
          </reference>
        </references>
      </pivotArea>
    </format>
    <format dxfId="837">
      <pivotArea dataOnly="0" labelOnly="1" outline="0" fieldPosition="0">
        <references count="13">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x v="77"/>
          </reference>
          <reference field="38" count="1" selected="0">
            <x v="10"/>
          </reference>
        </references>
      </pivotArea>
    </format>
    <format dxfId="836">
      <pivotArea dataOnly="0" labelOnly="1" outline="0" fieldPosition="0">
        <references count="13">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x v="75"/>
          </reference>
          <reference field="38" count="1" selected="0">
            <x v="42"/>
          </reference>
        </references>
      </pivotArea>
    </format>
    <format dxfId="835">
      <pivotArea dataOnly="0" labelOnly="1" outline="0" fieldPosition="0">
        <references count="13">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x v="1"/>
          </reference>
          <reference field="38" count="1" selected="0">
            <x v="24"/>
          </reference>
        </references>
      </pivotArea>
    </format>
    <format dxfId="834">
      <pivotArea dataOnly="0" labelOnly="1" outline="0" fieldPosition="0">
        <references count="13">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x v="78"/>
          </reference>
          <reference field="38" count="1" selected="0">
            <x v="21"/>
          </reference>
        </references>
      </pivotArea>
    </format>
    <format dxfId="833">
      <pivotArea dataOnly="0" labelOnly="1" outline="0" fieldPosition="0">
        <references count="13">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x v="68"/>
          </reference>
          <reference field="38" count="1" selected="0">
            <x v="22"/>
          </reference>
        </references>
      </pivotArea>
    </format>
    <format dxfId="832">
      <pivotArea dataOnly="0" labelOnly="1" outline="0" fieldPosition="0">
        <references count="13">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x v="66"/>
          </reference>
          <reference field="38" count="1" selected="0">
            <x v="83"/>
          </reference>
        </references>
      </pivotArea>
    </format>
    <format dxfId="831">
      <pivotArea dataOnly="0" labelOnly="1" outline="0" fieldPosition="0">
        <references count="13">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x v="25"/>
          </reference>
          <reference field="38" count="1" selected="0">
            <x v="69"/>
          </reference>
        </references>
      </pivotArea>
    </format>
    <format dxfId="830">
      <pivotArea dataOnly="0" labelOnly="1" outline="0" fieldPosition="0">
        <references count="13">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x v="77"/>
          </reference>
          <reference field="38" count="1" selected="0">
            <x v="21"/>
          </reference>
        </references>
      </pivotArea>
    </format>
    <format dxfId="829">
      <pivotArea dataOnly="0" labelOnly="1" outline="0" fieldPosition="0">
        <references count="13">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x v="83"/>
          </reference>
          <reference field="38" count="1" selected="0">
            <x v="5"/>
          </reference>
        </references>
      </pivotArea>
    </format>
    <format dxfId="828">
      <pivotArea dataOnly="0" labelOnly="1" outline="0" fieldPosition="0">
        <references count="13">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x v="84"/>
          </reference>
          <reference field="38" count="1" selected="0">
            <x v="101"/>
          </reference>
        </references>
      </pivotArea>
    </format>
    <format dxfId="827">
      <pivotArea dataOnly="0" labelOnly="1" outline="0" fieldPosition="0">
        <references count="13">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x v="93"/>
          </reference>
          <reference field="38" count="1" selected="0">
            <x v="3"/>
          </reference>
        </references>
      </pivotArea>
    </format>
    <format dxfId="826">
      <pivotArea dataOnly="0" labelOnly="1" outline="0" fieldPosition="0">
        <references count="13">
          <reference field="7" count="1" selected="0">
            <x v="3"/>
          </reference>
          <reference field="8" count="1" selected="0">
            <x v="14"/>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0" count="1" selected="0">
            <x v="121"/>
          </reference>
          <reference field="31" count="1" selected="0">
            <x v="140"/>
          </reference>
          <reference field="36" count="1">
            <x v="94"/>
          </reference>
          <reference field="38" count="1" selected="0">
            <x v="105"/>
          </reference>
        </references>
      </pivotArea>
    </format>
    <format dxfId="825">
      <pivotArea dataOnly="0" labelOnly="1" outline="0" fieldPosition="0">
        <references count="13">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80"/>
          </reference>
          <reference field="31" count="1" selected="0">
            <x v="28"/>
          </reference>
          <reference field="36" count="1">
            <x v="88"/>
          </reference>
          <reference field="38" count="1" selected="0">
            <x v="11"/>
          </reference>
        </references>
      </pivotArea>
    </format>
    <format dxfId="824">
      <pivotArea dataOnly="0" labelOnly="1" outline="0" fieldPosition="0">
        <references count="13">
          <reference field="7" count="1" selected="0">
            <x v="3"/>
          </reference>
          <reference field="8" count="1" selected="0">
            <x v="14"/>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34"/>
          </reference>
          <reference field="36" count="1">
            <x v="87"/>
          </reference>
          <reference field="38" count="1" selected="0">
            <x v="87"/>
          </reference>
        </references>
      </pivotArea>
    </format>
    <format dxfId="823">
      <pivotArea dataOnly="0" labelOnly="1" outline="0" fieldPosition="0">
        <references count="13">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x v="87"/>
          </reference>
          <reference field="38" count="1" selected="0">
            <x v="87"/>
          </reference>
        </references>
      </pivotArea>
    </format>
    <format dxfId="822">
      <pivotArea dataOnly="0" labelOnly="1" outline="0" fieldPosition="0">
        <references count="13">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x v="47"/>
          </reference>
          <reference field="38" count="1" selected="0">
            <x v="76"/>
          </reference>
        </references>
      </pivotArea>
    </format>
    <format dxfId="821">
      <pivotArea dataOnly="0" labelOnly="1" outline="0" fieldPosition="0">
        <references count="13">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x v="91"/>
          </reference>
          <reference field="38" count="1" selected="0">
            <x v="84"/>
          </reference>
        </references>
      </pivotArea>
    </format>
    <format dxfId="820">
      <pivotArea dataOnly="0" labelOnly="1" outline="0" fieldPosition="0">
        <references count="13">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x v="62"/>
          </reference>
          <reference field="38" count="1" selected="0">
            <x v="7"/>
          </reference>
        </references>
      </pivotArea>
    </format>
    <format dxfId="819">
      <pivotArea dataOnly="0" labelOnly="1" outline="0" fieldPosition="0">
        <references count="13">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6"/>
          </reference>
          <reference field="31" count="1" selected="0">
            <x v="66"/>
          </reference>
          <reference field="36" count="1">
            <x v="19"/>
          </reference>
          <reference field="38" count="1" selected="0">
            <x v="13"/>
          </reference>
        </references>
      </pivotArea>
    </format>
    <format dxfId="818">
      <pivotArea dataOnly="0" labelOnly="1" outline="0" fieldPosition="0">
        <references count="13">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x v="16"/>
          </reference>
          <reference field="38" count="1" selected="0">
            <x v="86"/>
          </reference>
        </references>
      </pivotArea>
    </format>
    <format dxfId="817">
      <pivotArea dataOnly="0" labelOnly="1" outline="0" fieldPosition="0">
        <references count="13">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selected="0">
            <x v="1"/>
          </reference>
          <reference field="31" count="1" selected="0">
            <x v="68"/>
          </reference>
          <reference field="36" count="1">
            <x v="56"/>
          </reference>
          <reference field="38" count="1" selected="0">
            <x v="31"/>
          </reference>
        </references>
      </pivotArea>
    </format>
    <format dxfId="816">
      <pivotArea dataOnly="0" labelOnly="1" outline="0" fieldPosition="0">
        <references count="13">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x v="67"/>
          </reference>
          <reference field="38" count="1" selected="0">
            <x v="12"/>
          </reference>
        </references>
      </pivotArea>
    </format>
    <format dxfId="815">
      <pivotArea dataOnly="0" labelOnly="1" outline="0" fieldPosition="0">
        <references count="13">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x v="60"/>
          </reference>
          <reference field="38" count="1" selected="0">
            <x v="85"/>
          </reference>
        </references>
      </pivotArea>
    </format>
    <format dxfId="814">
      <pivotArea dataOnly="0" labelOnly="1" outline="0" fieldPosition="0">
        <references count="13">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selected="0">
            <x v="90"/>
          </reference>
          <reference field="31" count="1" selected="0">
            <x v="71"/>
          </reference>
          <reference field="36" count="1">
            <x v="93"/>
          </reference>
          <reference field="38" count="1" selected="0">
            <x v="56"/>
          </reference>
        </references>
      </pivotArea>
    </format>
    <format dxfId="813">
      <pivotArea dataOnly="0" labelOnly="1" outline="0" fieldPosition="0">
        <references count="13">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x v="59"/>
          </reference>
          <reference field="38" count="1" selected="0">
            <x v="60"/>
          </reference>
        </references>
      </pivotArea>
    </format>
    <format dxfId="812">
      <pivotArea dataOnly="0" labelOnly="1" outline="0" fieldPosition="0">
        <references count="13">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x v="50"/>
          </reference>
          <reference field="38" count="1" selected="0">
            <x v="64"/>
          </reference>
        </references>
      </pivotArea>
    </format>
    <format dxfId="811">
      <pivotArea dataOnly="0" labelOnly="1" outline="0" fieldPosition="0">
        <references count="13">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x v="93"/>
          </reference>
          <reference field="38" count="1" selected="0">
            <x v="41"/>
          </reference>
        </references>
      </pivotArea>
    </format>
    <format dxfId="810">
      <pivotArea dataOnly="0" labelOnly="1" outline="0" fieldPosition="0">
        <references count="13">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x v="79"/>
          </reference>
          <reference field="38" count="1" selected="0">
            <x v="4"/>
          </reference>
        </references>
      </pivotArea>
    </format>
    <format dxfId="809">
      <pivotArea dataOnly="0" labelOnly="1" outline="0" fieldPosition="0">
        <references count="13">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x v="84"/>
          </reference>
          <reference field="38" count="1" selected="0">
            <x v="65"/>
          </reference>
        </references>
      </pivotArea>
    </format>
    <format dxfId="808">
      <pivotArea dataOnly="0" labelOnly="1" outline="0" fieldPosition="0">
        <references count="13">
          <reference field="7" count="1" selected="0">
            <x v="1"/>
          </reference>
          <reference field="8" count="1" selected="0">
            <x v="14"/>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x v="83"/>
          </reference>
          <reference field="38" count="1" selected="0">
            <x v="65"/>
          </reference>
        </references>
      </pivotArea>
    </format>
    <format dxfId="807">
      <pivotArea dataOnly="0" labelOnly="1" outline="0" fieldPosition="0">
        <references count="13">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x v="80"/>
          </reference>
          <reference field="38" count="1" selected="0">
            <x v="94"/>
          </reference>
        </references>
      </pivotArea>
    </format>
    <format dxfId="806">
      <pivotArea dataOnly="0" labelOnly="1" outline="0" fieldPosition="0">
        <references count="13">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x v="8"/>
          </reference>
          <reference field="38" count="1" selected="0">
            <x v="54"/>
          </reference>
        </references>
      </pivotArea>
    </format>
    <format dxfId="805">
      <pivotArea dataOnly="0" labelOnly="1" outline="0" fieldPosition="0">
        <references count="13">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selected="0">
            <x v="104"/>
          </reference>
          <reference field="31" count="1" selected="0">
            <x v="35"/>
          </reference>
          <reference field="36" count="1">
            <x v="71"/>
          </reference>
          <reference field="38" count="1" selected="0">
            <x v="50"/>
          </reference>
        </references>
      </pivotArea>
    </format>
    <format dxfId="804">
      <pivotArea dataOnly="0" labelOnly="1" outline="0" fieldPosition="0">
        <references count="13">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x v="36"/>
          </reference>
          <reference field="38" count="1" selected="0">
            <x v="74"/>
          </reference>
        </references>
      </pivotArea>
    </format>
    <format dxfId="803">
      <pivotArea dataOnly="0" labelOnly="1" outline="0" fieldPosition="0">
        <references count="13">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7"/>
          </reference>
          <reference field="31" count="1" selected="0">
            <x v="47"/>
          </reference>
          <reference field="36" count="1">
            <x v="80"/>
          </reference>
          <reference field="38" count="1" selected="0">
            <x v="12"/>
          </reference>
        </references>
      </pivotArea>
    </format>
    <format dxfId="802">
      <pivotArea dataOnly="0" labelOnly="1" outline="0" fieldPosition="0">
        <references count="13">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x v="86"/>
          </reference>
          <reference field="38" count="1" selected="0">
            <x v="95"/>
          </reference>
        </references>
      </pivotArea>
    </format>
    <format dxfId="801">
      <pivotArea dataOnly="0" labelOnly="1" outline="0" fieldPosition="0">
        <references count="13">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x v="35"/>
          </reference>
          <reference field="38" count="1" selected="0">
            <x v="1"/>
          </reference>
        </references>
      </pivotArea>
    </format>
    <format dxfId="800">
      <pivotArea dataOnly="0" labelOnly="1" outline="0" fieldPosition="0">
        <references count="13">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x v="70"/>
          </reference>
          <reference field="38" count="1" selected="0">
            <x v="104"/>
          </reference>
        </references>
      </pivotArea>
    </format>
    <format dxfId="799">
      <pivotArea dataOnly="0" labelOnly="1" outline="0" fieldPosition="0">
        <references count="13">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x v="61"/>
          </reference>
          <reference field="38" count="1" selected="0">
            <x v="12"/>
          </reference>
        </references>
      </pivotArea>
    </format>
    <format dxfId="798">
      <pivotArea dataOnly="0" labelOnly="1" outline="0" fieldPosition="0">
        <references count="13">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x v="42"/>
          </reference>
          <reference field="38" count="1" selected="0">
            <x v="8"/>
          </reference>
        </references>
      </pivotArea>
    </format>
    <format dxfId="797">
      <pivotArea dataOnly="0" labelOnly="1" outline="0" fieldPosition="0">
        <references count="13">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x v="4"/>
          </reference>
          <reference field="38" count="1" selected="0">
            <x v="6"/>
          </reference>
        </references>
      </pivotArea>
    </format>
    <format dxfId="796">
      <pivotArea dataOnly="0" labelOnly="1" outline="0" fieldPosition="0">
        <references count="13">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x v="2"/>
          </reference>
          <reference field="38" count="1" selected="0">
            <x v="25"/>
          </reference>
        </references>
      </pivotArea>
    </format>
    <format dxfId="795">
      <pivotArea dataOnly="0" labelOnly="1" outline="0" fieldPosition="0">
        <references count="13">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x v="45"/>
          </reference>
          <reference field="38" count="1" selected="0">
            <x v="82"/>
          </reference>
        </references>
      </pivotArea>
    </format>
    <format dxfId="794">
      <pivotArea dataOnly="0" labelOnly="1" outline="0" fieldPosition="0">
        <references count="13">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x v="14"/>
          </reference>
          <reference field="38" count="1" selected="0">
            <x v="82"/>
          </reference>
        </references>
      </pivotArea>
    </format>
    <format dxfId="793">
      <pivotArea dataOnly="0" labelOnly="1" outline="0" fieldPosition="0">
        <references count="13">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x v="0"/>
          </reference>
          <reference field="38" count="1" selected="0">
            <x v="97"/>
          </reference>
        </references>
      </pivotArea>
    </format>
    <format dxfId="792">
      <pivotArea dataOnly="0" labelOnly="1" outline="0" fieldPosition="0">
        <references count="13">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x v="69"/>
          </reference>
          <reference field="38" count="1" selected="0">
            <x v="82"/>
          </reference>
        </references>
      </pivotArea>
    </format>
    <format dxfId="791">
      <pivotArea dataOnly="0" labelOnly="1" outline="0" fieldPosition="0">
        <references count="13">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x v="93"/>
          </reference>
          <reference field="38" count="1" selected="0">
            <x v="104"/>
          </reference>
        </references>
      </pivotArea>
    </format>
    <format dxfId="790">
      <pivotArea dataOnly="0" labelOnly="1" outline="0" fieldPosition="0">
        <references count="13">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x v="92"/>
          </reference>
          <reference field="38" count="1" selected="0">
            <x v="104"/>
          </reference>
        </references>
      </pivotArea>
    </format>
    <format dxfId="789">
      <pivotArea dataOnly="0" labelOnly="1" outline="0" fieldPosition="0">
        <references count="13">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x v="93"/>
          </reference>
          <reference field="38" count="1" selected="0">
            <x v="77"/>
          </reference>
        </references>
      </pivotArea>
    </format>
    <format dxfId="788">
      <pivotArea dataOnly="0" labelOnly="1" outline="0" fieldPosition="0">
        <references count="13">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x v="41"/>
          </reference>
          <reference field="38" count="1" selected="0">
            <x v="89"/>
          </reference>
        </references>
      </pivotArea>
    </format>
    <format dxfId="787">
      <pivotArea dataOnly="0" labelOnly="1" outline="0" fieldPosition="0">
        <references count="13">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x v="26"/>
          </reference>
          <reference field="38" count="1" selected="0">
            <x v="57"/>
          </reference>
        </references>
      </pivotArea>
    </format>
    <format dxfId="786">
      <pivotArea dataOnly="0" labelOnly="1" outline="0" fieldPosition="0">
        <references count="13">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x v="22"/>
          </reference>
          <reference field="38" count="1" selected="0">
            <x v="93"/>
          </reference>
        </references>
      </pivotArea>
    </format>
    <format dxfId="785">
      <pivotArea dataOnly="0" labelOnly="1" outline="0" fieldPosition="0">
        <references count="13">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x v="48"/>
          </reference>
          <reference field="38" count="1" selected="0">
            <x v="19"/>
          </reference>
        </references>
      </pivotArea>
    </format>
    <format dxfId="784">
      <pivotArea dataOnly="0" labelOnly="1" outline="0" fieldPosition="0">
        <references count="13">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5"/>
          </reference>
          <reference field="31" count="1" selected="0">
            <x v="65"/>
          </reference>
          <reference field="36" count="1">
            <x v="52"/>
          </reference>
          <reference field="38" count="1" selected="0">
            <x v="44"/>
          </reference>
        </references>
      </pivotArea>
    </format>
    <format dxfId="783">
      <pivotArea dataOnly="0" labelOnly="1" outline="0" fieldPosition="0">
        <references count="13">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x v="24"/>
          </reference>
          <reference field="38" count="1" selected="0">
            <x v="33"/>
          </reference>
        </references>
      </pivotArea>
    </format>
    <format dxfId="782">
      <pivotArea dataOnly="0" labelOnly="1" outline="0" fieldPosition="0">
        <references count="13">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x v="46"/>
          </reference>
          <reference field="38" count="1" selected="0">
            <x v="81"/>
          </reference>
        </references>
      </pivotArea>
    </format>
    <format dxfId="781">
      <pivotArea dataOnly="0" labelOnly="1" outline="0" fieldPosition="0">
        <references count="13">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x v="93"/>
          </reference>
          <reference field="38" count="1" selected="0">
            <x v="31"/>
          </reference>
        </references>
      </pivotArea>
    </format>
    <format dxfId="780">
      <pivotArea dataOnly="0" labelOnly="1" outline="0" fieldPosition="0">
        <references count="13">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x v="47"/>
          </reference>
          <reference field="38" count="1" selected="0">
            <x v="36"/>
          </reference>
        </references>
      </pivotArea>
    </format>
    <format dxfId="779">
      <pivotArea dataOnly="0" labelOnly="1" outline="0" fieldPosition="0">
        <references count="13">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x v="82"/>
          </reference>
          <reference field="38" count="1" selected="0">
            <x v="98"/>
          </reference>
        </references>
      </pivotArea>
    </format>
    <format dxfId="778">
      <pivotArea dataOnly="0" labelOnly="1" outline="0" fieldPosition="0">
        <references count="13">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x v="93"/>
          </reference>
          <reference field="38" count="1" selected="0">
            <x v="70"/>
          </reference>
        </references>
      </pivotArea>
    </format>
    <format dxfId="777">
      <pivotArea dataOnly="0" labelOnly="1" outline="0" fieldPosition="0">
        <references count="13">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x v="3"/>
          </reference>
          <reference field="38" count="1" selected="0">
            <x v="47"/>
          </reference>
        </references>
      </pivotArea>
    </format>
    <format dxfId="776">
      <pivotArea dataOnly="0" labelOnly="1" outline="0" fieldPosition="0">
        <references count="13">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x v="51"/>
          </reference>
          <reference field="38" count="1" selected="0">
            <x v="45"/>
          </reference>
        </references>
      </pivotArea>
    </format>
    <format dxfId="775">
      <pivotArea dataOnly="0" labelOnly="1" outline="0" fieldPosition="0">
        <references count="13">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29"/>
          </reference>
          <reference field="31" count="1" selected="0">
            <x v="22"/>
          </reference>
          <reference field="36" count="1">
            <x v="20"/>
          </reference>
          <reference field="38" count="1" selected="0">
            <x v="45"/>
          </reference>
        </references>
      </pivotArea>
    </format>
    <format dxfId="774">
      <pivotArea dataOnly="0" labelOnly="1" outline="0" fieldPosition="0">
        <references count="13">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5"/>
          </reference>
          <reference field="31" count="1" selected="0">
            <x v="150"/>
          </reference>
          <reference field="36" count="1">
            <x v="18"/>
          </reference>
          <reference field="38" count="1" selected="0">
            <x v="9"/>
          </reference>
        </references>
      </pivotArea>
    </format>
    <format dxfId="773">
      <pivotArea dataOnly="0" labelOnly="1" outline="0" fieldPosition="0">
        <references count="13">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x v="30"/>
          </reference>
          <reference field="38" count="1" selected="0">
            <x v="32"/>
          </reference>
        </references>
      </pivotArea>
    </format>
    <format dxfId="772">
      <pivotArea dataOnly="0" labelOnly="1" outline="0" fieldPosition="0">
        <references count="13">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x v="7"/>
          </reference>
          <reference field="38" count="1" selected="0">
            <x v="86"/>
          </reference>
        </references>
      </pivotArea>
    </format>
    <format dxfId="771">
      <pivotArea dataOnly="0" labelOnly="1" outline="0" fieldPosition="0">
        <references count="13">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x v="11"/>
          </reference>
          <reference field="38" count="1" selected="0">
            <x v="59"/>
          </reference>
        </references>
      </pivotArea>
    </format>
    <format dxfId="770">
      <pivotArea dataOnly="0" labelOnly="1" outline="0" fieldPosition="0">
        <references count="13">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x v="5"/>
          </reference>
          <reference field="38" count="1" selected="0">
            <x v="2"/>
          </reference>
        </references>
      </pivotArea>
    </format>
    <format dxfId="769">
      <pivotArea dataOnly="0" labelOnly="1" outline="0" fieldPosition="0">
        <references count="13">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x v="37"/>
          </reference>
          <reference field="38" count="1" selected="0">
            <x v="73"/>
          </reference>
        </references>
      </pivotArea>
    </format>
    <format dxfId="768">
      <pivotArea dataOnly="0" labelOnly="1" outline="0" fieldPosition="0">
        <references count="13">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x v="50"/>
          </reference>
          <reference field="38" count="1" selected="0">
            <x v="39"/>
          </reference>
        </references>
      </pivotArea>
    </format>
    <format dxfId="767">
      <pivotArea dataOnly="0" labelOnly="1" outline="0" fieldPosition="0">
        <references count="13">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x v="44"/>
          </reference>
          <reference field="38" count="1" selected="0">
            <x v="30"/>
          </reference>
        </references>
      </pivotArea>
    </format>
    <format dxfId="766">
      <pivotArea dataOnly="0" labelOnly="1" outline="0" fieldPosition="0">
        <references count="13">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x v="27"/>
          </reference>
          <reference field="38" count="1" selected="0">
            <x v="43"/>
          </reference>
        </references>
      </pivotArea>
    </format>
    <format dxfId="765">
      <pivotArea dataOnly="0" labelOnly="1" outline="0" fieldPosition="0">
        <references count="13">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x v="29"/>
          </reference>
          <reference field="38" count="1" selected="0">
            <x v="69"/>
          </reference>
        </references>
      </pivotArea>
    </format>
    <format dxfId="764">
      <pivotArea dataOnly="0" labelOnly="1" outline="0" fieldPosition="0">
        <references count="13">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x v="93"/>
          </reference>
          <reference field="38" count="1" selected="0">
            <x v="104"/>
          </reference>
        </references>
      </pivotArea>
    </format>
    <format dxfId="763">
      <pivotArea dataOnly="0" labelOnly="1" outline="0" fieldPosition="0">
        <references count="13">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x v="17"/>
          </reference>
          <reference field="38" count="1" selected="0">
            <x v="59"/>
          </reference>
        </references>
      </pivotArea>
    </format>
    <format dxfId="762">
      <pivotArea dataOnly="0" labelOnly="1" outline="0" fieldPosition="0">
        <references count="13">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x v="13"/>
          </reference>
          <reference field="38" count="1" selected="0">
            <x v="100"/>
          </reference>
        </references>
      </pivotArea>
    </format>
    <format dxfId="761">
      <pivotArea dataOnly="0" labelOnly="1" outline="0" fieldPosition="0">
        <references count="13">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x v="37"/>
          </reference>
          <reference field="38" count="1" selected="0">
            <x v="17"/>
          </reference>
        </references>
      </pivotArea>
    </format>
    <format dxfId="760">
      <pivotArea dataOnly="0" labelOnly="1" outline="0" fieldPosition="0">
        <references count="13">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x v="56"/>
          </reference>
          <reference field="38" count="1" selected="0">
            <x v="15"/>
          </reference>
        </references>
      </pivotArea>
    </format>
    <format dxfId="759">
      <pivotArea dataOnly="0" labelOnly="1" outline="0" fieldPosition="0">
        <references count="13">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x v="6"/>
          </reference>
          <reference field="38" count="1" selected="0">
            <x v="13"/>
          </reference>
        </references>
      </pivotArea>
    </format>
    <format dxfId="758">
      <pivotArea dataOnly="0" labelOnly="1" outline="0" fieldPosition="0">
        <references count="13">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x v="28"/>
          </reference>
          <reference field="38" count="1" selected="0">
            <x v="90"/>
          </reference>
        </references>
      </pivotArea>
    </format>
    <format dxfId="757">
      <pivotArea dataOnly="0" labelOnly="1" outline="0" fieldPosition="0">
        <references count="13">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x v="54"/>
          </reference>
          <reference field="38" count="1" selected="0">
            <x v="37"/>
          </reference>
        </references>
      </pivotArea>
    </format>
    <format dxfId="756">
      <pivotArea dataOnly="0" labelOnly="1" outline="0" fieldPosition="0">
        <references count="13">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x v="21"/>
          </reference>
          <reference field="38" count="1" selected="0">
            <x v="78"/>
          </reference>
        </references>
      </pivotArea>
    </format>
    <format dxfId="755">
      <pivotArea dataOnly="0" labelOnly="1" outline="0" fieldPosition="0">
        <references count="13">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x v="60"/>
          </reference>
          <reference field="38" count="1" selected="0">
            <x v="38"/>
          </reference>
        </references>
      </pivotArea>
    </format>
    <format dxfId="754">
      <pivotArea dataOnly="0" labelOnly="1" outline="0" fieldPosition="0">
        <references count="13">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x v="65"/>
          </reference>
          <reference field="38" count="1" selected="0">
            <x v="89"/>
          </reference>
        </references>
      </pivotArea>
    </format>
    <format dxfId="753">
      <pivotArea dataOnly="0" labelOnly="1" outline="0" fieldPosition="0">
        <references count="13">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x v="29"/>
          </reference>
          <reference field="38" count="1" selected="0">
            <x v="89"/>
          </reference>
        </references>
      </pivotArea>
    </format>
    <format dxfId="752">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x v="79"/>
          </reference>
          <reference field="38" count="1" selected="0">
            <x v="36"/>
          </reference>
        </references>
      </pivotArea>
    </format>
    <format dxfId="751">
      <pivotArea dataOnly="0" labelOnly="1" outline="0" fieldPosition="0">
        <references count="13">
          <reference field="7" count="1" selected="0">
            <x v="3"/>
          </reference>
          <reference field="8" count="1" selected="0">
            <x v="14"/>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x v="57"/>
          </reference>
          <reference field="38" count="1" selected="0">
            <x v="91"/>
          </reference>
        </references>
      </pivotArea>
    </format>
    <format dxfId="750">
      <pivotArea dataOnly="0" labelOnly="1" outline="0" fieldPosition="0">
        <references count="13">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x v="74"/>
          </reference>
          <reference field="38" count="1" selected="0">
            <x v="104"/>
          </reference>
        </references>
      </pivotArea>
    </format>
    <format dxfId="749">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x v="23"/>
          </reference>
          <reference field="38" count="1" selected="0">
            <x v="83"/>
          </reference>
        </references>
      </pivotArea>
    </format>
    <format dxfId="748">
      <pivotArea dataOnly="0" labelOnly="1" outline="0" fieldPosition="0">
        <references count="13">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x v="72"/>
          </reference>
          <reference field="38" count="1" selected="0">
            <x v="34"/>
          </reference>
        </references>
      </pivotArea>
    </format>
    <format dxfId="747">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x v="53"/>
          </reference>
          <reference field="38" count="1" selected="0">
            <x v="27"/>
          </reference>
        </references>
      </pivotArea>
    </format>
    <format dxfId="746">
      <pivotArea dataOnly="0" labelOnly="1" outline="0" fieldPosition="0">
        <references count="13">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x v="49"/>
          </reference>
          <reference field="38" count="1" selected="0">
            <x v="53"/>
          </reference>
        </references>
      </pivotArea>
    </format>
    <format dxfId="745">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x v="93"/>
          </reference>
          <reference field="38" count="1" selected="0">
            <x v="104"/>
          </reference>
        </references>
      </pivotArea>
    </format>
    <format dxfId="744">
      <pivotArea dataOnly="0" labelOnly="1" outline="0" fieldPosition="0">
        <references count="13">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x v="81"/>
          </reference>
          <reference field="38" count="1" selected="0">
            <x v="12"/>
          </reference>
        </references>
      </pivotArea>
    </format>
    <format dxfId="743">
      <pivotArea dataOnly="0" labelOnly="1" outline="0" fieldPosition="0">
        <references count="13">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x v="93"/>
          </reference>
          <reference field="38" count="1" selected="0">
            <x v="104"/>
          </reference>
        </references>
      </pivotArea>
    </format>
    <format dxfId="742">
      <pivotArea dataOnly="0" labelOnly="1" outline="0" fieldPosition="0">
        <references count="13">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x v="47"/>
          </reference>
          <reference field="38" count="1" selected="0">
            <x v="63"/>
          </reference>
        </references>
      </pivotArea>
    </format>
    <format dxfId="741">
      <pivotArea dataOnly="0" labelOnly="1" outline="0" fieldPosition="0">
        <references count="13">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x v="58"/>
          </reference>
          <reference field="38" count="1" selected="0">
            <x v="18"/>
          </reference>
        </references>
      </pivotArea>
    </format>
    <format dxfId="740">
      <pivotArea dataOnly="0" labelOnly="1" outline="0" fieldPosition="0">
        <references count="13">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x v="56"/>
          </reference>
          <reference field="38" count="1" selected="0">
            <x v="72"/>
          </reference>
        </references>
      </pivotArea>
    </format>
    <format dxfId="739">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x v="63"/>
          </reference>
          <reference field="38" count="1" selected="0">
            <x v="39"/>
          </reference>
        </references>
      </pivotArea>
    </format>
    <format dxfId="738">
      <pivotArea dataOnly="0" labelOnly="1" outline="0" fieldPosition="0">
        <references count="13">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x v="55"/>
          </reference>
          <reference field="38" count="1" selected="0">
            <x v="21"/>
          </reference>
        </references>
      </pivotArea>
    </format>
    <format dxfId="737">
      <pivotArea dataOnly="0" labelOnly="1" outline="0" fieldPosition="0">
        <references count="13">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x v="62"/>
          </reference>
          <reference field="38" count="1" selected="0">
            <x v="102"/>
          </reference>
        </references>
      </pivotArea>
    </format>
    <format dxfId="736">
      <pivotArea dataOnly="0" labelOnly="1" outline="0" fieldPosition="0">
        <references count="13">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x v="32"/>
          </reference>
          <reference field="38" count="1" selected="0">
            <x v="61"/>
          </reference>
        </references>
      </pivotArea>
    </format>
    <format dxfId="735">
      <pivotArea dataOnly="0" labelOnly="1" outline="0" fieldPosition="0">
        <references count="13">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x v="64"/>
          </reference>
          <reference field="38" count="1" selected="0">
            <x v="75"/>
          </reference>
        </references>
      </pivotArea>
    </format>
    <format dxfId="734">
      <pivotArea dataOnly="0" labelOnly="1" outline="0" fieldPosition="0">
        <references count="13">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x v="93"/>
          </reference>
          <reference field="38" count="1" selected="0">
            <x v="104"/>
          </reference>
        </references>
      </pivotArea>
    </format>
    <format dxfId="733">
      <pivotArea dataOnly="0" labelOnly="1" outline="0" fieldPosition="0">
        <references count="13">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x v="76"/>
          </reference>
          <reference field="38" count="1" selected="0">
            <x v="21"/>
          </reference>
        </references>
      </pivotArea>
    </format>
    <format dxfId="732">
      <pivotArea dataOnly="0" labelOnly="1" outline="0" fieldPosition="0">
        <references count="14">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x v="12"/>
          </reference>
          <reference field="38" count="1" selected="0">
            <x v="66"/>
          </reference>
        </references>
      </pivotArea>
    </format>
    <format dxfId="731">
      <pivotArea dataOnly="0" labelOnly="1" outline="0" fieldPosition="0">
        <references count="14">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x v="39"/>
          </reference>
          <reference field="38" count="1" selected="0">
            <x v="104"/>
          </reference>
        </references>
      </pivotArea>
    </format>
    <format dxfId="730">
      <pivotArea dataOnly="0" labelOnly="1" outline="0" fieldPosition="0">
        <references count="14">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x v="10"/>
          </reference>
          <reference field="38" count="1" selected="0">
            <x v="67"/>
          </reference>
        </references>
      </pivotArea>
    </format>
    <format dxfId="729">
      <pivotArea dataOnly="0" labelOnly="1" outline="0" fieldPosition="0">
        <references count="14">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x v="17"/>
          </reference>
          <reference field="38" count="1" selected="0">
            <x v="10"/>
          </reference>
        </references>
      </pivotArea>
    </format>
    <format dxfId="728">
      <pivotArea dataOnly="0" labelOnly="1" outline="0" fieldPosition="0">
        <references count="14">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x v="13"/>
          </reference>
          <reference field="38" count="1" selected="0">
            <x v="42"/>
          </reference>
        </references>
      </pivotArea>
    </format>
    <format dxfId="727">
      <pivotArea dataOnly="0" labelOnly="1" outline="0" fieldPosition="0">
        <references count="14">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x v="39"/>
          </reference>
          <reference field="38" count="1" selected="0">
            <x v="24"/>
          </reference>
        </references>
      </pivotArea>
    </format>
    <format dxfId="726">
      <pivotArea dataOnly="0" labelOnly="1" outline="0" fieldPosition="0">
        <references count="14">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x v="5"/>
          </reference>
          <reference field="38" count="1" selected="0">
            <x v="21"/>
          </reference>
        </references>
      </pivotArea>
    </format>
    <format dxfId="725">
      <pivotArea dataOnly="0" labelOnly="1" outline="0" fieldPosition="0">
        <references count="14">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x v="10"/>
          </reference>
          <reference field="38" count="1" selected="0">
            <x v="22"/>
          </reference>
        </references>
      </pivotArea>
    </format>
    <format dxfId="724">
      <pivotArea dataOnly="0" labelOnly="1" outline="0" fieldPosition="0">
        <references count="14">
          <reference field="7" count="1" selected="0">
            <x v="1"/>
          </reference>
          <reference field="8" count="1" selected="0">
            <x v="14"/>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selected="0">
            <x v="66"/>
          </reference>
          <reference field="37" count="1">
            <x v="7"/>
          </reference>
          <reference field="38" count="1" selected="0">
            <x v="83"/>
          </reference>
        </references>
      </pivotArea>
    </format>
    <format dxfId="723">
      <pivotArea dataOnly="0" labelOnly="1" outline="0" fieldPosition="0">
        <references count="14">
          <reference field="7" count="1" selected="0">
            <x v="3"/>
          </reference>
          <reference field="8" count="1" selected="0">
            <x v="14"/>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x v="10"/>
          </reference>
          <reference field="38" count="1" selected="0">
            <x v="69"/>
          </reference>
        </references>
      </pivotArea>
    </format>
    <format dxfId="722">
      <pivotArea dataOnly="0" labelOnly="1" outline="0" fieldPosition="0">
        <references count="14">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x v="13"/>
          </reference>
          <reference field="38" count="1" selected="0">
            <x v="21"/>
          </reference>
        </references>
      </pivotArea>
    </format>
    <format dxfId="721">
      <pivotArea dataOnly="0" labelOnly="1" outline="0" fieldPosition="0">
        <references count="14">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x v="10"/>
          </reference>
          <reference field="38" count="1" selected="0">
            <x v="5"/>
          </reference>
        </references>
      </pivotArea>
    </format>
    <format dxfId="720">
      <pivotArea dataOnly="0" labelOnly="1" outline="0" fieldPosition="0">
        <references count="14">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x v="8"/>
          </reference>
          <reference field="38" count="1" selected="0">
            <x v="101"/>
          </reference>
        </references>
      </pivotArea>
    </format>
    <format dxfId="719">
      <pivotArea dataOnly="0" labelOnly="1" outline="0" fieldPosition="0">
        <references count="14">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x v="13"/>
          </reference>
          <reference field="38" count="1" selected="0">
            <x v="3"/>
          </reference>
        </references>
      </pivotArea>
    </format>
    <format dxfId="718">
      <pivotArea dataOnly="0" labelOnly="1" outline="0" fieldPosition="0">
        <references count="14">
          <reference field="7" count="1" selected="0">
            <x v="3"/>
          </reference>
          <reference field="8" count="1" selected="0">
            <x v="14"/>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0" count="1" selected="0">
            <x v="121"/>
          </reference>
          <reference field="31" count="1" selected="0">
            <x v="140"/>
          </reference>
          <reference field="36" count="1" selected="0">
            <x v="94"/>
          </reference>
          <reference field="37" count="1">
            <x v="7"/>
          </reference>
          <reference field="38" count="1" selected="0">
            <x v="105"/>
          </reference>
        </references>
      </pivotArea>
    </format>
    <format dxfId="717">
      <pivotArea dataOnly="0" labelOnly="1" outline="0" fieldPosition="0">
        <references count="14">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x v="22"/>
          </reference>
          <reference field="38" count="1" selected="0">
            <x v="87"/>
          </reference>
        </references>
      </pivotArea>
    </format>
    <format dxfId="716">
      <pivotArea dataOnly="0" labelOnly="1" outline="0" fieldPosition="0">
        <references count="14">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x v="7"/>
          </reference>
          <reference field="38" count="1" selected="0">
            <x v="76"/>
          </reference>
        </references>
      </pivotArea>
    </format>
    <format dxfId="715">
      <pivotArea dataOnly="0" labelOnly="1" outline="0" fieldPosition="0">
        <references count="14">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x v="20"/>
          </reference>
          <reference field="38" count="1" selected="0">
            <x v="7"/>
          </reference>
        </references>
      </pivotArea>
    </format>
    <format dxfId="714">
      <pivotArea dataOnly="0" labelOnly="1" outline="0" fieldPosition="0">
        <references count="14">
          <reference field="7" count="1" selected="0">
            <x v="0"/>
          </reference>
          <reference field="8" count="1" selected="0">
            <x v="15"/>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6"/>
          </reference>
          <reference field="31" count="1" selected="0">
            <x v="66"/>
          </reference>
          <reference field="36" count="1" selected="0">
            <x v="19"/>
          </reference>
          <reference field="37" count="1">
            <x v="24"/>
          </reference>
          <reference field="38" count="1" selected="0">
            <x v="13"/>
          </reference>
        </references>
      </pivotArea>
    </format>
    <format dxfId="713">
      <pivotArea dataOnly="0" labelOnly="1" outline="0" fieldPosition="0">
        <references count="14">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x v="17"/>
          </reference>
          <reference field="38" count="1" selected="0">
            <x v="86"/>
          </reference>
        </references>
      </pivotArea>
    </format>
    <format dxfId="712">
      <pivotArea dataOnly="0" labelOnly="1" outline="0" fieldPosition="0">
        <references count="14">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selected="0">
            <x v="1"/>
          </reference>
          <reference field="31" count="1" selected="0">
            <x v="68"/>
          </reference>
          <reference field="36" count="1" selected="0">
            <x v="56"/>
          </reference>
          <reference field="37" count="1">
            <x v="10"/>
          </reference>
          <reference field="38" count="1" selected="0">
            <x v="31"/>
          </reference>
        </references>
      </pivotArea>
    </format>
    <format dxfId="711">
      <pivotArea dataOnly="0" labelOnly="1" outline="0" fieldPosition="0">
        <references count="14">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x v="7"/>
          </reference>
          <reference field="38" count="1" selected="0">
            <x v="12"/>
          </reference>
        </references>
      </pivotArea>
    </format>
    <format dxfId="710">
      <pivotArea dataOnly="0" labelOnly="1" outline="0" fieldPosition="0">
        <references count="14">
          <reference field="7" count="1" selected="0">
            <x v="3"/>
          </reference>
          <reference field="8" count="1" selected="0">
            <x v="14"/>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x v="10"/>
          </reference>
          <reference field="38" count="1" selected="0">
            <x v="85"/>
          </reference>
        </references>
      </pivotArea>
    </format>
    <format dxfId="709">
      <pivotArea dataOnly="0" labelOnly="1" outline="0" fieldPosition="0">
        <references count="14">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selected="0">
            <x v="90"/>
          </reference>
          <reference field="31" count="1" selected="0">
            <x v="71"/>
          </reference>
          <reference field="36" count="1" selected="0">
            <x v="93"/>
          </reference>
          <reference field="37" count="1">
            <x v="39"/>
          </reference>
          <reference field="38" count="1" selected="0">
            <x v="56"/>
          </reference>
        </references>
      </pivotArea>
    </format>
    <format dxfId="708">
      <pivotArea dataOnly="0" labelOnly="1" outline="0" fieldPosition="0">
        <references count="14">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x v="7"/>
          </reference>
          <reference field="38" count="1" selected="0">
            <x v="60"/>
          </reference>
        </references>
      </pivotArea>
    </format>
    <format dxfId="707">
      <pivotArea dataOnly="0" labelOnly="1" outline="0" fieldPosition="0">
        <references count="14">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x v="8"/>
          </reference>
          <reference field="38" count="1" selected="0">
            <x v="64"/>
          </reference>
        </references>
      </pivotArea>
    </format>
    <format dxfId="706">
      <pivotArea dataOnly="0" labelOnly="1" outline="0" fieldPosition="0">
        <references count="14">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x v="39"/>
          </reference>
          <reference field="38" count="1" selected="0">
            <x v="41"/>
          </reference>
        </references>
      </pivotArea>
    </format>
    <format dxfId="705">
      <pivotArea dataOnly="0" labelOnly="1" outline="0" fieldPosition="0">
        <references count="14">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x v="10"/>
          </reference>
          <reference field="38" count="1" selected="0">
            <x v="4"/>
          </reference>
        </references>
      </pivotArea>
    </format>
    <format dxfId="704">
      <pivotArea dataOnly="0" labelOnly="1" outline="0" fieldPosition="0">
        <references count="14">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x v="8"/>
          </reference>
          <reference field="38" count="1" selected="0">
            <x v="65"/>
          </reference>
        </references>
      </pivotArea>
    </format>
    <format dxfId="703">
      <pivotArea dataOnly="0" labelOnly="1" outline="0" fieldPosition="0">
        <references count="14">
          <reference field="7" count="1" selected="0">
            <x v="1"/>
          </reference>
          <reference field="8" count="1" selected="0">
            <x v="14"/>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selected="0">
            <x v="83"/>
          </reference>
          <reference field="37" count="1">
            <x v="10"/>
          </reference>
          <reference field="38" count="1" selected="0">
            <x v="65"/>
          </reference>
        </references>
      </pivotArea>
    </format>
    <format dxfId="702">
      <pivotArea dataOnly="0" labelOnly="1" outline="0" fieldPosition="0">
        <references count="14">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selected="0">
            <x v="80"/>
          </reference>
          <reference field="37" count="1">
            <x v="16"/>
          </reference>
          <reference field="38" count="1" selected="0">
            <x v="94"/>
          </reference>
        </references>
      </pivotArea>
    </format>
    <format dxfId="701">
      <pivotArea dataOnly="0" labelOnly="1" outline="0" fieldPosition="0">
        <references count="14">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x v="3"/>
          </reference>
          <reference field="38" count="1" selected="0">
            <x v="54"/>
          </reference>
        </references>
      </pivotArea>
    </format>
    <format dxfId="700">
      <pivotArea dataOnly="0" labelOnly="1" outline="0" fieldPosition="0">
        <references count="14">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selected="0">
            <x v="104"/>
          </reference>
          <reference field="31" count="1" selected="0">
            <x v="35"/>
          </reference>
          <reference field="36" count="1" selected="0">
            <x v="71"/>
          </reference>
          <reference field="37" count="1">
            <x v="29"/>
          </reference>
          <reference field="38" count="1" selected="0">
            <x v="50"/>
          </reference>
        </references>
      </pivotArea>
    </format>
    <format dxfId="699">
      <pivotArea dataOnly="0" labelOnly="1" outline="0" fieldPosition="0">
        <references count="14">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x v="14"/>
          </reference>
          <reference field="38" count="1" selected="0">
            <x v="74"/>
          </reference>
        </references>
      </pivotArea>
    </format>
    <format dxfId="698">
      <pivotArea dataOnly="0" labelOnly="1" outline="0" fieldPosition="0">
        <references count="14">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7"/>
          </reference>
          <reference field="31" count="1" selected="0">
            <x v="47"/>
          </reference>
          <reference field="36" count="1" selected="0">
            <x v="80"/>
          </reference>
          <reference field="37" count="1">
            <x v="19"/>
          </reference>
          <reference field="38" count="1" selected="0">
            <x v="12"/>
          </reference>
        </references>
      </pivotArea>
    </format>
    <format dxfId="697">
      <pivotArea dataOnly="0" labelOnly="1" outline="0" fieldPosition="0">
        <references count="14">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x v="1"/>
          </reference>
          <reference field="38" count="1" selected="0">
            <x v="95"/>
          </reference>
        </references>
      </pivotArea>
    </format>
    <format dxfId="696">
      <pivotArea dataOnly="0" labelOnly="1" outline="0" fieldPosition="0">
        <references count="14">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x v="39"/>
          </reference>
          <reference field="38" count="1" selected="0">
            <x v="104"/>
          </reference>
        </references>
      </pivotArea>
    </format>
    <format dxfId="695">
      <pivotArea dataOnly="0" labelOnly="1" outline="0" fieldPosition="0">
        <references count="14">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x v="17"/>
          </reference>
          <reference field="38" count="1" selected="0">
            <x v="12"/>
          </reference>
        </references>
      </pivotArea>
    </format>
    <format dxfId="694">
      <pivotArea dataOnly="0" labelOnly="1" outline="0" fieldPosition="0">
        <references count="14">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x v="4"/>
          </reference>
          <reference field="38" count="1" selected="0">
            <x v="8"/>
          </reference>
        </references>
      </pivotArea>
    </format>
    <format dxfId="693">
      <pivotArea dataOnly="0" labelOnly="1" outline="0" fieldPosition="0">
        <references count="14">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x v="33"/>
          </reference>
          <reference field="38" count="1" selected="0">
            <x v="6"/>
          </reference>
        </references>
      </pivotArea>
    </format>
    <format dxfId="692">
      <pivotArea dataOnly="0" labelOnly="1" outline="0" fieldPosition="0">
        <references count="14">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selected="0">
            <x v="2"/>
          </reference>
          <reference field="37" count="1">
            <x v="38"/>
          </reference>
          <reference field="38" count="1" selected="0">
            <x v="25"/>
          </reference>
        </references>
      </pivotArea>
    </format>
    <format dxfId="691">
      <pivotArea dataOnly="0" labelOnly="1" outline="0" fieldPosition="0">
        <references count="14">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x v="2"/>
          </reference>
          <reference field="38" count="1" selected="0">
            <x v="82"/>
          </reference>
        </references>
      </pivotArea>
    </format>
    <format dxfId="690">
      <pivotArea dataOnly="0" labelOnly="1" outline="0" fieldPosition="0">
        <references count="14">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x v="39"/>
          </reference>
          <reference field="38" count="1" selected="0">
            <x v="97"/>
          </reference>
        </references>
      </pivotArea>
    </format>
    <format dxfId="689">
      <pivotArea dataOnly="0" labelOnly="1" outline="0" fieldPosition="0">
        <references count="14">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x v="5"/>
          </reference>
          <reference field="38" count="1" selected="0">
            <x v="82"/>
          </reference>
        </references>
      </pivotArea>
    </format>
    <format dxfId="688">
      <pivotArea dataOnly="0" labelOnly="1" outline="0" fieldPosition="0">
        <references count="14">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x v="39"/>
          </reference>
          <reference field="38" count="1" selected="0">
            <x v="104"/>
          </reference>
        </references>
      </pivotArea>
    </format>
    <format dxfId="687">
      <pivotArea dataOnly="0" labelOnly="1" outline="0" fieldPosition="0">
        <references count="14">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x v="10"/>
          </reference>
          <reference field="38" count="1" selected="0">
            <x v="104"/>
          </reference>
        </references>
      </pivotArea>
    </format>
    <format dxfId="686">
      <pivotArea dataOnly="0" labelOnly="1" outline="0" fieldPosition="0">
        <references count="14">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x v="39"/>
          </reference>
          <reference field="38" count="1" selected="0">
            <x v="77"/>
          </reference>
        </references>
      </pivotArea>
    </format>
    <format dxfId="685">
      <pivotArea dataOnly="0" labelOnly="1" outline="0" fieldPosition="0">
        <references count="14">
          <reference field="7" count="1" selected="0">
            <x v="3"/>
          </reference>
          <reference field="8" count="1" selected="0">
            <x v="14"/>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selected="0">
            <x v="69"/>
          </reference>
          <reference field="30" count="1" selected="0">
            <x v="4"/>
          </reference>
          <reference field="31" count="1" selected="0">
            <x v="52"/>
          </reference>
          <reference field="36" count="1" selected="0">
            <x v="93"/>
          </reference>
          <reference field="37" count="1">
            <x v="10"/>
          </reference>
          <reference field="38" count="1" selected="0">
            <x v="29"/>
          </reference>
        </references>
      </pivotArea>
    </format>
    <format dxfId="684">
      <pivotArea dataOnly="0" labelOnly="1" outline="0" fieldPosition="0">
        <references count="14">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x v="11"/>
          </reference>
          <reference field="38" count="1" selected="0">
            <x v="89"/>
          </reference>
        </references>
      </pivotArea>
    </format>
    <format dxfId="683">
      <pivotArea dataOnly="0" labelOnly="1" outline="0" fieldPosition="0">
        <references count="14">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x v="8"/>
          </reference>
          <reference field="38" count="1" selected="0">
            <x v="57"/>
          </reference>
        </references>
      </pivotArea>
    </format>
    <format dxfId="682">
      <pivotArea dataOnly="0" labelOnly="1" outline="0" fieldPosition="0">
        <references count="14">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x v="22"/>
          </reference>
          <reference field="38" count="1" selected="0">
            <x v="93"/>
          </reference>
        </references>
      </pivotArea>
    </format>
    <format dxfId="681">
      <pivotArea dataOnly="0" labelOnly="1" outline="0" fieldPosition="0">
        <references count="14">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x v="10"/>
          </reference>
          <reference field="38" count="1" selected="0">
            <x v="19"/>
          </reference>
        </references>
      </pivotArea>
    </format>
    <format dxfId="680">
      <pivotArea dataOnly="0" labelOnly="1" outline="0" fieldPosition="0">
        <references count="14">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x v="17"/>
          </reference>
          <reference field="38" count="1" selected="0">
            <x v="33"/>
          </reference>
        </references>
      </pivotArea>
    </format>
    <format dxfId="679">
      <pivotArea dataOnly="0" labelOnly="1" outline="0" fieldPosition="0">
        <references count="14">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x v="8"/>
          </reference>
          <reference field="38" count="1" selected="0">
            <x v="81"/>
          </reference>
        </references>
      </pivotArea>
    </format>
    <format dxfId="678">
      <pivotArea dataOnly="0" labelOnly="1" outline="0" fieldPosition="0">
        <references count="14">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selected="0">
            <x v="93"/>
          </reference>
          <reference field="37" count="1">
            <x v="13"/>
          </reference>
          <reference field="38" count="1" selected="0">
            <x v="31"/>
          </reference>
        </references>
      </pivotArea>
    </format>
    <format dxfId="677">
      <pivotArea dataOnly="0" labelOnly="1" outline="0" fieldPosition="0">
        <references count="14">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x v="7"/>
          </reference>
          <reference field="38" count="1" selected="0">
            <x v="36"/>
          </reference>
        </references>
      </pivotArea>
    </format>
    <format dxfId="676">
      <pivotArea dataOnly="0" labelOnly="1" outline="0" fieldPosition="0">
        <references count="14">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x v="10"/>
          </reference>
          <reference field="38" count="1" selected="0">
            <x v="98"/>
          </reference>
        </references>
      </pivotArea>
    </format>
    <format dxfId="675">
      <pivotArea dataOnly="0" labelOnly="1" outline="0" fieldPosition="0">
        <references count="14">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x v="0"/>
          </reference>
          <reference field="38" count="1" selected="0">
            <x v="40"/>
          </reference>
        </references>
      </pivotArea>
    </format>
    <format dxfId="674">
      <pivotArea dataOnly="0" labelOnly="1" outline="0" fieldPosition="0">
        <references count="14">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x v="31"/>
          </reference>
          <reference field="38" count="1" selected="0">
            <x v="47"/>
          </reference>
        </references>
      </pivotArea>
    </format>
    <format dxfId="673">
      <pivotArea dataOnly="0" labelOnly="1" outline="0" fieldPosition="0">
        <references count="14">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selected="0">
            <x v="51"/>
          </reference>
          <reference field="37" count="1">
            <x v="22"/>
          </reference>
          <reference field="38" count="1" selected="0">
            <x v="45"/>
          </reference>
        </references>
      </pivotArea>
    </format>
    <format dxfId="672">
      <pivotArea dataOnly="0" labelOnly="1" outline="0" fieldPosition="0">
        <references count="14">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29"/>
          </reference>
          <reference field="31" count="1" selected="0">
            <x v="22"/>
          </reference>
          <reference field="36" count="1" selected="0">
            <x v="20"/>
          </reference>
          <reference field="37" count="1">
            <x v="40"/>
          </reference>
          <reference field="38" count="1" selected="0">
            <x v="45"/>
          </reference>
        </references>
      </pivotArea>
    </format>
    <format dxfId="671">
      <pivotArea dataOnly="0" labelOnly="1" outline="0" fieldPosition="0">
        <references count="14">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5"/>
          </reference>
          <reference field="31" count="1" selected="0">
            <x v="150"/>
          </reference>
          <reference field="36" count="1" selected="0">
            <x v="18"/>
          </reference>
          <reference field="37" count="1">
            <x v="21"/>
          </reference>
          <reference field="38" count="1" selected="0">
            <x v="9"/>
          </reference>
        </references>
      </pivotArea>
    </format>
    <format dxfId="670">
      <pivotArea dataOnly="0" labelOnly="1" outline="0" fieldPosition="0">
        <references count="14">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x v="8"/>
          </reference>
          <reference field="38" count="1" selected="0">
            <x v="32"/>
          </reference>
        </references>
      </pivotArea>
    </format>
    <format dxfId="669">
      <pivotArea dataOnly="0" labelOnly="1" outline="0" fieldPosition="0">
        <references count="14">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x v="37"/>
          </reference>
          <reference field="38" count="1" selected="0">
            <x v="86"/>
          </reference>
        </references>
      </pivotArea>
    </format>
    <format dxfId="668">
      <pivotArea dataOnly="0" labelOnly="1" outline="0" fieldPosition="0">
        <references count="14">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x v="36"/>
          </reference>
          <reference field="38" count="1" selected="0">
            <x v="59"/>
          </reference>
        </references>
      </pivotArea>
    </format>
    <format dxfId="667">
      <pivotArea dataOnly="0" labelOnly="1" outline="0" fieldPosition="0">
        <references count="14">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x v="35"/>
          </reference>
          <reference field="38" count="1" selected="0">
            <x v="2"/>
          </reference>
        </references>
      </pivotArea>
    </format>
    <format dxfId="666">
      <pivotArea dataOnly="0" labelOnly="1" outline="0" fieldPosition="0">
        <references count="14">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x v="22"/>
          </reference>
          <reference field="38" count="1" selected="0">
            <x v="73"/>
          </reference>
        </references>
      </pivotArea>
    </format>
    <format dxfId="665">
      <pivotArea dataOnly="0" labelOnly="1" outline="0" fieldPosition="0">
        <references count="14">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x v="10"/>
          </reference>
          <reference field="38" count="1" selected="0">
            <x v="39"/>
          </reference>
        </references>
      </pivotArea>
    </format>
    <format dxfId="664">
      <pivotArea dataOnly="0" labelOnly="1" outline="0" fieldPosition="0">
        <references count="14">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x v="10"/>
          </reference>
          <reference field="38" count="1" selected="0">
            <x v="69"/>
          </reference>
        </references>
      </pivotArea>
    </format>
    <format dxfId="663">
      <pivotArea dataOnly="0" labelOnly="1" outline="0" fieldPosition="0">
        <references count="14">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x v="39"/>
          </reference>
          <reference field="38" count="1" selected="0">
            <x v="104"/>
          </reference>
        </references>
      </pivotArea>
    </format>
    <format dxfId="662">
      <pivotArea dataOnly="0" labelOnly="1" outline="0" fieldPosition="0">
        <references count="14">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x v="34"/>
          </reference>
          <reference field="38" count="1" selected="0">
            <x v="59"/>
          </reference>
        </references>
      </pivotArea>
    </format>
    <format dxfId="661">
      <pivotArea dataOnly="0" labelOnly="1" outline="0" fieldPosition="0">
        <references count="14">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x v="6"/>
          </reference>
          <reference field="38" count="1" selected="0">
            <x v="100"/>
          </reference>
        </references>
      </pivotArea>
    </format>
    <format dxfId="660">
      <pivotArea dataOnly="0" labelOnly="1" outline="0" fieldPosition="0">
        <references count="14">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x v="28"/>
          </reference>
          <reference field="38" count="1" selected="0">
            <x v="17"/>
          </reference>
        </references>
      </pivotArea>
    </format>
    <format dxfId="659">
      <pivotArea dataOnly="0" labelOnly="1" outline="0" fieldPosition="0">
        <references count="14">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x v="8"/>
          </reference>
          <reference field="38" count="1" selected="0">
            <x v="15"/>
          </reference>
        </references>
      </pivotArea>
    </format>
    <format dxfId="658">
      <pivotArea dataOnly="0" labelOnly="1" outline="0" fieldPosition="0">
        <references count="14">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x v="26"/>
          </reference>
          <reference field="38" count="1" selected="0">
            <x v="13"/>
          </reference>
        </references>
      </pivotArea>
    </format>
    <format dxfId="657">
      <pivotArea dataOnly="0" labelOnly="1" outline="0" fieldPosition="0">
        <references count="14">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x v="15"/>
          </reference>
          <reference field="38" count="1" selected="0">
            <x v="90"/>
          </reference>
        </references>
      </pivotArea>
    </format>
    <format dxfId="656">
      <pivotArea dataOnly="0" labelOnly="1" outline="0" fieldPosition="0">
        <references count="14">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x v="5"/>
          </reference>
          <reference field="38" count="1" selected="0">
            <x v="37"/>
          </reference>
        </references>
      </pivotArea>
    </format>
    <format dxfId="655">
      <pivotArea dataOnly="0" labelOnly="1" outline="0" fieldPosition="0">
        <references count="14">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x v="8"/>
          </reference>
          <reference field="38" count="1" selected="0">
            <x v="78"/>
          </reference>
        </references>
      </pivotArea>
    </format>
    <format dxfId="654">
      <pivotArea dataOnly="0" labelOnly="1" outline="0" fieldPosition="0">
        <references count="14">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x v="10"/>
          </reference>
          <reference field="38" count="1" selected="0">
            <x v="38"/>
          </reference>
        </references>
      </pivotArea>
    </format>
    <format dxfId="653">
      <pivotArea dataOnly="0" labelOnly="1" outline="0" fieldPosition="0">
        <references count="14">
          <reference field="7" count="1" selected="0">
            <x v="3"/>
          </reference>
          <reference field="8" count="1" selected="0">
            <x v="14"/>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selected="0">
            <x v="65"/>
          </reference>
          <reference field="37" count="1">
            <x v="7"/>
          </reference>
          <reference field="38" count="1" selected="0">
            <x v="89"/>
          </reference>
        </references>
      </pivotArea>
    </format>
    <format dxfId="652">
      <pivotArea dataOnly="0" labelOnly="1" outline="0" fieldPosition="0">
        <references count="14">
          <reference field="7" count="1" selected="0">
            <x v="3"/>
          </reference>
          <reference field="8" count="1" selected="0">
            <x v="14"/>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x v="8"/>
          </reference>
          <reference field="38" count="1" selected="0">
            <x v="89"/>
          </reference>
        </references>
      </pivotArea>
    </format>
    <format dxfId="651">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x v="10"/>
          </reference>
          <reference field="38" count="1" selected="0">
            <x v="36"/>
          </reference>
        </references>
      </pivotArea>
    </format>
    <format dxfId="650">
      <pivotArea dataOnly="0" labelOnly="1" outline="0" fieldPosition="0">
        <references count="14">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x v="39"/>
          </reference>
          <reference field="38" count="1" selected="0">
            <x v="104"/>
          </reference>
        </references>
      </pivotArea>
    </format>
    <format dxfId="649">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x v="8"/>
          </reference>
          <reference field="38" count="1" selected="0">
            <x v="83"/>
          </reference>
        </references>
      </pivotArea>
    </format>
    <format dxfId="648">
      <pivotArea dataOnly="0" labelOnly="1" outline="0" fieldPosition="0">
        <references count="14">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x v="5"/>
          </reference>
          <reference field="38" count="1" selected="0">
            <x v="34"/>
          </reference>
        </references>
      </pivotArea>
    </format>
    <format dxfId="647">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x v="7"/>
          </reference>
          <reference field="38" count="1" selected="0">
            <x v="27"/>
          </reference>
        </references>
      </pivotArea>
    </format>
    <format dxfId="646">
      <pivotArea dataOnly="0" labelOnly="1" outline="0" fieldPosition="0">
        <references count="14">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x v="8"/>
          </reference>
          <reference field="38" count="1" selected="0">
            <x v="53"/>
          </reference>
        </references>
      </pivotArea>
    </format>
    <format dxfId="645">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x v="39"/>
          </reference>
          <reference field="38" count="1" selected="0">
            <x v="104"/>
          </reference>
        </references>
      </pivotArea>
    </format>
    <format dxfId="644">
      <pivotArea dataOnly="0" labelOnly="1" outline="0" fieldPosition="0">
        <references count="14">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x v="8"/>
          </reference>
          <reference field="38" count="1" selected="0">
            <x v="12"/>
          </reference>
        </references>
      </pivotArea>
    </format>
    <format dxfId="643">
      <pivotArea dataOnly="0" labelOnly="1" outline="0" fieldPosition="0">
        <references count="14">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x v="39"/>
          </reference>
          <reference field="38" count="1" selected="0">
            <x v="104"/>
          </reference>
        </references>
      </pivotArea>
    </format>
    <format dxfId="642">
      <pivotArea dataOnly="0" labelOnly="1" outline="0" fieldPosition="0">
        <references count="14">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x v="8"/>
          </reference>
          <reference field="38" count="1" selected="0">
            <x v="63"/>
          </reference>
        </references>
      </pivotArea>
    </format>
    <format dxfId="641">
      <pivotArea dataOnly="0" labelOnly="1" outline="0" fieldPosition="0">
        <references count="14">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x v="7"/>
          </reference>
          <reference field="38" count="1" selected="0">
            <x v="18"/>
          </reference>
        </references>
      </pivotArea>
    </format>
    <format dxfId="640">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x v="10"/>
          </reference>
          <reference field="38" count="1" selected="0">
            <x v="39"/>
          </reference>
        </references>
      </pivotArea>
    </format>
    <format dxfId="639">
      <pivotArea dataOnly="0" labelOnly="1" outline="0" fieldPosition="0">
        <references count="14">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x v="7"/>
          </reference>
          <reference field="38" count="1" selected="0">
            <x v="21"/>
          </reference>
        </references>
      </pivotArea>
    </format>
    <format dxfId="638">
      <pivotArea dataOnly="0" labelOnly="1" outline="0" fieldPosition="0">
        <references count="14">
          <reference field="7" count="1" selected="0">
            <x v="3"/>
          </reference>
          <reference field="8" count="1" selected="0">
            <x v="14"/>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x v="9"/>
          </reference>
          <reference field="38" count="1" selected="0">
            <x v="102"/>
          </reference>
        </references>
      </pivotArea>
    </format>
    <format dxfId="637">
      <pivotArea dataOnly="0" labelOnly="1" outline="0" fieldPosition="0">
        <references count="14">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x v="8"/>
          </reference>
          <reference field="38" count="1" selected="0">
            <x v="61"/>
          </reference>
        </references>
      </pivotArea>
    </format>
    <format dxfId="636">
      <pivotArea dataOnly="0" labelOnly="1" outline="0" fieldPosition="0">
        <references count="14">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x v="5"/>
          </reference>
          <reference field="38" count="1" selected="0">
            <x v="75"/>
          </reference>
        </references>
      </pivotArea>
    </format>
    <format dxfId="635">
      <pivotArea dataOnly="0" labelOnly="1" outline="0" fieldPosition="0">
        <references count="14">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selected="0">
            <x v="93"/>
          </reference>
          <reference field="37" count="1">
            <x v="39"/>
          </reference>
          <reference field="38" count="1" selected="0">
            <x v="104"/>
          </reference>
        </references>
      </pivotArea>
    </format>
    <format dxfId="634">
      <pivotArea dataOnly="0" labelOnly="1" outline="0" fieldPosition="0">
        <references count="14">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x v="12"/>
          </reference>
          <reference field="38" count="1" selected="0">
            <x v="21"/>
          </reference>
        </references>
      </pivotArea>
    </format>
    <format dxfId="633">
      <pivotArea dataOnly="0" labelOnly="1" outline="0" fieldPosition="0">
        <references count="15">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7" count="1">
            <x v="1"/>
          </reference>
        </references>
      </pivotArea>
    </format>
    <format dxfId="632">
      <pivotArea dataOnly="0" labelOnly="1" outline="0" fieldPosition="0">
        <references count="15">
          <reference field="7" count="1" selected="0">
            <x v="3"/>
          </reference>
          <reference field="8" count="1" selected="0">
            <x v="14"/>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7" count="1">
            <x v="4"/>
          </reference>
        </references>
      </pivotArea>
    </format>
    <format dxfId="631">
      <pivotArea dataOnly="0" labelOnly="1" outline="0" fieldPosition="0">
        <references count="15">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7" count="1">
            <x v="1"/>
          </reference>
        </references>
      </pivotArea>
    </format>
    <format dxfId="630">
      <pivotArea dataOnly="0" labelOnly="1" outline="0" fieldPosition="0">
        <references count="15">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7" count="1">
            <x v="1"/>
          </reference>
        </references>
      </pivotArea>
    </format>
    <format dxfId="629">
      <pivotArea dataOnly="0" labelOnly="1" outline="0" fieldPosition="0">
        <references count="15">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7" count="1">
            <x v="1"/>
          </reference>
        </references>
      </pivotArea>
    </format>
    <format dxfId="628">
      <pivotArea dataOnly="0" labelOnly="1" outline="0" fieldPosition="0">
        <references count="15">
          <reference field="7" count="1" selected="0">
            <x v="3"/>
          </reference>
          <reference field="8" count="1" selected="0">
            <x v="14"/>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7" count="1">
            <x v="2"/>
          </reference>
        </references>
      </pivotArea>
    </format>
    <format dxfId="627">
      <pivotArea dataOnly="0" labelOnly="1" outline="0" fieldPosition="0">
        <references count="15">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7" count="1">
            <x v="1"/>
          </reference>
        </references>
      </pivotArea>
    </format>
    <format dxfId="626">
      <pivotArea dataOnly="0" labelOnly="1" outline="0" fieldPosition="0">
        <references count="15">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7" count="1">
            <x v="1"/>
          </reference>
        </references>
      </pivotArea>
    </format>
    <format dxfId="625">
      <pivotArea dataOnly="0" labelOnly="1" outline="0" fieldPosition="0">
        <references count="15">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7" count="1">
            <x v="0"/>
          </reference>
        </references>
      </pivotArea>
    </format>
    <format dxfId="624">
      <pivotArea dataOnly="0" labelOnly="1" outline="0" fieldPosition="0">
        <references count="15">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7" count="1">
            <x v="4"/>
          </reference>
        </references>
      </pivotArea>
    </format>
    <format dxfId="623">
      <pivotArea dataOnly="0" labelOnly="1" outline="0" fieldPosition="0">
        <references count="15">
          <reference field="7" count="1" selected="0">
            <x v="3"/>
          </reference>
          <reference field="8" count="1" selected="0">
            <x v="1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7" count="1">
            <x v="4"/>
          </reference>
        </references>
      </pivotArea>
    </format>
    <format dxfId="622">
      <pivotArea dataOnly="0" labelOnly="1" outline="0" fieldPosition="0">
        <references count="15">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selected="0">
            <x v="90"/>
          </reference>
          <reference field="31" count="1" selected="0">
            <x v="71"/>
          </reference>
          <reference field="36" count="1" selected="0">
            <x v="93"/>
          </reference>
          <reference field="37" count="1" selected="0">
            <x v="39"/>
          </reference>
          <reference field="38" count="1" selected="0">
            <x v="56"/>
          </reference>
          <reference field="47" count="1">
            <x v="1"/>
          </reference>
        </references>
      </pivotArea>
    </format>
    <format dxfId="621">
      <pivotArea dataOnly="0" labelOnly="1" outline="0" fieldPosition="0">
        <references count="15">
          <reference field="7" count="1" selected="0">
            <x v="1"/>
          </reference>
          <reference field="8" count="1" selected="0">
            <x v="14"/>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7" count="1">
            <x v="4"/>
          </reference>
        </references>
      </pivotArea>
    </format>
    <format dxfId="620">
      <pivotArea dataOnly="0" labelOnly="1" outline="0" fieldPosition="0">
        <references count="15">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7" count="1">
            <x v="1"/>
          </reference>
        </references>
      </pivotArea>
    </format>
    <format dxfId="619">
      <pivotArea dataOnly="0" labelOnly="1" outline="0" fieldPosition="0">
        <references count="15">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7" count="1">
            <x v="1"/>
          </reference>
        </references>
      </pivotArea>
    </format>
    <format dxfId="618">
      <pivotArea dataOnly="0" labelOnly="1" outline="0" fieldPosition="0">
        <references count="15">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7" count="1">
            <x v="2"/>
          </reference>
        </references>
      </pivotArea>
    </format>
    <format dxfId="617">
      <pivotArea dataOnly="0" labelOnly="1" outline="0" fieldPosition="0">
        <references count="15">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7" count="1">
            <x v="1"/>
          </reference>
        </references>
      </pivotArea>
    </format>
    <format dxfId="616">
      <pivotArea dataOnly="0" labelOnly="1" outline="0" fieldPosition="0">
        <references count="15">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7" count="1">
            <x v="3"/>
          </reference>
        </references>
      </pivotArea>
    </format>
    <format dxfId="615">
      <pivotArea dataOnly="0" labelOnly="1" outline="0" fieldPosition="0">
        <references count="15">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selected="0">
            <x v="39"/>
          </reference>
          <reference field="31" count="1" selected="0">
            <x v="31"/>
          </reference>
          <reference field="36" count="1" selected="0">
            <x v="8"/>
          </reference>
          <reference field="37" count="1" selected="0">
            <x v="3"/>
          </reference>
          <reference field="38" count="1" selected="0">
            <x v="71"/>
          </reference>
          <reference field="47" count="1">
            <x v="1"/>
          </reference>
        </references>
      </pivotArea>
    </format>
    <format dxfId="614">
      <pivotArea dataOnly="0" labelOnly="1" outline="0" fieldPosition="0">
        <references count="15">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7" count="1">
            <x v="4"/>
          </reference>
        </references>
      </pivotArea>
    </format>
    <format dxfId="613">
      <pivotArea dataOnly="0" labelOnly="1" outline="0" fieldPosition="0">
        <references count="15">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7" count="1">
            <x v="1"/>
          </reference>
        </references>
      </pivotArea>
    </format>
    <format dxfId="612">
      <pivotArea dataOnly="0" labelOnly="1" outline="0" fieldPosition="0">
        <references count="15">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7" count="1">
            <x v="1"/>
          </reference>
        </references>
      </pivotArea>
    </format>
    <format dxfId="611">
      <pivotArea dataOnly="0" labelOnly="1" outline="0" fieldPosition="0">
        <references count="15">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7" count="1">
            <x v="1"/>
          </reference>
        </references>
      </pivotArea>
    </format>
    <format dxfId="610">
      <pivotArea dataOnly="0" labelOnly="1" outline="0" fieldPosition="0">
        <references count="15">
          <reference field="7" count="1" selected="0">
            <x v="0"/>
          </reference>
          <reference field="8" count="1" selected="0">
            <x v="21"/>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selected="0">
            <x v="2"/>
          </reference>
          <reference field="37" count="1" selected="0">
            <x v="38"/>
          </reference>
          <reference field="38" count="1" selected="0">
            <x v="25"/>
          </reference>
          <reference field="47" count="1">
            <x v="2"/>
          </reference>
        </references>
      </pivotArea>
    </format>
    <format dxfId="609">
      <pivotArea dataOnly="0" labelOnly="1" outline="0" fieldPosition="0">
        <references count="15">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7" count="1">
            <x v="2"/>
          </reference>
        </references>
      </pivotArea>
    </format>
    <format dxfId="608">
      <pivotArea dataOnly="0" labelOnly="1" outline="0" fieldPosition="0">
        <references count="15">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7" count="1">
            <x v="4"/>
          </reference>
        </references>
      </pivotArea>
    </format>
    <format dxfId="607">
      <pivotArea dataOnly="0" labelOnly="1" outline="0" fieldPosition="0">
        <references count="15">
          <reference field="7" count="1" selected="0">
            <x v="0"/>
          </reference>
          <reference field="8" count="1" selected="0">
            <x v="10"/>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selected="0">
            <x v="5"/>
          </reference>
          <reference field="38" count="1" selected="0">
            <x v="82"/>
          </reference>
          <reference field="47" count="1">
            <x v="2"/>
          </reference>
        </references>
      </pivotArea>
    </format>
    <format dxfId="606">
      <pivotArea dataOnly="0" labelOnly="1" outline="0" fieldPosition="0">
        <references count="15">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7" count="1">
            <x v="0"/>
          </reference>
        </references>
      </pivotArea>
    </format>
    <format dxfId="605">
      <pivotArea dataOnly="0" labelOnly="1" outline="0" fieldPosition="0">
        <references count="15">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7" count="1">
            <x v="1"/>
          </reference>
        </references>
      </pivotArea>
    </format>
    <format dxfId="604">
      <pivotArea dataOnly="0" labelOnly="1" outline="0" fieldPosition="0">
        <references count="15">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7" count="1">
            <x v="0"/>
          </reference>
        </references>
      </pivotArea>
    </format>
    <format dxfId="603">
      <pivotArea dataOnly="0" labelOnly="1" outline="0" fieldPosition="0">
        <references count="15">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7" count="1">
            <x v="1"/>
          </reference>
        </references>
      </pivotArea>
    </format>
    <format dxfId="602">
      <pivotArea dataOnly="0" labelOnly="1" outline="0" fieldPosition="0">
        <references count="15">
          <reference field="7" count="1" selected="0">
            <x v="1"/>
          </reference>
          <reference field="8" count="1" selected="0">
            <x v="14"/>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7" count="1">
            <x v="2"/>
          </reference>
        </references>
      </pivotArea>
    </format>
    <format dxfId="601">
      <pivotArea dataOnly="0" labelOnly="1" outline="0" fieldPosition="0">
        <references count="15">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7" count="1">
            <x v="0"/>
          </reference>
        </references>
      </pivotArea>
    </format>
    <format dxfId="600">
      <pivotArea dataOnly="0" labelOnly="1" outline="0" fieldPosition="0">
        <references count="15">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7" count="1">
            <x v="1"/>
          </reference>
        </references>
      </pivotArea>
    </format>
    <format dxfId="599">
      <pivotArea dataOnly="0" labelOnly="1" outline="0" fieldPosition="0">
        <references count="15">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7" count="1">
            <x v="4"/>
          </reference>
        </references>
      </pivotArea>
    </format>
    <format dxfId="598">
      <pivotArea dataOnly="0" labelOnly="1" outline="0" fieldPosition="0">
        <references count="15">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7" count="1">
            <x v="0"/>
          </reference>
        </references>
      </pivotArea>
    </format>
    <format dxfId="597">
      <pivotArea dataOnly="0" labelOnly="1" outline="0" fieldPosition="0">
        <references count="15">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7" count="1">
            <x v="1"/>
          </reference>
        </references>
      </pivotArea>
    </format>
    <format dxfId="596">
      <pivotArea dataOnly="0" labelOnly="1" outline="0" fieldPosition="0">
        <references count="15">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7" count="1">
            <x v="0"/>
          </reference>
        </references>
      </pivotArea>
    </format>
    <format dxfId="595">
      <pivotArea dataOnly="0" labelOnly="1" outline="0" fieldPosition="0">
        <references count="15">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7" count="1">
            <x v="1"/>
          </reference>
        </references>
      </pivotArea>
    </format>
    <format dxfId="594">
      <pivotArea dataOnly="0" labelOnly="1" outline="0" fieldPosition="0">
        <references count="15">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7" count="1">
            <x v="4"/>
          </reference>
        </references>
      </pivotArea>
    </format>
    <format dxfId="593">
      <pivotArea dataOnly="0" labelOnly="1" outline="0" fieldPosition="0">
        <references count="15">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7" count="1">
            <x v="1"/>
          </reference>
        </references>
      </pivotArea>
    </format>
    <format dxfId="592">
      <pivotArea dataOnly="0" labelOnly="1" outline="0" fieldPosition="0">
        <references count="15">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7" count="1">
            <x v="2"/>
          </reference>
        </references>
      </pivotArea>
    </format>
    <format dxfId="591">
      <pivotArea dataOnly="0" labelOnly="1" outline="0" fieldPosition="0">
        <references count="15">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7" count="1">
            <x v="1"/>
          </reference>
        </references>
      </pivotArea>
    </format>
    <format dxfId="590">
      <pivotArea dataOnly="0" labelOnly="1" outline="0" fieldPosition="0">
        <references count="15">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7" count="1">
            <x v="2"/>
          </reference>
        </references>
      </pivotArea>
    </format>
    <format dxfId="589">
      <pivotArea dataOnly="0" labelOnly="1" outline="0" fieldPosition="0">
        <references count="15">
          <reference field="7" count="1" selected="0">
            <x v="3"/>
          </reference>
          <reference field="8" count="1" selected="0">
            <x v="14"/>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7" count="1">
            <x v="2"/>
          </reference>
        </references>
      </pivotArea>
    </format>
    <format dxfId="588">
      <pivotArea dataOnly="0" labelOnly="1" outline="0" fieldPosition="0">
        <references count="15">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7" count="1">
            <x v="1"/>
          </reference>
        </references>
      </pivotArea>
    </format>
    <format dxfId="587">
      <pivotArea dataOnly="0" labelOnly="1" outline="0" fieldPosition="0">
        <references count="15">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7" count="1">
            <x v="1"/>
          </reference>
        </references>
      </pivotArea>
    </format>
    <format dxfId="586">
      <pivotArea dataOnly="0" labelOnly="1" outline="0" fieldPosition="0">
        <references count="15">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7" count="1">
            <x v="1"/>
          </reference>
        </references>
      </pivotArea>
    </format>
    <format dxfId="585">
      <pivotArea dataOnly="0" labelOnly="1" outline="0" fieldPosition="0">
        <references count="15">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7" count="1">
            <x v="1"/>
          </reference>
        </references>
      </pivotArea>
    </format>
    <format dxfId="584">
      <pivotArea dataOnly="0" labelOnly="1" outline="0" fieldPosition="0">
        <references count="15">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7" count="1">
            <x v="1"/>
          </reference>
        </references>
      </pivotArea>
    </format>
    <format dxfId="583">
      <pivotArea dataOnly="0" labelOnly="1" outline="0" fieldPosition="0">
        <references count="15">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7" count="1">
            <x v="1"/>
          </reference>
        </references>
      </pivotArea>
    </format>
    <format dxfId="582">
      <pivotArea dataOnly="0" labelOnly="1" outline="0" fieldPosition="0">
        <references count="15">
          <reference field="7" count="1" selected="0">
            <x v="1"/>
          </reference>
          <reference field="8" count="1" selected="0">
            <x v="14"/>
          </reference>
          <reference field="16" count="1" selected="0">
            <x v="116"/>
          </reference>
          <reference field="17" count="1" selected="0">
            <x v="33"/>
          </reference>
          <reference field="18" count="1" selected="0">
            <x v="27"/>
          </reference>
          <reference field="19" count="1" selected="0">
            <x v="9"/>
          </reference>
          <reference field="20" count="1" selected="0">
            <x v="7"/>
          </reference>
          <reference field="21" count="1" selected="0">
            <x v="21"/>
          </reference>
          <reference field="22" count="1" selected="0">
            <x v="30"/>
          </reference>
          <reference field="30" count="1" selected="0">
            <x v="19"/>
          </reference>
          <reference field="31" count="1" selected="0">
            <x v="94"/>
          </reference>
          <reference field="36" count="1" selected="0">
            <x v="38"/>
          </reference>
          <reference field="37" count="1" selected="0">
            <x v="10"/>
          </reference>
          <reference field="38" count="1" selected="0">
            <x v="92"/>
          </reference>
          <reference field="47" count="1">
            <x v="1"/>
          </reference>
        </references>
      </pivotArea>
    </format>
    <format dxfId="581">
      <pivotArea dataOnly="0" labelOnly="1" outline="0" fieldPosition="0">
        <references count="15">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7" count="1">
            <x v="2"/>
          </reference>
        </references>
      </pivotArea>
    </format>
    <format dxfId="580">
      <pivotArea dataOnly="0" labelOnly="1" outline="0" fieldPosition="0">
        <references count="15">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selected="0">
            <x v="34"/>
          </reference>
          <reference field="31" count="1" selected="0">
            <x v="98"/>
          </reference>
          <reference field="36" count="1" selected="0">
            <x v="53"/>
          </reference>
          <reference field="37" count="1" selected="0">
            <x v="7"/>
          </reference>
          <reference field="38" count="1" selected="0">
            <x v="27"/>
          </reference>
          <reference field="47" count="1">
            <x v="1"/>
          </reference>
        </references>
      </pivotArea>
    </format>
    <format dxfId="579">
      <pivotArea dataOnly="0" labelOnly="1" outline="0" fieldPosition="0">
        <references count="15">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7" count="1">
            <x v="1"/>
          </reference>
        </references>
      </pivotArea>
    </format>
    <format dxfId="578">
      <pivotArea dataOnly="0" labelOnly="1" outline="0" fieldPosition="0">
        <references count="15">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7" count="1">
            <x v="1"/>
          </reference>
        </references>
      </pivotArea>
    </format>
    <format dxfId="577">
      <pivotArea dataOnly="0" labelOnly="1" outline="0" fieldPosition="0">
        <references count="15">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selected="0">
            <x v="7"/>
          </reference>
          <reference field="38" count="1" selected="0">
            <x v="21"/>
          </reference>
          <reference field="47" count="1">
            <x v="2"/>
          </reference>
        </references>
      </pivotArea>
    </format>
    <format dxfId="576">
      <pivotArea dataOnly="0" labelOnly="1" outline="0" fieldPosition="0">
        <references count="15">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7" count="1">
            <x v="1"/>
          </reference>
        </references>
      </pivotArea>
    </format>
    <format dxfId="575">
      <pivotArea dataOnly="0" labelOnly="1" outline="0" fieldPosition="0">
        <references count="15">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selected="0">
            <x v="93"/>
          </reference>
          <reference field="37" count="1" selected="0">
            <x v="39"/>
          </reference>
          <reference field="38" count="1" selected="0">
            <x v="104"/>
          </reference>
          <reference field="47" count="1">
            <x v="0"/>
          </reference>
        </references>
      </pivotArea>
    </format>
    <format dxfId="574">
      <pivotArea dataOnly="0" labelOnly="1" outline="0" fieldPosition="0">
        <references count="15">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7" count="1">
            <x v="1"/>
          </reference>
        </references>
      </pivotArea>
    </format>
    <format dxfId="573">
      <pivotArea dataOnly="0" labelOnly="1" outline="0" fieldPosition="0">
        <references count="16">
          <reference field="7" count="1" selected="0">
            <x v="3"/>
          </reference>
          <reference field="8" count="1" selected="0">
            <x v="14"/>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x v="30"/>
          </reference>
          <reference field="47" count="1" selected="0">
            <x v="1"/>
          </reference>
        </references>
      </pivotArea>
    </format>
    <format dxfId="572">
      <pivotArea dataOnly="0" labelOnly="1" outline="0" fieldPosition="0">
        <references count="16">
          <reference field="7" count="1" selected="0">
            <x v="1"/>
          </reference>
          <reference field="8" count="1" selected="0">
            <x v="14"/>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x v="33"/>
          </reference>
          <reference field="47" count="1" selected="0">
            <x v="1"/>
          </reference>
        </references>
      </pivotArea>
    </format>
    <format dxfId="571">
      <pivotArea dataOnly="0" labelOnly="1" outline="0" fieldPosition="0">
        <references count="16">
          <reference field="7" count="1" selected="0">
            <x v="3"/>
          </reference>
          <reference field="8" count="1" selected="0">
            <x v="1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x v="11"/>
          </reference>
          <reference field="47" count="1" selected="0">
            <x v="1"/>
          </reference>
        </references>
      </pivotArea>
    </format>
    <format dxfId="570">
      <pivotArea dataOnly="0" labelOnly="1" outline="0" fieldPosition="0">
        <references count="16">
          <reference field="7" count="1" selected="0">
            <x v="3"/>
          </reference>
          <reference field="8" count="1" selected="0">
            <x v="14"/>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selected="0">
            <x v="13"/>
          </reference>
          <reference field="38" count="1" selected="0">
            <x v="42"/>
          </reference>
          <reference field="40" count="1">
            <x v="36"/>
          </reference>
          <reference field="47" count="1" selected="0">
            <x v="1"/>
          </reference>
        </references>
      </pivotArea>
    </format>
    <format dxfId="569">
      <pivotArea dataOnly="0" labelOnly="1" outline="0" fieldPosition="0">
        <references count="16">
          <reference field="7" count="1" selected="0">
            <x v="3"/>
          </reference>
          <reference field="8" count="1" selected="0">
            <x v="14"/>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x v="2"/>
          </reference>
          <reference field="47" count="1" selected="0">
            <x v="1"/>
          </reference>
        </references>
      </pivotArea>
    </format>
    <format dxfId="568">
      <pivotArea dataOnly="0" labelOnly="1" outline="0" fieldPosition="0">
        <references count="16">
          <reference field="7" count="1" selected="0">
            <x v="1"/>
          </reference>
          <reference field="8" count="1" selected="0">
            <x v="14"/>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selected="0">
            <x v="5"/>
          </reference>
          <reference field="38" count="1" selected="0">
            <x v="21"/>
          </reference>
          <reference field="40" count="1">
            <x v="45"/>
          </reference>
          <reference field="47" count="1" selected="0">
            <x v="1"/>
          </reference>
        </references>
      </pivotArea>
    </format>
    <format dxfId="567">
      <pivotArea dataOnly="0" labelOnly="1" outline="0" fieldPosition="0">
        <references count="16">
          <reference field="7" count="1" selected="0">
            <x v="3"/>
          </reference>
          <reference field="8" count="1" selected="0">
            <x v="14"/>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x v="16"/>
          </reference>
          <reference field="47" count="1" selected="0">
            <x v="1"/>
          </reference>
        </references>
      </pivotArea>
    </format>
    <format dxfId="566">
      <pivotArea dataOnly="0" labelOnly="1" outline="0" fieldPosition="0">
        <references count="16">
          <reference field="7" count="1" selected="0">
            <x v="1"/>
          </reference>
          <reference field="8" count="1" selected="0">
            <x v="14"/>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x v="9"/>
          </reference>
          <reference field="47" count="1" selected="0">
            <x v="1"/>
          </reference>
        </references>
      </pivotArea>
    </format>
    <format dxfId="565">
      <pivotArea dataOnly="0" labelOnly="1" outline="0" fieldPosition="0">
        <references count="16">
          <reference field="7" count="1" selected="0">
            <x v="1"/>
          </reference>
          <reference field="8" count="1" selected="0">
            <x v="1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selected="0">
            <x v="8"/>
          </reference>
          <reference field="38" count="1" selected="0">
            <x v="101"/>
          </reference>
          <reference field="40" count="1">
            <x v="14"/>
          </reference>
          <reference field="47" count="1" selected="0">
            <x v="1"/>
          </reference>
        </references>
      </pivotArea>
    </format>
    <format dxfId="564">
      <pivotArea dataOnly="0" labelOnly="1" outline="0" fieldPosition="0">
        <references count="16">
          <reference field="7" count="1" selected="0">
            <x v="1"/>
          </reference>
          <reference field="8" count="1" selected="0">
            <x v="14"/>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selected="0">
            <x v="16"/>
          </reference>
          <reference field="31" count="1" selected="0">
            <x v="121"/>
          </reference>
          <reference field="36" count="1" selected="0">
            <x v="84"/>
          </reference>
          <reference field="37" count="1" selected="0">
            <x v="8"/>
          </reference>
          <reference field="38" count="1" selected="0">
            <x v="101"/>
          </reference>
          <reference field="40" count="1">
            <x v="25"/>
          </reference>
          <reference field="47" count="1" selected="0">
            <x v="1"/>
          </reference>
        </references>
      </pivotArea>
    </format>
    <format dxfId="563">
      <pivotArea dataOnly="0" labelOnly="1" outline="0" fieldPosition="0">
        <references count="16">
          <reference field="7" count="1" selected="0">
            <x v="1"/>
          </reference>
          <reference field="8" count="1" selected="0">
            <x v="14"/>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selected="0">
            <x v="18"/>
          </reference>
          <reference field="31" count="1" selected="0">
            <x v="122"/>
          </reference>
          <reference field="36" count="1" selected="0">
            <x v="84"/>
          </reference>
          <reference field="37" count="1" selected="0">
            <x v="8"/>
          </reference>
          <reference field="38" count="1" selected="0">
            <x v="5"/>
          </reference>
          <reference field="40" count="1">
            <x v="11"/>
          </reference>
          <reference field="47" count="1" selected="0">
            <x v="1"/>
          </reference>
        </references>
      </pivotArea>
    </format>
    <format dxfId="562">
      <pivotArea dataOnly="0" labelOnly="1" outline="0" fieldPosition="0">
        <references count="16">
          <reference field="7" count="1" selected="0">
            <x v="1"/>
          </reference>
          <reference field="8" count="1" selected="0">
            <x v="14"/>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selected="0">
            <x v="20"/>
          </reference>
          <reference field="31" count="1" selected="0">
            <x v="123"/>
          </reference>
          <reference field="36" count="1" selected="0">
            <x v="84"/>
          </reference>
          <reference field="37" count="1" selected="0">
            <x v="8"/>
          </reference>
          <reference field="38" count="1" selected="0">
            <x v="55"/>
          </reference>
          <reference field="40" count="1">
            <x v="16"/>
          </reference>
          <reference field="47" count="1" selected="0">
            <x v="1"/>
          </reference>
        </references>
      </pivotArea>
    </format>
    <format dxfId="561">
      <pivotArea dataOnly="0" labelOnly="1" outline="0" fieldPosition="0">
        <references count="16">
          <reference field="7" count="1" selected="0">
            <x v="1"/>
          </reference>
          <reference field="8" count="1" selected="0">
            <x v="14"/>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selected="0">
            <x v="23"/>
          </reference>
          <reference field="31" count="1" selected="0">
            <x v="124"/>
          </reference>
          <reference field="36" count="1" selected="0">
            <x v="84"/>
          </reference>
          <reference field="37" count="1" selected="0">
            <x v="8"/>
          </reference>
          <reference field="38" count="1" selected="0">
            <x v="58"/>
          </reference>
          <reference field="40" count="1">
            <x v="8"/>
          </reference>
          <reference field="47" count="1" selected="0">
            <x v="1"/>
          </reference>
        </references>
      </pivotArea>
    </format>
    <format dxfId="560">
      <pivotArea dataOnly="0" labelOnly="1" outline="0" fieldPosition="0">
        <references count="16">
          <reference field="7" count="1" selected="0">
            <x v="3"/>
          </reference>
          <reference field="8" count="1" selected="0">
            <x v="14"/>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x v="32"/>
          </reference>
          <reference field="47" count="1" selected="0">
            <x v="1"/>
          </reference>
        </references>
      </pivotArea>
    </format>
    <format dxfId="559">
      <pivotArea dataOnly="0" labelOnly="1" outline="0" fieldPosition="0">
        <references count="16">
          <reference field="7" count="1" selected="0">
            <x v="3"/>
          </reference>
          <reference field="8" count="1" selected="0">
            <x v="14"/>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0" count="1" selected="0">
            <x v="121"/>
          </reference>
          <reference field="31" count="1" selected="0">
            <x v="140"/>
          </reference>
          <reference field="36" count="1" selected="0">
            <x v="94"/>
          </reference>
          <reference field="37" count="1" selected="0">
            <x v="7"/>
          </reference>
          <reference field="38" count="1" selected="0">
            <x v="105"/>
          </reference>
          <reference field="40" count="1">
            <x v="46"/>
          </reference>
          <reference field="47" count="1" selected="0">
            <x v="1"/>
          </reference>
        </references>
      </pivotArea>
    </format>
    <format dxfId="558">
      <pivotArea dataOnly="0" labelOnly="1" outline="0" fieldPosition="0">
        <references count="16">
          <reference field="7" count="1" selected="0">
            <x v="0"/>
          </reference>
          <reference field="8" count="1" selected="0">
            <x v="6"/>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x v="0"/>
          </reference>
          <reference field="47" count="1" selected="0">
            <x v="0"/>
          </reference>
        </references>
      </pivotArea>
    </format>
    <format dxfId="557">
      <pivotArea dataOnly="0" labelOnly="1" outline="0" fieldPosition="0">
        <references count="16">
          <reference field="7" count="1" selected="0">
            <x v="1"/>
          </reference>
          <reference field="8" count="1" selected="0">
            <x v="14"/>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x v="45"/>
          </reference>
          <reference field="47" count="1" selected="0">
            <x v="4"/>
          </reference>
        </references>
      </pivotArea>
    </format>
    <format dxfId="556">
      <pivotArea dataOnly="0" labelOnly="1" outline="0" fieldPosition="0">
        <references count="16">
          <reference field="7" count="1" selected="0">
            <x v="3"/>
          </reference>
          <reference field="8" count="1" selected="0">
            <x v="14"/>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x v="29"/>
          </reference>
          <reference field="47" count="1" selected="0">
            <x v="1"/>
          </reference>
        </references>
      </pivotArea>
    </format>
    <format dxfId="555">
      <pivotArea dataOnly="0" labelOnly="1" outline="0" fieldPosition="0">
        <references count="16">
          <reference field="7" count="1" selected="0">
            <x v="3"/>
          </reference>
          <reference field="8" count="1" selected="0">
            <x v="14"/>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x v="27"/>
          </reference>
          <reference field="47" count="1" selected="0">
            <x v="1"/>
          </reference>
        </references>
      </pivotArea>
    </format>
    <format dxfId="554">
      <pivotArea dataOnly="0" labelOnly="1" outline="0" fieldPosition="0">
        <references count="16">
          <reference field="7" count="1" selected="0">
            <x v="0"/>
          </reference>
          <reference field="8" count="1" selected="0">
            <x v="10"/>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x v="41"/>
          </reference>
          <reference field="47" count="1" selected="0">
            <x v="1"/>
          </reference>
        </references>
      </pivotArea>
    </format>
    <format dxfId="553">
      <pivotArea dataOnly="0" labelOnly="1" outline="0" fieldPosition="0">
        <references count="16">
          <reference field="7" count="1" selected="0">
            <x v="3"/>
          </reference>
          <reference field="8" count="1" selected="0">
            <x v="1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x v="16"/>
          </reference>
          <reference field="47" count="1" selected="0">
            <x v="1"/>
          </reference>
        </references>
      </pivotArea>
    </format>
    <format dxfId="552">
      <pivotArea dataOnly="0" labelOnly="1" outline="0" fieldPosition="0">
        <references count="16">
          <reference field="7" count="1" selected="0">
            <x v="3"/>
          </reference>
          <reference field="8" count="1" selected="0">
            <x v="14"/>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selected="0">
            <x v="90"/>
          </reference>
          <reference field="31" count="1" selected="0">
            <x v="71"/>
          </reference>
          <reference field="36" count="1" selected="0">
            <x v="93"/>
          </reference>
          <reference field="37" count="1" selected="0">
            <x v="39"/>
          </reference>
          <reference field="38" count="1" selected="0">
            <x v="56"/>
          </reference>
          <reference field="40" count="1">
            <x v="14"/>
          </reference>
          <reference field="47" count="1" selected="0">
            <x v="1"/>
          </reference>
        </references>
      </pivotArea>
    </format>
    <format dxfId="551">
      <pivotArea dataOnly="0" labelOnly="1" outline="0" fieldPosition="0">
        <references count="16">
          <reference field="7" count="1" selected="0">
            <x v="1"/>
          </reference>
          <reference field="8" count="1" selected="0">
            <x v="14"/>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x v="13"/>
          </reference>
          <reference field="47" count="1" selected="0">
            <x v="1"/>
          </reference>
        </references>
      </pivotArea>
    </format>
    <format dxfId="550">
      <pivotArea dataOnly="0" labelOnly="1" outline="0" fieldPosition="0">
        <references count="16">
          <reference field="7" count="1" selected="0">
            <x v="3"/>
          </reference>
          <reference field="8" count="1" selected="0">
            <x v="14"/>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x v="25"/>
          </reference>
          <reference field="47" count="1" selected="0">
            <x v="1"/>
          </reference>
        </references>
      </pivotArea>
    </format>
    <format dxfId="549">
      <pivotArea dataOnly="0" labelOnly="1" outline="0" fieldPosition="0">
        <references count="16">
          <reference field="7" count="1" selected="0">
            <x v="3"/>
          </reference>
          <reference field="8" count="1" selected="0">
            <x v="14"/>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x v="45"/>
          </reference>
          <reference field="47" count="1" selected="0">
            <x v="2"/>
          </reference>
        </references>
      </pivotArea>
    </format>
    <format dxfId="548">
      <pivotArea dataOnly="0" labelOnly="1" outline="0" fieldPosition="0">
        <references count="16">
          <reference field="7" count="1" selected="0">
            <x v="1"/>
          </reference>
          <reference field="8" count="1" selected="0">
            <x v="14"/>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x v="8"/>
          </reference>
          <reference field="47" count="1" selected="0">
            <x v="1"/>
          </reference>
        </references>
      </pivotArea>
    </format>
    <format dxfId="547">
      <pivotArea dataOnly="0" labelOnly="1" outline="0" fieldPosition="0">
        <references count="16">
          <reference field="7" count="1" selected="0">
            <x v="0"/>
          </reference>
          <reference field="8" count="1" selected="0">
            <x v="19"/>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selected="0">
            <x v="80"/>
          </reference>
          <reference field="37" count="1" selected="0">
            <x v="16"/>
          </reference>
          <reference field="38" count="1" selected="0">
            <x v="94"/>
          </reference>
          <reference field="40" count="1">
            <x v="50"/>
          </reference>
          <reference field="47" count="1" selected="0">
            <x v="1"/>
          </reference>
        </references>
      </pivotArea>
    </format>
    <format dxfId="546">
      <pivotArea dataOnly="0" labelOnly="1" outline="0" fieldPosition="0">
        <references count="16">
          <reference field="7" count="1" selected="0">
            <x v="3"/>
          </reference>
          <reference field="8" count="1" selected="0">
            <x v="14"/>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x v="24"/>
          </reference>
          <reference field="47" count="1" selected="0">
            <x v="1"/>
          </reference>
        </references>
      </pivotArea>
    </format>
    <format dxfId="545">
      <pivotArea dataOnly="0" labelOnly="1" outline="0" fieldPosition="0">
        <references count="16">
          <reference field="7" count="1" selected="0">
            <x v="3"/>
          </reference>
          <reference field="8" count="1" selected="0">
            <x v="14"/>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0" count="1">
            <x v="18"/>
          </reference>
          <reference field="47" count="1" selected="0">
            <x v="3"/>
          </reference>
        </references>
      </pivotArea>
    </format>
    <format dxfId="544">
      <pivotArea dataOnly="0" labelOnly="1" outline="0" fieldPosition="0">
        <references count="16">
          <reference field="7" count="1" selected="0">
            <x v="3"/>
          </reference>
          <reference field="8" count="1" selected="0">
            <x v="14"/>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selected="0">
            <x v="39"/>
          </reference>
          <reference field="31" count="1" selected="0">
            <x v="31"/>
          </reference>
          <reference field="36" count="1" selected="0">
            <x v="8"/>
          </reference>
          <reference field="37" count="1" selected="0">
            <x v="3"/>
          </reference>
          <reference field="38" count="1" selected="0">
            <x v="71"/>
          </reference>
          <reference field="40" count="1">
            <x v="10"/>
          </reference>
          <reference field="47" count="1" selected="0">
            <x v="1"/>
          </reference>
        </references>
      </pivotArea>
    </format>
    <format dxfId="543">
      <pivotArea dataOnly="0" labelOnly="1" outline="0" fieldPosition="0">
        <references count="16">
          <reference field="7" count="1" selected="0">
            <x v="0"/>
          </reference>
          <reference field="8" count="1" selected="0">
            <x v="8"/>
          </reference>
          <reference field="16" count="1" selected="0">
            <x v="39"/>
          </reference>
          <reference field="17" count="1" selected="0">
            <x v="53"/>
          </reference>
          <reference field="18" count="1" selected="0">
            <x v="70"/>
          </reference>
          <reference field="19" count="1" selected="0">
            <x v="21"/>
          </reference>
          <reference field="20" count="1" selected="0">
            <x v="15"/>
          </reference>
          <reference field="21" count="1" selected="0">
            <x v="23"/>
          </reference>
          <reference field="22" count="1" selected="0">
            <x v="47"/>
          </reference>
          <reference field="30" count="1" selected="0">
            <x v="104"/>
          </reference>
          <reference field="31" count="1" selected="0">
            <x v="35"/>
          </reference>
          <reference field="36" count="1" selected="0">
            <x v="71"/>
          </reference>
          <reference field="37" count="1" selected="0">
            <x v="29"/>
          </reference>
          <reference field="38" count="1" selected="0">
            <x v="50"/>
          </reference>
          <reference field="40" count="1">
            <x v="7"/>
          </reference>
          <reference field="47" count="1" selected="0">
            <x v="1"/>
          </reference>
        </references>
      </pivotArea>
    </format>
    <format dxfId="542">
      <pivotArea dataOnly="0" labelOnly="1" outline="0" fieldPosition="0">
        <references count="16">
          <reference field="7" count="1" selected="0">
            <x v="3"/>
          </reference>
          <reference field="8" count="1" selected="0">
            <x v="14"/>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x v="14"/>
          </reference>
          <reference field="47" count="1" selected="0">
            <x v="1"/>
          </reference>
        </references>
      </pivotArea>
    </format>
    <format dxfId="541">
      <pivotArea dataOnly="0" labelOnly="1" outline="0" fieldPosition="0">
        <references count="16">
          <reference field="7" count="1" selected="0">
            <x v="0"/>
          </reference>
          <reference field="8" count="1" selected="0">
            <x v="19"/>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7"/>
          </reference>
          <reference field="31" count="1" selected="0">
            <x v="47"/>
          </reference>
          <reference field="36" count="1" selected="0">
            <x v="80"/>
          </reference>
          <reference field="37" count="1" selected="0">
            <x v="19"/>
          </reference>
          <reference field="38" count="1" selected="0">
            <x v="12"/>
          </reference>
          <reference field="40" count="1">
            <x v="50"/>
          </reference>
          <reference field="47" count="1" selected="0">
            <x v="1"/>
          </reference>
        </references>
      </pivotArea>
    </format>
    <format dxfId="540">
      <pivotArea dataOnly="0" labelOnly="1" outline="0" fieldPosition="0">
        <references count="16">
          <reference field="7" count="1" selected="0">
            <x v="1"/>
          </reference>
          <reference field="8" count="1" selected="0">
            <x v="14"/>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x v="45"/>
          </reference>
          <reference field="47" count="1" selected="0">
            <x v="4"/>
          </reference>
        </references>
      </pivotArea>
    </format>
    <format dxfId="539">
      <pivotArea dataOnly="0" labelOnly="1" outline="0" fieldPosition="0">
        <references count="16">
          <reference field="7" count="1" selected="0">
            <x v="1"/>
          </reference>
          <reference field="8" count="1" selected="0">
            <x v="14"/>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x v="29"/>
          </reference>
          <reference field="47" count="1" selected="0">
            <x v="1"/>
          </reference>
        </references>
      </pivotArea>
    </format>
    <format dxfId="538">
      <pivotArea dataOnly="0" labelOnly="1" outline="0" fieldPosition="0">
        <references count="16">
          <reference field="7" count="1" selected="0">
            <x v="1"/>
          </reference>
          <reference field="8" count="1" selected="0">
            <x v="14"/>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x v="9"/>
          </reference>
          <reference field="47" count="1" selected="0">
            <x v="1"/>
          </reference>
        </references>
      </pivotArea>
    </format>
    <format dxfId="537">
      <pivotArea dataOnly="0" labelOnly="1" outline="0" fieldPosition="0">
        <references count="16">
          <reference field="7" count="1" selected="0">
            <x v="3"/>
          </reference>
          <reference field="8" count="1" selected="0">
            <x v="14"/>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x v="38"/>
          </reference>
          <reference field="47" count="1" selected="0">
            <x v="1"/>
          </reference>
        </references>
      </pivotArea>
    </format>
    <format dxfId="536">
      <pivotArea dataOnly="0" labelOnly="1" outline="0" fieldPosition="0">
        <references count="16">
          <reference field="7" count="1" selected="0">
            <x v="3"/>
          </reference>
          <reference field="8" count="1" selected="0">
            <x v="14"/>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x v="22"/>
          </reference>
          <reference field="47" count="1" selected="0">
            <x v="1"/>
          </reference>
        </references>
      </pivotArea>
    </format>
    <format dxfId="535">
      <pivotArea dataOnly="0" labelOnly="1" outline="0" fieldPosition="0">
        <references count="16">
          <reference field="7" count="1" selected="0">
            <x v="0"/>
          </reference>
          <reference field="8" count="1" selected="0">
            <x v="21"/>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x v="39"/>
          </reference>
          <reference field="47" count="1" selected="0">
            <x v="1"/>
          </reference>
        </references>
      </pivotArea>
    </format>
    <format dxfId="534">
      <pivotArea dataOnly="0" labelOnly="1" outline="0" fieldPosition="0">
        <references count="16">
          <reference field="7" count="1" selected="0">
            <x v="0"/>
          </reference>
          <reference field="8" count="1" selected="0">
            <x v="20"/>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x v="42"/>
          </reference>
          <reference field="47" count="1" selected="0">
            <x v="2"/>
          </reference>
        </references>
      </pivotArea>
    </format>
    <format dxfId="533">
      <pivotArea dataOnly="0" labelOnly="1" outline="0" fieldPosition="0">
        <references count="16">
          <reference field="7" count="1" selected="0">
            <x v="0"/>
          </reference>
          <reference field="8" count="1" selected="0">
            <x v="21"/>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selected="0">
            <x v="2"/>
          </reference>
          <reference field="38" count="1" selected="0">
            <x v="82"/>
          </reference>
          <reference field="40" count="1">
            <x v="45"/>
          </reference>
          <reference field="47" count="1" selected="0">
            <x v="2"/>
          </reference>
        </references>
      </pivotArea>
    </format>
    <format dxfId="532">
      <pivotArea dataOnly="0" labelOnly="1" outline="0" fieldPosition="0">
        <references count="16">
          <reference field="7" count="1" selected="0">
            <x v="3"/>
          </reference>
          <reference field="8" count="1" selected="0">
            <x v="14"/>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0" count="1">
            <x v="0"/>
          </reference>
          <reference field="47" count="1" selected="0">
            <x v="0"/>
          </reference>
        </references>
      </pivotArea>
    </format>
    <format dxfId="531">
      <pivotArea dataOnly="0" labelOnly="1" outline="0" fieldPosition="0">
        <references count="16">
          <reference field="7" count="1" selected="0">
            <x v="3"/>
          </reference>
          <reference field="8" count="1" selected="0">
            <x v="14"/>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x v="52"/>
          </reference>
          <reference field="47" count="1" selected="0">
            <x v="1"/>
          </reference>
        </references>
      </pivotArea>
    </format>
    <format dxfId="530">
      <pivotArea dataOnly="0" labelOnly="1" outline="0" fieldPosition="0">
        <references count="16">
          <reference field="7" count="1" selected="0">
            <x v="3"/>
          </reference>
          <reference field="8" count="1" selected="0">
            <x v="14"/>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0" count="1">
            <x v="0"/>
          </reference>
          <reference field="47" count="1" selected="0">
            <x v="0"/>
          </reference>
        </references>
      </pivotArea>
    </format>
    <format dxfId="529">
      <pivotArea dataOnly="0" labelOnly="1" outline="0" fieldPosition="0">
        <references count="16">
          <reference field="7" count="1" selected="0">
            <x v="3"/>
          </reference>
          <reference field="8" count="1" selected="0">
            <x v="14"/>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x v="26"/>
          </reference>
          <reference field="47" count="1" selected="0">
            <x v="1"/>
          </reference>
        </references>
      </pivotArea>
    </format>
    <format dxfId="528">
      <pivotArea dataOnly="0" labelOnly="1" outline="0" fieldPosition="0">
        <references count="16">
          <reference field="7" count="1" selected="0">
            <x v="1"/>
          </reference>
          <reference field="8" count="1" selected="0">
            <x v="14"/>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x v="23"/>
          </reference>
          <reference field="47" count="1" selected="0">
            <x v="1"/>
          </reference>
        </references>
      </pivotArea>
    </format>
    <format dxfId="527">
      <pivotArea dataOnly="0" labelOnly="1" outline="0" fieldPosition="0">
        <references count="16">
          <reference field="7" count="1" selected="0">
            <x v="1"/>
          </reference>
          <reference field="8" count="1" selected="0">
            <x v="14"/>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selected="0">
            <x v="9"/>
          </reference>
          <reference field="31" count="1" selected="0">
            <x v="125"/>
          </reference>
          <reference field="36" count="1" selected="0">
            <x v="26"/>
          </reference>
          <reference field="37" count="1" selected="0">
            <x v="8"/>
          </reference>
          <reference field="38" count="1" selected="0">
            <x v="96"/>
          </reference>
          <reference field="40" count="1">
            <x v="21"/>
          </reference>
          <reference field="47" count="1" selected="0">
            <x v="1"/>
          </reference>
        </references>
      </pivotArea>
    </format>
    <format dxfId="526">
      <pivotArea dataOnly="0" labelOnly="1" outline="0" fieldPosition="0">
        <references count="16">
          <reference field="7" count="1" selected="0">
            <x v="0"/>
          </reference>
          <reference field="8" count="1" selected="0">
            <x v="9"/>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x v="13"/>
          </reference>
          <reference field="47" count="1" selected="0">
            <x v="1"/>
          </reference>
        </references>
      </pivotArea>
    </format>
    <format dxfId="525">
      <pivotArea dataOnly="0" labelOnly="1" outline="0" fieldPosition="0">
        <references count="16">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x v="14"/>
          </reference>
          <reference field="47" count="1" selected="0">
            <x v="1"/>
          </reference>
        </references>
      </pivotArea>
    </format>
    <format dxfId="524">
      <pivotArea dataOnly="0" labelOnly="1" outline="0" fieldPosition="0">
        <references count="16">
          <reference field="7" count="1" selected="0">
            <x v="3"/>
          </reference>
          <reference field="8" count="1" selected="0">
            <x v="14"/>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5"/>
          </reference>
          <reference field="31" count="1" selected="0">
            <x v="65"/>
          </reference>
          <reference field="36" count="1" selected="0">
            <x v="52"/>
          </reference>
          <reference field="37" count="1" selected="0">
            <x v="10"/>
          </reference>
          <reference field="38" count="1" selected="0">
            <x v="44"/>
          </reference>
          <reference field="40" count="1">
            <x v="9"/>
          </reference>
          <reference field="47" count="1" selected="0">
            <x v="1"/>
          </reference>
        </references>
      </pivotArea>
    </format>
    <format dxfId="523">
      <pivotArea dataOnly="0" labelOnly="1" outline="0" fieldPosition="0">
        <references count="16">
          <reference field="7" count="1" selected="0">
            <x v="3"/>
          </reference>
          <reference field="8" count="1" selected="0">
            <x v="14"/>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x v="3"/>
          </reference>
          <reference field="47" count="1" selected="0">
            <x v="1"/>
          </reference>
        </references>
      </pivotArea>
    </format>
    <format dxfId="522">
      <pivotArea dataOnly="0" labelOnly="1" outline="0" fieldPosition="0">
        <references count="16">
          <reference field="7" count="1" selected="0">
            <x v="3"/>
          </reference>
          <reference field="8" count="1" selected="0">
            <x v="14"/>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x v="0"/>
          </reference>
          <reference field="47" count="1" selected="0">
            <x v="0"/>
          </reference>
        </references>
      </pivotArea>
    </format>
    <format dxfId="521">
      <pivotArea dataOnly="0" labelOnly="1" outline="0" fieldPosition="0">
        <references count="16">
          <reference field="7" count="1" selected="0">
            <x v="1"/>
          </reference>
          <reference field="8" count="1" selected="0">
            <x v="14"/>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x v="34"/>
          </reference>
          <reference field="47" count="1" selected="0">
            <x v="1"/>
          </reference>
        </references>
      </pivotArea>
    </format>
    <format dxfId="520">
      <pivotArea dataOnly="0" labelOnly="1" outline="0" fieldPosition="0">
        <references count="16">
          <reference field="7" count="1" selected="0">
            <x v="1"/>
          </reference>
          <reference field="8" count="1" selected="0">
            <x v="14"/>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x v="45"/>
          </reference>
          <reference field="47" count="1" selected="0">
            <x v="4"/>
          </reference>
        </references>
      </pivotArea>
    </format>
    <format dxfId="519">
      <pivotArea dataOnly="0" labelOnly="1" outline="0" fieldPosition="0">
        <references count="16">
          <reference field="7" count="1" selected="0">
            <x v="3"/>
          </reference>
          <reference field="8" count="1" selected="0">
            <x v="14"/>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x v="0"/>
          </reference>
          <reference field="47" count="1" selected="0">
            <x v="0"/>
          </reference>
        </references>
      </pivotArea>
    </format>
    <format dxfId="518">
      <pivotArea dataOnly="0" labelOnly="1" outline="0" fieldPosition="0">
        <references count="16">
          <reference field="7" count="1" selected="0">
            <x v="3"/>
          </reference>
          <reference field="8" count="1" selected="0">
            <x v="14"/>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x v="19"/>
          </reference>
          <reference field="47" count="1" selected="0">
            <x v="1"/>
          </reference>
        </references>
      </pivotArea>
    </format>
    <format dxfId="517">
      <pivotArea dataOnly="0" labelOnly="1" outline="0" fieldPosition="0">
        <references count="16">
          <reference field="7" count="1" selected="0">
            <x v="3"/>
          </reference>
          <reference field="8" count="1" selected="0">
            <x v="14"/>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x v="0"/>
          </reference>
          <reference field="47" count="1" selected="0">
            <x v="0"/>
          </reference>
        </references>
      </pivotArea>
    </format>
    <format dxfId="516">
      <pivotArea dataOnly="0" labelOnly="1" outline="0" fieldPosition="0">
        <references count="16">
          <reference field="7" count="1" selected="0">
            <x v="0"/>
          </reference>
          <reference field="8" count="1" selected="0">
            <x v="7"/>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x v="45"/>
          </reference>
          <reference field="47" count="1" selected="0">
            <x v="1"/>
          </reference>
        </references>
      </pivotArea>
    </format>
    <format dxfId="515">
      <pivotArea dataOnly="0" labelOnly="1" outline="0" fieldPosition="0">
        <references count="16">
          <reference field="7" count="1" selected="0">
            <x v="0"/>
          </reference>
          <reference field="8" count="1" selected="0">
            <x v="18"/>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selected="0">
            <x v="51"/>
          </reference>
          <reference field="37" count="1" selected="0">
            <x v="22"/>
          </reference>
          <reference field="38" count="1" selected="0">
            <x v="45"/>
          </reference>
          <reference field="40" count="1">
            <x v="49"/>
          </reference>
          <reference field="47" count="1" selected="0">
            <x v="1"/>
          </reference>
        </references>
      </pivotArea>
    </format>
    <format dxfId="514">
      <pivotArea dataOnly="0" labelOnly="1" outline="0" fieldPosition="0">
        <references count="16">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29"/>
          </reference>
          <reference field="31" count="1" selected="0">
            <x v="22"/>
          </reference>
          <reference field="36" count="1" selected="0">
            <x v="20"/>
          </reference>
          <reference field="37" count="1" selected="0">
            <x v="40"/>
          </reference>
          <reference field="38" count="1" selected="0">
            <x v="45"/>
          </reference>
          <reference field="40" count="1">
            <x v="48"/>
          </reference>
          <reference field="47" count="1" selected="0">
            <x v="1"/>
          </reference>
        </references>
      </pivotArea>
    </format>
    <format dxfId="513">
      <pivotArea dataOnly="0" labelOnly="1" outline="0" fieldPosition="0">
        <references count="16">
          <reference field="7" count="1" selected="0">
            <x v="0"/>
          </reference>
          <reference field="8" count="1" selected="0">
            <x v="18"/>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5"/>
          </reference>
          <reference field="31" count="1" selected="0">
            <x v="150"/>
          </reference>
          <reference field="36" count="1" selected="0">
            <x v="18"/>
          </reference>
          <reference field="37" count="1" selected="0">
            <x v="21"/>
          </reference>
          <reference field="38" count="1" selected="0">
            <x v="9"/>
          </reference>
          <reference field="40" count="1">
            <x v="47"/>
          </reference>
          <reference field="47" count="1" selected="0">
            <x v="1"/>
          </reference>
        </references>
      </pivotArea>
    </format>
    <format dxfId="512">
      <pivotArea dataOnly="0" labelOnly="1" outline="0" fieldPosition="0">
        <references count="16">
          <reference field="7" count="1" selected="0">
            <x v="1"/>
          </reference>
          <reference field="8" count="1" selected="0">
            <x v="14"/>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x v="22"/>
          </reference>
          <reference field="47" count="1" selected="0">
            <x v="1"/>
          </reference>
        </references>
      </pivotArea>
    </format>
    <format dxfId="511">
      <pivotArea dataOnly="0" labelOnly="1" outline="0" fieldPosition="0">
        <references count="16">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x v="35"/>
          </reference>
          <reference field="47" count="1" selected="0">
            <x v="1"/>
          </reference>
        </references>
      </pivotArea>
    </format>
    <format dxfId="510">
      <pivotArea dataOnly="0" labelOnly="1" outline="0" fieldPosition="0">
        <references count="16">
          <reference field="7" count="1" selected="0">
            <x v="0"/>
          </reference>
          <reference field="8" count="1" selected="0">
            <x v="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x v="34"/>
          </reference>
          <reference field="47" count="1" selected="0">
            <x v="1"/>
          </reference>
        </references>
      </pivotArea>
    </format>
    <format dxfId="509">
      <pivotArea dataOnly="0" labelOnly="1" outline="0" fieldPosition="0">
        <references count="16">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x v="45"/>
          </reference>
          <reference field="47" count="1" selected="0">
            <x v="4"/>
          </reference>
        </references>
      </pivotArea>
    </format>
    <format dxfId="508">
      <pivotArea dataOnly="0" labelOnly="1" outline="0" fieldPosition="0">
        <references count="16">
          <reference field="7" count="1" selected="0">
            <x v="0"/>
          </reference>
          <reference field="8" count="1" selected="0">
            <x v="0"/>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x v="22"/>
          </reference>
          <reference field="47" count="1" selected="0">
            <x v="1"/>
          </reference>
        </references>
      </pivotArea>
    </format>
    <format dxfId="507">
      <pivotArea dataOnly="0" labelOnly="1" outline="0" fieldPosition="0">
        <references count="16">
          <reference field="7" count="1" selected="0">
            <x v="3"/>
          </reference>
          <reference field="8" count="1" selected="0">
            <x v="14"/>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0" count="1">
            <x v="45"/>
          </reference>
          <reference field="47" count="1" selected="0">
            <x v="2"/>
          </reference>
        </references>
      </pivotArea>
    </format>
    <format dxfId="506">
      <pivotArea dataOnly="0" labelOnly="1" outline="0" fieldPosition="0">
        <references count="16">
          <reference field="7" count="1" selected="0">
            <x v="1"/>
          </reference>
          <reference field="8" count="1" selected="0">
            <x v="14"/>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x v="12"/>
          </reference>
          <reference field="47" count="1" selected="0">
            <x v="1"/>
          </reference>
        </references>
      </pivotArea>
    </format>
    <format dxfId="505">
      <pivotArea dataOnly="0" labelOnly="1" outline="0" fieldPosition="0">
        <references count="16">
          <reference field="7" count="1" selected="0">
            <x v="3"/>
          </reference>
          <reference field="8" count="1" selected="0">
            <x v="14"/>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0" count="1">
            <x v="45"/>
          </reference>
          <reference field="47" count="1" selected="0">
            <x v="2"/>
          </reference>
        </references>
      </pivotArea>
    </format>
    <format dxfId="504">
      <pivotArea dataOnly="0" labelOnly="1" outline="0" fieldPosition="0">
        <references count="16">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x v="2"/>
          </reference>
          <reference field="47" count="1" selected="0">
            <x v="1"/>
          </reference>
        </references>
      </pivotArea>
    </format>
    <format dxfId="503">
      <pivotArea dataOnly="0" labelOnly="1" outline="0" fieldPosition="0">
        <references count="16">
          <reference field="7" count="1" selected="0">
            <x v="3"/>
          </reference>
          <reference field="8" count="1" selected="0">
            <x v="2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x v="22"/>
          </reference>
          <reference field="47" count="1" selected="0">
            <x v="1"/>
          </reference>
        </references>
      </pivotArea>
    </format>
    <format dxfId="502">
      <pivotArea dataOnly="0" labelOnly="1" outline="0" fieldPosition="0">
        <references count="16">
          <reference field="7" count="1" selected="0">
            <x v="2"/>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x v="2"/>
          </reference>
          <reference field="47" count="1" selected="0">
            <x v="1"/>
          </reference>
        </references>
      </pivotArea>
    </format>
    <format dxfId="501">
      <pivotArea dataOnly="0" labelOnly="1" outline="0" fieldPosition="0">
        <references count="16">
          <reference field="7" count="1" selected="0">
            <x v="0"/>
          </reference>
          <reference field="8" count="1" selected="0">
            <x v="1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x v="34"/>
          </reference>
          <reference field="47" count="1" selected="0">
            <x v="1"/>
          </reference>
        </references>
      </pivotArea>
    </format>
    <format dxfId="500">
      <pivotArea dataOnly="0" labelOnly="1" outline="0" fieldPosition="0">
        <references count="16">
          <reference field="7" count="1" selected="0">
            <x v="0"/>
          </reference>
          <reference field="8" count="1" selected="0">
            <x v="11"/>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selected="0">
            <x v="6"/>
          </reference>
          <reference field="38" count="1" selected="0">
            <x v="100"/>
          </reference>
          <reference field="40" count="1">
            <x v="14"/>
          </reference>
          <reference field="47" count="1" selected="0">
            <x v="1"/>
          </reference>
        </references>
      </pivotArea>
    </format>
    <format dxfId="499">
      <pivotArea dataOnly="0" labelOnly="1" outline="0" fieldPosition="0">
        <references count="16">
          <reference field="7" count="1" selected="0">
            <x v="0"/>
          </reference>
          <reference field="8" count="1" selected="0">
            <x v="0"/>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x v="31"/>
          </reference>
          <reference field="47" count="1" selected="0">
            <x v="1"/>
          </reference>
        </references>
      </pivotArea>
    </format>
    <format dxfId="498">
      <pivotArea dataOnly="0" labelOnly="1" outline="0" fieldPosition="0">
        <references count="16">
          <reference field="7" count="1" selected="0">
            <x v="1"/>
          </reference>
          <reference field="8" count="1" selected="0">
            <x v="14"/>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x v="17"/>
          </reference>
          <reference field="47" count="1" selected="0">
            <x v="1"/>
          </reference>
        </references>
      </pivotArea>
    </format>
    <format dxfId="497">
      <pivotArea dataOnly="0" labelOnly="1" outline="0" fieldPosition="0">
        <references count="16">
          <reference field="7" count="1" selected="0">
            <x v="0"/>
          </reference>
          <reference field="8" count="1" selected="0">
            <x v="1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x v="31"/>
          </reference>
          <reference field="47" count="1" selected="0">
            <x v="1"/>
          </reference>
        </references>
      </pivotArea>
    </format>
    <format dxfId="496">
      <pivotArea dataOnly="0" labelOnly="1" outline="0" fieldPosition="0">
        <references count="16">
          <reference field="7" count="1" selected="0">
            <x v="3"/>
          </reference>
          <reference field="8" count="1" selected="0">
            <x v="14"/>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0" count="1">
            <x v="20"/>
          </reference>
          <reference field="47" count="1" selected="0">
            <x v="1"/>
          </reference>
        </references>
      </pivotArea>
    </format>
    <format dxfId="495">
      <pivotArea dataOnly="0" labelOnly="1" outline="0" fieldPosition="0">
        <references count="16">
          <reference field="7" count="1" selected="0">
            <x v="3"/>
          </reference>
          <reference field="8" count="1" selected="0">
            <x v="14"/>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x v="38"/>
          </reference>
          <reference field="47" count="1" selected="0">
            <x v="1"/>
          </reference>
        </references>
      </pivotArea>
    </format>
    <format dxfId="494">
      <pivotArea dataOnly="0" labelOnly="1" outline="0" fieldPosition="0">
        <references count="16">
          <reference field="7" count="1" selected="0">
            <x v="3"/>
          </reference>
          <reference field="8" count="1" selected="0">
            <x v="14"/>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x v="37"/>
          </reference>
          <reference field="47" count="1" selected="0">
            <x v="1"/>
          </reference>
        </references>
      </pivotArea>
    </format>
    <format dxfId="493">
      <pivotArea dataOnly="0" labelOnly="1" outline="0" fieldPosition="0">
        <references count="16">
          <reference field="7" count="1" selected="0">
            <x v="3"/>
          </reference>
          <reference field="8" count="1" selected="0">
            <x v="14"/>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x v="41"/>
          </reference>
          <reference field="47" count="1" selected="0">
            <x v="1"/>
          </reference>
        </references>
      </pivotArea>
    </format>
    <format dxfId="492">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x v="44"/>
          </reference>
          <reference field="47" count="1" selected="0">
            <x v="1"/>
          </reference>
        </references>
      </pivotArea>
    </format>
    <format dxfId="491">
      <pivotArea dataOnly="0" labelOnly="1" outline="0" fieldPosition="0">
        <references count="16">
          <reference field="7" count="1" selected="0">
            <x v="1"/>
          </reference>
          <reference field="8"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x v="9"/>
          </reference>
          <reference field="47" count="1" selected="0">
            <x v="1"/>
          </reference>
        </references>
      </pivotArea>
    </format>
    <format dxfId="490">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x v="34"/>
          </reference>
          <reference field="47" count="1" selected="0">
            <x v="1"/>
          </reference>
        </references>
      </pivotArea>
    </format>
    <format dxfId="489">
      <pivotArea dataOnly="0" labelOnly="1" outline="0" fieldPosition="0">
        <references count="16">
          <reference field="7" count="1" selected="0">
            <x v="1"/>
          </reference>
          <reference field="8" count="1" selected="0">
            <x v="14"/>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x v="14"/>
          </reference>
          <reference field="47" count="1" selected="0">
            <x v="1"/>
          </reference>
        </references>
      </pivotArea>
    </format>
    <format dxfId="488">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0" count="1">
            <x v="45"/>
          </reference>
          <reference field="47" count="1" selected="0">
            <x v="2"/>
          </reference>
        </references>
      </pivotArea>
    </format>
    <format dxfId="487">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selected="0">
            <x v="34"/>
          </reference>
          <reference field="31" count="1" selected="0">
            <x v="98"/>
          </reference>
          <reference field="36" count="1" selected="0">
            <x v="53"/>
          </reference>
          <reference field="37" count="1" selected="0">
            <x v="7"/>
          </reference>
          <reference field="38" count="1" selected="0">
            <x v="27"/>
          </reference>
          <reference field="40" count="1">
            <x v="41"/>
          </reference>
          <reference field="47" count="1" selected="0">
            <x v="1"/>
          </reference>
        </references>
      </pivotArea>
    </format>
    <format dxfId="486">
      <pivotArea dataOnly="0" labelOnly="1" outline="0" fieldPosition="0">
        <references count="16">
          <reference field="7" count="1" selected="0">
            <x v="1"/>
          </reference>
          <reference field="8" count="1" selected="0">
            <x v="14"/>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x v="15"/>
          </reference>
          <reference field="47" count="1" selected="0">
            <x v="1"/>
          </reference>
        </references>
      </pivotArea>
    </format>
    <format dxfId="485">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x v="8"/>
          </reference>
          <reference field="47" count="1" selected="0">
            <x v="1"/>
          </reference>
        </references>
      </pivotArea>
    </format>
    <format dxfId="484">
      <pivotArea dataOnly="0" labelOnly="1" outline="0" fieldPosition="0">
        <references count="16">
          <reference field="7" count="1" selected="0">
            <x v="3"/>
          </reference>
          <reference field="8" count="1" selected="0">
            <x v="14"/>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selected="0">
            <x v="8"/>
          </reference>
          <reference field="38" count="1" selected="0">
            <x v="12"/>
          </reference>
          <reference field="40" count="1">
            <x v="45"/>
          </reference>
          <reference field="47" count="1" selected="0">
            <x v="1"/>
          </reference>
        </references>
      </pivotArea>
    </format>
    <format dxfId="483">
      <pivotArea dataOnly="0" labelOnly="1" outline="0" fieldPosition="0">
        <references count="16">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x v="8"/>
          </reference>
          <reference field="47" count="1" selected="0">
            <x v="1"/>
          </reference>
        </references>
      </pivotArea>
    </format>
    <format dxfId="482">
      <pivotArea dataOnly="0" labelOnly="1" outline="0" fieldPosition="0">
        <references count="16">
          <reference field="7" count="1" selected="0">
            <x v="1"/>
          </reference>
          <reference field="8" count="1" selected="0">
            <x v="1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x v="24"/>
          </reference>
          <reference field="47" count="1" selected="0">
            <x v="1"/>
          </reference>
        </references>
      </pivotArea>
    </format>
    <format dxfId="481">
      <pivotArea dataOnly="0" labelOnly="1" outline="0" fieldPosition="0">
        <references count="16">
          <reference field="7" count="1" selected="0">
            <x v="1"/>
          </reference>
          <reference field="8" count="1" selected="0">
            <x v="14"/>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x v="25"/>
          </reference>
          <reference field="47" count="1" selected="0">
            <x v="1"/>
          </reference>
        </references>
      </pivotArea>
    </format>
    <format dxfId="480">
      <pivotArea dataOnly="0" labelOnly="1" outline="0" fieldPosition="0">
        <references count="16">
          <reference field="7" count="1" selected="0">
            <x v="1"/>
          </reference>
          <reference field="8" count="1" selected="0">
            <x v="14"/>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x v="43"/>
          </reference>
          <reference field="47" count="1" selected="0">
            <x v="1"/>
          </reference>
        </references>
      </pivotArea>
    </format>
    <format dxfId="479">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selected="0">
            <x v="10"/>
          </reference>
          <reference field="38" count="1" selected="0">
            <x v="39"/>
          </reference>
          <reference field="40" count="1">
            <x v="41"/>
          </reference>
          <reference field="47" count="1" selected="0">
            <x v="1"/>
          </reference>
        </references>
      </pivotArea>
    </format>
    <format dxfId="478">
      <pivotArea dataOnly="0" labelOnly="1" outline="0" fieldPosition="0">
        <references count="16">
          <reference field="7" count="1" selected="0">
            <x v="1"/>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selected="0">
            <x v="7"/>
          </reference>
          <reference field="38" count="1" selected="0">
            <x v="21"/>
          </reference>
          <reference field="40" count="1">
            <x v="45"/>
          </reference>
          <reference field="47" count="1" selected="0">
            <x v="2"/>
          </reference>
        </references>
      </pivotArea>
    </format>
    <format dxfId="477">
      <pivotArea dataOnly="0" labelOnly="1" outline="0" fieldPosition="0">
        <references count="16">
          <reference field="7" count="1" selected="0">
            <x v="1"/>
          </reference>
          <reference field="8" count="1" selected="0">
            <x v="14"/>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x v="28"/>
          </reference>
          <reference field="47" count="1" selected="0">
            <x v="1"/>
          </reference>
        </references>
      </pivotArea>
    </format>
    <format dxfId="476">
      <pivotArea dataOnly="0" labelOnly="1" outline="0" fieldPosition="0">
        <references count="16">
          <reference field="7" count="1" selected="0">
            <x v="1"/>
          </reference>
          <reference field="8" count="1" selected="0">
            <x v="14"/>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x v="40"/>
          </reference>
          <reference field="47" count="1" selected="0">
            <x v="1"/>
          </reference>
        </references>
      </pivotArea>
    </format>
    <format dxfId="475">
      <pivotArea dataOnly="0" labelOnly="1" outline="0" fieldPosition="0">
        <references count="16">
          <reference field="7" count="1" selected="0">
            <x v="3"/>
          </reference>
          <reference field="8"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selected="0">
            <x v="93"/>
          </reference>
          <reference field="37" count="1" selected="0">
            <x v="39"/>
          </reference>
          <reference field="38" count="1" selected="0">
            <x v="104"/>
          </reference>
          <reference field="40" count="1">
            <x v="0"/>
          </reference>
          <reference field="47" count="1" selected="0">
            <x v="0"/>
          </reference>
        </references>
      </pivotArea>
    </format>
    <format dxfId="474">
      <pivotArea dataOnly="0" labelOnly="1" outline="0" fieldPosition="0">
        <references count="16">
          <reference field="7" count="1" selected="0">
            <x v="3"/>
          </reference>
          <reference field="8" count="1" selected="0">
            <x v="14"/>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x v="19"/>
          </reference>
          <reference field="47" count="1" selected="0">
            <x v="1"/>
          </reference>
        </references>
      </pivotArea>
    </format>
    <format dxfId="473">
      <pivotArea dataOnly="0" labelOnly="1" outline="0" fieldPosition="0">
        <references count="17">
          <reference field="7" count="1" selected="0">
            <x v="3"/>
          </reference>
          <reference field="8" count="1" selected="0">
            <x v="14"/>
          </reference>
          <reference field="12" count="1">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s>
      </pivotArea>
    </format>
    <format dxfId="472">
      <pivotArea dataOnly="0" labelOnly="1" outline="0" fieldPosition="0">
        <references count="17">
          <reference field="7" count="1" selected="0">
            <x v="1"/>
          </reference>
          <reference field="8" count="1" selected="0">
            <x v="14"/>
          </reference>
          <reference field="12" count="1">
            <x v="48"/>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selected="0">
            <x v="63"/>
          </reference>
          <reference field="31" count="1" selected="0">
            <x v="2"/>
          </reference>
          <reference field="36" count="1" selected="0">
            <x v="33"/>
          </reference>
          <reference field="37" count="1" selected="0">
            <x v="8"/>
          </reference>
          <reference field="38" count="1" selected="0">
            <x v="20"/>
          </reference>
          <reference field="40" count="1" selected="0">
            <x v="45"/>
          </reference>
          <reference field="47" count="1" selected="0">
            <x v="2"/>
          </reference>
        </references>
      </pivotArea>
    </format>
    <format dxfId="471">
      <pivotArea dataOnly="0" labelOnly="1" outline="0" fieldPosition="0">
        <references count="17">
          <reference field="7" count="1" selected="0">
            <x v="1"/>
          </reference>
          <reference field="8" count="1" selected="0">
            <x v="14"/>
          </reference>
          <reference field="12" count="1">
            <x v="45"/>
          </reference>
          <reference field="16" count="1" selected="0">
            <x v="24"/>
          </reference>
          <reference field="17" count="1" selected="0">
            <x v="30"/>
          </reference>
          <reference field="18" count="1" selected="0">
            <x v="25"/>
          </reference>
          <reference field="19" count="1" selected="0">
            <x v="33"/>
          </reference>
          <reference field="20" count="1" selected="0">
            <x v="10"/>
          </reference>
          <reference field="21" count="1" selected="0">
            <x v="21"/>
          </reference>
          <reference field="22" count="1" selected="0">
            <x v="49"/>
          </reference>
          <reference field="30" count="1" selected="0">
            <x v="65"/>
          </reference>
          <reference field="31" count="1" selected="0">
            <x v="3"/>
          </reference>
          <reference field="36" count="1" selected="0">
            <x v="33"/>
          </reference>
          <reference field="37" count="1" selected="0">
            <x v="8"/>
          </reference>
          <reference field="38" count="1" selected="0">
            <x v="62"/>
          </reference>
          <reference field="40" count="1" selected="0">
            <x v="45"/>
          </reference>
          <reference field="47" count="1" selected="0">
            <x v="2"/>
          </reference>
        </references>
      </pivotArea>
    </format>
    <format dxfId="470">
      <pivotArea dataOnly="0" labelOnly="1" outline="0" fieldPosition="0">
        <references count="17">
          <reference field="7" count="1" selected="0">
            <x v="3"/>
          </reference>
          <reference field="8" count="1" selected="0">
            <x v="14"/>
          </reference>
          <reference field="12" count="1">
            <x v="76"/>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0" count="1" selected="0">
            <x v="45"/>
          </reference>
          <reference field="47" count="1" selected="0">
            <x v="4"/>
          </reference>
        </references>
      </pivotArea>
    </format>
    <format dxfId="469">
      <pivotArea dataOnly="0" labelOnly="1" outline="0" fieldPosition="0">
        <references count="17">
          <reference field="7" count="1" selected="0">
            <x v="1"/>
          </reference>
          <reference field="8" count="1" selected="0">
            <x v="14"/>
          </reference>
          <reference field="12" count="1">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s>
      </pivotArea>
    </format>
    <format dxfId="468">
      <pivotArea dataOnly="0" labelOnly="1" outline="0" fieldPosition="0">
        <references count="17">
          <reference field="7" count="1" selected="0">
            <x v="3"/>
          </reference>
          <reference field="8" count="1" selected="0">
            <x v="14"/>
          </reference>
          <reference field="12" count="1">
            <x v="7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selected="0">
            <x v="11"/>
          </reference>
          <reference field="47" count="1" selected="0">
            <x v="1"/>
          </reference>
        </references>
      </pivotArea>
    </format>
    <format dxfId="467">
      <pivotArea dataOnly="0" labelOnly="1" outline="0" fieldPosition="0">
        <references count="17">
          <reference field="7" count="1" selected="0">
            <x v="3"/>
          </reference>
          <reference field="8" count="1" selected="0">
            <x v="14"/>
          </reference>
          <reference field="12" count="1">
            <x v="57"/>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selected="0">
            <x v="13"/>
          </reference>
          <reference field="38" count="1" selected="0">
            <x v="42"/>
          </reference>
          <reference field="40" count="1" selected="0">
            <x v="36"/>
          </reference>
          <reference field="47" count="1" selected="0">
            <x v="1"/>
          </reference>
        </references>
      </pivotArea>
    </format>
    <format dxfId="466">
      <pivotArea dataOnly="0" labelOnly="1" outline="0" fieldPosition="0">
        <references count="17">
          <reference field="7" count="1" selected="0">
            <x v="3"/>
          </reference>
          <reference field="8" count="1" selected="0">
            <x v="14"/>
          </reference>
          <reference field="12" count="1">
            <x v="80"/>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selected="0">
            <x v="2"/>
          </reference>
          <reference field="47" count="1" selected="0">
            <x v="1"/>
          </reference>
        </references>
      </pivotArea>
    </format>
    <format dxfId="465">
      <pivotArea dataOnly="0" labelOnly="1" outline="0" fieldPosition="0">
        <references count="17">
          <reference field="7" count="1" selected="0">
            <x v="1"/>
          </reference>
          <reference field="8" count="1" selected="0">
            <x v="14"/>
          </reference>
          <reference field="12" count="1">
            <x v="68"/>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selected="0">
            <x v="5"/>
          </reference>
          <reference field="38" count="1" selected="0">
            <x v="21"/>
          </reference>
          <reference field="40" count="1" selected="0">
            <x v="45"/>
          </reference>
          <reference field="47" count="1" selected="0">
            <x v="1"/>
          </reference>
        </references>
      </pivotArea>
    </format>
    <format dxfId="464">
      <pivotArea dataOnly="0" labelOnly="1" outline="0" fieldPosition="0">
        <references count="17">
          <reference field="7" count="1" selected="0">
            <x v="3"/>
          </reference>
          <reference field="8" count="1" selected="0">
            <x v="14"/>
          </reference>
          <reference field="12" count="1">
            <x v="21"/>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0" count="1" selected="0">
            <x v="45"/>
          </reference>
          <reference field="47" count="1" selected="0">
            <x v="2"/>
          </reference>
        </references>
      </pivotArea>
    </format>
    <format dxfId="463">
      <pivotArea dataOnly="0" labelOnly="1" outline="0" fieldPosition="0">
        <references count="17">
          <reference field="7" count="1" selected="0">
            <x v="1"/>
          </reference>
          <reference field="8" count="1" selected="0">
            <x v="14"/>
          </reference>
          <reference field="12" count="1">
            <x v="80"/>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selected="0">
            <x v="66"/>
          </reference>
          <reference field="37" count="1" selected="0">
            <x v="7"/>
          </reference>
          <reference field="38" count="1" selected="0">
            <x v="83"/>
          </reference>
          <reference field="40" count="1" selected="0">
            <x v="45"/>
          </reference>
          <reference field="47" count="1" selected="0">
            <x v="2"/>
          </reference>
        </references>
      </pivotArea>
    </format>
    <format dxfId="462">
      <pivotArea dataOnly="0" labelOnly="1" outline="0" fieldPosition="0">
        <references count="17">
          <reference field="7" count="1" selected="0">
            <x v="3"/>
          </reference>
          <reference field="8" count="1" selected="0">
            <x v="14"/>
          </reference>
          <reference field="12" count="1">
            <x v="13"/>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selected="0">
            <x v="10"/>
          </reference>
          <reference field="38" count="1" selected="0">
            <x v="69"/>
          </reference>
          <reference field="40" count="1" selected="0">
            <x v="45"/>
          </reference>
          <reference field="47" count="1" selected="0">
            <x v="2"/>
          </reference>
        </references>
      </pivotArea>
    </format>
    <format dxfId="461">
      <pivotArea dataOnly="0" labelOnly="1" outline="0" fieldPosition="0">
        <references count="17">
          <reference field="7" count="1" selected="0">
            <x v="3"/>
          </reference>
          <reference field="8" count="1" selected="0">
            <x v="14"/>
          </reference>
          <reference field="12" count="1">
            <x v="77"/>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selected="0">
            <x v="16"/>
          </reference>
          <reference field="47" count="1" selected="0">
            <x v="1"/>
          </reference>
        </references>
      </pivotArea>
    </format>
    <format dxfId="460">
      <pivotArea dataOnly="0" labelOnly="1" outline="0" fieldPosition="0">
        <references count="17">
          <reference field="7" count="1" selected="0">
            <x v="1"/>
          </reference>
          <reference field="8" count="1" selected="0">
            <x v="14"/>
          </reference>
          <reference field="12" count="1">
            <x v="22"/>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selected="0">
            <x v="9"/>
          </reference>
          <reference field="47" count="1" selected="0">
            <x v="1"/>
          </reference>
        </references>
      </pivotArea>
    </format>
    <format dxfId="459">
      <pivotArea dataOnly="0" labelOnly="1" outline="0" fieldPosition="0">
        <references count="17">
          <reference field="7" count="1" selected="0">
            <x v="1"/>
          </reference>
          <reference field="8" count="1" selected="0">
            <x v="14"/>
          </reference>
          <reference field="12" count="1">
            <x v="4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selected="0">
            <x v="8"/>
          </reference>
          <reference field="38" count="1" selected="0">
            <x v="101"/>
          </reference>
          <reference field="40" count="1" selected="0">
            <x v="14"/>
          </reference>
          <reference field="47" count="1" selected="0">
            <x v="1"/>
          </reference>
        </references>
      </pivotArea>
    </format>
    <format dxfId="458">
      <pivotArea dataOnly="0" labelOnly="1" outline="0" fieldPosition="0">
        <references count="17">
          <reference field="7" count="1" selected="0">
            <x v="1"/>
          </reference>
          <reference field="8" count="1" selected="0">
            <x v="14"/>
          </reference>
          <reference field="12" count="1">
            <x v="45"/>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selected="0">
            <x v="16"/>
          </reference>
          <reference field="31" count="1" selected="0">
            <x v="121"/>
          </reference>
          <reference field="36" count="1" selected="0">
            <x v="84"/>
          </reference>
          <reference field="37" count="1" selected="0">
            <x v="8"/>
          </reference>
          <reference field="38" count="1" selected="0">
            <x v="101"/>
          </reference>
          <reference field="40" count="1" selected="0">
            <x v="25"/>
          </reference>
          <reference field="47" count="1" selected="0">
            <x v="1"/>
          </reference>
        </references>
      </pivotArea>
    </format>
    <format dxfId="457">
      <pivotArea dataOnly="0" labelOnly="1" outline="0" fieldPosition="0">
        <references count="17">
          <reference field="7" count="1" selected="0">
            <x v="1"/>
          </reference>
          <reference field="8" count="1" selected="0">
            <x v="14"/>
          </reference>
          <reference field="12" count="1">
            <x v="43"/>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selected="0">
            <x v="18"/>
          </reference>
          <reference field="31" count="1" selected="0">
            <x v="122"/>
          </reference>
          <reference field="36" count="1" selected="0">
            <x v="84"/>
          </reference>
          <reference field="37" count="1" selected="0">
            <x v="8"/>
          </reference>
          <reference field="38" count="1" selected="0">
            <x v="5"/>
          </reference>
          <reference field="40" count="1" selected="0">
            <x v="11"/>
          </reference>
          <reference field="47" count="1" selected="0">
            <x v="1"/>
          </reference>
        </references>
      </pivotArea>
    </format>
    <format dxfId="456">
      <pivotArea dataOnly="0" labelOnly="1" outline="0" fieldPosition="0">
        <references count="17">
          <reference field="7" count="1" selected="0">
            <x v="1"/>
          </reference>
          <reference field="8" count="1" selected="0">
            <x v="14"/>
          </reference>
          <reference field="12" count="1">
            <x v="53"/>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selected="0">
            <x v="20"/>
          </reference>
          <reference field="31" count="1" selected="0">
            <x v="123"/>
          </reference>
          <reference field="36" count="1" selected="0">
            <x v="84"/>
          </reference>
          <reference field="37" count="1" selected="0">
            <x v="8"/>
          </reference>
          <reference field="38" count="1" selected="0">
            <x v="55"/>
          </reference>
          <reference field="40" count="1" selected="0">
            <x v="16"/>
          </reference>
          <reference field="47" count="1" selected="0">
            <x v="1"/>
          </reference>
        </references>
      </pivotArea>
    </format>
    <format dxfId="455">
      <pivotArea dataOnly="0" labelOnly="1" outline="0" fieldPosition="0">
        <references count="17">
          <reference field="7" count="1" selected="0">
            <x v="1"/>
          </reference>
          <reference field="8" count="1" selected="0">
            <x v="14"/>
          </reference>
          <reference field="12" count="1">
            <x v="49"/>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selected="0">
            <x v="23"/>
          </reference>
          <reference field="31" count="1" selected="0">
            <x v="124"/>
          </reference>
          <reference field="36" count="1" selected="0">
            <x v="84"/>
          </reference>
          <reference field="37" count="1" selected="0">
            <x v="8"/>
          </reference>
          <reference field="38" count="1" selected="0">
            <x v="58"/>
          </reference>
          <reference field="40" count="1" selected="0">
            <x v="8"/>
          </reference>
          <reference field="47" count="1" selected="0">
            <x v="1"/>
          </reference>
        </references>
      </pivotArea>
    </format>
    <format dxfId="454">
      <pivotArea dataOnly="0" labelOnly="1" outline="0" fieldPosition="0">
        <references count="17">
          <reference field="7" count="1" selected="0">
            <x v="3"/>
          </reference>
          <reference field="8" count="1" selected="0">
            <x v="14"/>
          </reference>
          <reference field="12" count="1">
            <x v="80"/>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selected="0">
            <x v="32"/>
          </reference>
          <reference field="47" count="1" selected="0">
            <x v="1"/>
          </reference>
        </references>
      </pivotArea>
    </format>
    <format dxfId="453">
      <pivotArea dataOnly="0" labelOnly="1" outline="0" fieldPosition="0">
        <references count="17">
          <reference field="7" count="1" selected="0">
            <x v="0"/>
          </reference>
          <reference field="8" count="1" selected="0">
            <x v="6"/>
          </reference>
          <reference field="12" count="1">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s>
      </pivotArea>
    </format>
    <format dxfId="452">
      <pivotArea dataOnly="0" labelOnly="1" outline="0" fieldPosition="0">
        <references count="17">
          <reference field="7" count="1" selected="0">
            <x v="1"/>
          </reference>
          <reference field="8" count="1" selected="0">
            <x v="14"/>
          </reference>
          <reference field="12" count="1">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s>
      </pivotArea>
    </format>
    <format dxfId="451">
      <pivotArea dataOnly="0" labelOnly="1" outline="0" fieldPosition="0">
        <references count="17">
          <reference field="7" count="1" selected="0">
            <x v="3"/>
          </reference>
          <reference field="8" count="1" selected="0">
            <x v="14"/>
          </reference>
          <reference field="12" count="1">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s>
      </pivotArea>
    </format>
    <format dxfId="450">
      <pivotArea dataOnly="0" labelOnly="1" outline="0" fieldPosition="0">
        <references count="17">
          <reference field="7" count="1" selected="0">
            <x v="0"/>
          </reference>
          <reference field="8" count="1" selected="0">
            <x v="10"/>
          </reference>
          <reference field="12" count="1">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s>
      </pivotArea>
    </format>
    <format dxfId="449">
      <pivotArea dataOnly="0" labelOnly="1" outline="0" fieldPosition="0">
        <references count="17">
          <reference field="7" count="1" selected="0">
            <x v="3"/>
          </reference>
          <reference field="8" count="1" selected="0">
            <x v="14"/>
          </reference>
          <reference field="12" count="1">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s>
      </pivotArea>
    </format>
    <format dxfId="448">
      <pivotArea dataOnly="0" labelOnly="1" outline="0" fieldPosition="0">
        <references count="17">
          <reference field="7" count="1" selected="0">
            <x v="3"/>
          </reference>
          <reference field="8" count="1" selected="0">
            <x v="14"/>
          </reference>
          <reference field="12" count="1">
            <x v="3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0" count="1" selected="0">
            <x v="45"/>
          </reference>
          <reference field="47" count="1" selected="0">
            <x v="4"/>
          </reference>
        </references>
      </pivotArea>
    </format>
    <format dxfId="447">
      <pivotArea dataOnly="0" labelOnly="1" outline="0" fieldPosition="0">
        <references count="17">
          <reference field="7" count="1" selected="0">
            <x v="3"/>
          </reference>
          <reference field="8" count="1" selected="0">
            <x v="14"/>
          </reference>
          <reference field="12" count="1">
            <x v="31"/>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selected="0">
            <x v="10"/>
          </reference>
          <reference field="38" count="1" selected="0">
            <x v="85"/>
          </reference>
          <reference field="40" count="1" selected="0">
            <x v="45"/>
          </reference>
          <reference field="47" count="1" selected="0">
            <x v="2"/>
          </reference>
        </references>
      </pivotArea>
    </format>
    <format dxfId="446">
      <pivotArea dataOnly="0" labelOnly="1" outline="0" fieldPosition="0">
        <references count="17">
          <reference field="7" count="1" selected="0">
            <x v="3"/>
          </reference>
          <reference field="8" count="1" selected="0">
            <x v="14"/>
          </reference>
          <reference field="12" count="1">
            <x v="69"/>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selected="0">
            <x v="90"/>
          </reference>
          <reference field="31" count="1" selected="0">
            <x v="71"/>
          </reference>
          <reference field="36" count="1" selected="0">
            <x v="93"/>
          </reference>
          <reference field="37" count="1" selected="0">
            <x v="39"/>
          </reference>
          <reference field="38" count="1" selected="0">
            <x v="56"/>
          </reference>
          <reference field="40" count="1" selected="0">
            <x v="14"/>
          </reference>
          <reference field="47" count="1" selected="0">
            <x v="1"/>
          </reference>
        </references>
      </pivotArea>
    </format>
    <format dxfId="445">
      <pivotArea dataOnly="0" labelOnly="1" outline="0" fieldPosition="0">
        <references count="17">
          <reference field="7" count="1" selected="0">
            <x v="1"/>
          </reference>
          <reference field="8" count="1" selected="0">
            <x v="14"/>
          </reference>
          <reference field="12" count="1">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s>
      </pivotArea>
    </format>
    <format dxfId="444">
      <pivotArea dataOnly="0" labelOnly="1" outline="0" fieldPosition="0">
        <references count="17">
          <reference field="7" count="1" selected="0">
            <x v="1"/>
          </reference>
          <reference field="8" count="1" selected="0">
            <x v="14"/>
          </reference>
          <reference field="12" count="1">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s>
      </pivotArea>
    </format>
    <format dxfId="443">
      <pivotArea dataOnly="0" labelOnly="1" outline="0" fieldPosition="0">
        <references count="17">
          <reference field="7" count="1" selected="0">
            <x v="3"/>
          </reference>
          <reference field="8" count="1" selected="0">
            <x v="14"/>
          </reference>
          <reference field="12" count="1">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s>
      </pivotArea>
    </format>
    <format dxfId="442">
      <pivotArea dataOnly="0" labelOnly="1" outline="0" fieldPosition="0">
        <references count="17">
          <reference field="7" count="1" selected="0">
            <x v="3"/>
          </reference>
          <reference field="8" count="1" selected="0">
            <x v="14"/>
          </reference>
          <reference field="12" count="1">
            <x v="5"/>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selected="0">
            <x v="45"/>
          </reference>
          <reference field="47" count="1" selected="0">
            <x v="2"/>
          </reference>
        </references>
      </pivotArea>
    </format>
    <format dxfId="441">
      <pivotArea dataOnly="0" labelOnly="1" outline="0" fieldPosition="0">
        <references count="17">
          <reference field="7" count="1" selected="0">
            <x v="3"/>
          </reference>
          <reference field="8" count="1" selected="0">
            <x v="14"/>
          </reference>
          <reference field="12" count="1">
            <x v="1"/>
          </reference>
          <reference field="16" count="1" selected="0">
            <x v="38"/>
          </reference>
          <reference field="17" count="1" selected="0">
            <x v="86"/>
          </reference>
          <reference field="18" count="1" selected="0">
            <x v="70"/>
          </reference>
          <reference field="19" count="1" selected="0">
            <x v="32"/>
          </reference>
          <reference field="20" count="1" selected="0">
            <x v="37"/>
          </reference>
          <reference field="21" count="1" selected="0">
            <x v="14"/>
          </reference>
          <reference field="22" count="1" selected="0">
            <x v="41"/>
          </reference>
          <reference field="30" count="1" selected="0">
            <x v="3"/>
          </reference>
          <reference field="31" count="1" selected="0">
            <x v="96"/>
          </reference>
          <reference field="36" count="1" selected="0">
            <x v="79"/>
          </reference>
          <reference field="37" count="1" selected="0">
            <x v="10"/>
          </reference>
          <reference field="38" count="1" selected="0">
            <x v="99"/>
          </reference>
          <reference field="40" count="1" selected="0">
            <x v="45"/>
          </reference>
          <reference field="47" count="1" selected="0">
            <x v="2"/>
          </reference>
        </references>
      </pivotArea>
    </format>
    <format dxfId="440">
      <pivotArea dataOnly="0" labelOnly="1" outline="0" fieldPosition="0">
        <references count="17">
          <reference field="7" count="1" selected="0">
            <x v="1"/>
          </reference>
          <reference field="8" count="1" selected="0">
            <x v="14"/>
          </reference>
          <reference field="12" count="1">
            <x v="22"/>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selected="0">
            <x v="8"/>
          </reference>
          <reference field="47" count="1" selected="0">
            <x v="1"/>
          </reference>
        </references>
      </pivotArea>
    </format>
    <format dxfId="439">
      <pivotArea dataOnly="0" labelOnly="1" outline="0" fieldPosition="0">
        <references count="17">
          <reference field="7" count="1" selected="0">
            <x v="1"/>
          </reference>
          <reference field="8" count="1" selected="0">
            <x v="14"/>
          </reference>
          <reference field="12" count="1">
            <x v="46"/>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selected="0">
            <x v="83"/>
          </reference>
          <reference field="37" count="1" selected="0">
            <x v="10"/>
          </reference>
          <reference field="38" count="1" selected="0">
            <x v="65"/>
          </reference>
          <reference field="40" count="1" selected="0">
            <x v="8"/>
          </reference>
          <reference field="47" count="1" selected="0">
            <x v="1"/>
          </reference>
        </references>
      </pivotArea>
    </format>
    <format dxfId="438">
      <pivotArea dataOnly="0" labelOnly="1" outline="0" fieldPosition="0">
        <references count="17">
          <reference field="7" count="1" selected="0">
            <x v="0"/>
          </reference>
          <reference field="8" count="1" selected="0">
            <x v="19"/>
          </reference>
          <reference field="12" count="1">
            <x v="24"/>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selected="0">
            <x v="80"/>
          </reference>
          <reference field="37" count="1" selected="0">
            <x v="16"/>
          </reference>
          <reference field="38" count="1" selected="0">
            <x v="94"/>
          </reference>
          <reference field="40" count="1" selected="0">
            <x v="50"/>
          </reference>
          <reference field="47" count="1" selected="0">
            <x v="1"/>
          </reference>
        </references>
      </pivotArea>
    </format>
    <format dxfId="437">
      <pivotArea dataOnly="0" labelOnly="1" outline="0" fieldPosition="0">
        <references count="17">
          <reference field="7" count="1" selected="0">
            <x v="3"/>
          </reference>
          <reference field="8" count="1" selected="0">
            <x v="14"/>
          </reference>
          <reference field="12" count="1">
            <x v="18"/>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selected="0">
            <x v="24"/>
          </reference>
          <reference field="47" count="1" selected="0">
            <x v="1"/>
          </reference>
        </references>
      </pivotArea>
    </format>
    <format dxfId="436">
      <pivotArea dataOnly="0" labelOnly="1" outline="0" fieldPosition="0">
        <references count="17">
          <reference field="7" count="1" selected="0">
            <x v="3"/>
          </reference>
          <reference field="8" count="1" selected="0">
            <x v="14"/>
          </reference>
          <reference field="12" count="1">
            <x v="17"/>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0" count="1" selected="0">
            <x v="18"/>
          </reference>
          <reference field="47" count="1" selected="0">
            <x v="3"/>
          </reference>
        </references>
      </pivotArea>
    </format>
    <format dxfId="435">
      <pivotArea dataOnly="0" labelOnly="1" outline="0" fieldPosition="0">
        <references count="17">
          <reference field="7" count="1" selected="0">
            <x v="3"/>
          </reference>
          <reference field="8" count="1" selected="0">
            <x v="14"/>
          </reference>
          <reference field="12" count="1">
            <x v="16"/>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selected="0">
            <x v="14"/>
          </reference>
          <reference field="47" count="1" selected="0">
            <x v="1"/>
          </reference>
        </references>
      </pivotArea>
    </format>
    <format dxfId="434">
      <pivotArea dataOnly="0" labelOnly="1" outline="0" fieldPosition="0">
        <references count="17">
          <reference field="7" count="1" selected="0">
            <x v="0"/>
          </reference>
          <reference field="8" count="1" selected="0">
            <x v="19"/>
          </reference>
          <reference field="12" count="1">
            <x v="15"/>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7"/>
          </reference>
          <reference field="31" count="1" selected="0">
            <x v="47"/>
          </reference>
          <reference field="36" count="1" selected="0">
            <x v="80"/>
          </reference>
          <reference field="37" count="1" selected="0">
            <x v="19"/>
          </reference>
          <reference field="38" count="1" selected="0">
            <x v="12"/>
          </reference>
          <reference field="40" count="1" selected="0">
            <x v="50"/>
          </reference>
          <reference field="47" count="1" selected="0">
            <x v="1"/>
          </reference>
        </references>
      </pivotArea>
    </format>
    <format dxfId="433">
      <pivotArea dataOnly="0" labelOnly="1" outline="0" fieldPosition="0">
        <references count="17">
          <reference field="7" count="1" selected="0">
            <x v="1"/>
          </reference>
          <reference field="8" count="1" selected="0">
            <x v="14"/>
          </reference>
          <reference field="12" count="1">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s>
      </pivotArea>
    </format>
    <format dxfId="432">
      <pivotArea dataOnly="0" labelOnly="1" outline="0" fieldPosition="0">
        <references count="17">
          <reference field="7" count="1" selected="0">
            <x v="1"/>
          </reference>
          <reference field="8" count="1" selected="0">
            <x v="14"/>
          </reference>
          <reference field="12" count="1">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s>
      </pivotArea>
    </format>
    <format dxfId="431">
      <pivotArea dataOnly="0" labelOnly="1" outline="0" fieldPosition="0">
        <references count="17">
          <reference field="7" count="1" selected="0">
            <x v="1"/>
          </reference>
          <reference field="8" count="1" selected="0">
            <x v="14"/>
          </reference>
          <reference field="12" count="1">
            <x v="79"/>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selected="0">
            <x v="9"/>
          </reference>
          <reference field="47" count="1" selected="0">
            <x v="1"/>
          </reference>
        </references>
      </pivotArea>
    </format>
    <format dxfId="430">
      <pivotArea dataOnly="0" labelOnly="1" outline="0" fieldPosition="0">
        <references count="17">
          <reference field="7" count="1" selected="0">
            <x v="3"/>
          </reference>
          <reference field="8" count="1" selected="0">
            <x v="14"/>
          </reference>
          <reference field="12" count="1">
            <x v="38"/>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selected="0">
            <x v="38"/>
          </reference>
          <reference field="47" count="1" selected="0">
            <x v="1"/>
          </reference>
        </references>
      </pivotArea>
    </format>
    <format dxfId="429">
      <pivotArea dataOnly="0" labelOnly="1" outline="0" fieldPosition="0">
        <references count="17">
          <reference field="7" count="1" selected="0">
            <x v="3"/>
          </reference>
          <reference field="8" count="1" selected="0">
            <x v="14"/>
          </reference>
          <reference field="12" count="1">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s>
      </pivotArea>
    </format>
    <format dxfId="428">
      <pivotArea dataOnly="0" labelOnly="1" outline="0" fieldPosition="0">
        <references count="17">
          <reference field="7" count="1" selected="0">
            <x v="0"/>
          </reference>
          <reference field="8" count="1" selected="0">
            <x v="21"/>
          </reference>
          <reference field="12" count="1">
            <x v="24"/>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selected="0">
            <x v="39"/>
          </reference>
          <reference field="47" count="1" selected="0">
            <x v="1"/>
          </reference>
        </references>
      </pivotArea>
    </format>
    <format dxfId="427">
      <pivotArea dataOnly="0" labelOnly="1" outline="0" fieldPosition="0">
        <references count="17">
          <reference field="7" count="1" selected="0">
            <x v="0"/>
          </reference>
          <reference field="8" count="1" selected="0">
            <x v="21"/>
          </reference>
          <reference field="12" count="1">
            <x v="36"/>
          </reference>
          <reference field="16" count="1" selected="0">
            <x v="46"/>
          </reference>
          <reference field="17" count="1" selected="0">
            <x v="63"/>
          </reference>
          <reference field="18" count="1" selected="0">
            <x v="49"/>
          </reference>
          <reference field="19" count="1" selected="0">
            <x v="31"/>
          </reference>
          <reference field="20" count="1" selected="0">
            <x v="38"/>
          </reference>
          <reference field="21" count="1" selected="0">
            <x v="8"/>
          </reference>
          <reference field="22" count="1" selected="0">
            <x v="58"/>
          </reference>
          <reference field="30" count="1" selected="0">
            <x v="74"/>
          </reference>
          <reference field="31" count="1" selected="0">
            <x v="41"/>
          </reference>
          <reference field="36" count="1" selected="0">
            <x v="2"/>
          </reference>
          <reference field="37" count="1" selected="0">
            <x v="38"/>
          </reference>
          <reference field="38" count="1" selected="0">
            <x v="25"/>
          </reference>
          <reference field="40" count="1" selected="0">
            <x v="45"/>
          </reference>
          <reference field="47" count="1" selected="0">
            <x v="2"/>
          </reference>
        </references>
      </pivotArea>
    </format>
    <format dxfId="426">
      <pivotArea dataOnly="0" labelOnly="1" outline="0" fieldPosition="0">
        <references count="17">
          <reference field="7" count="1" selected="0">
            <x v="0"/>
          </reference>
          <reference field="8" count="1" selected="0">
            <x v="20"/>
          </reference>
          <reference field="12" count="1">
            <x v="23"/>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selected="0">
            <x v="42"/>
          </reference>
          <reference field="47" count="1" selected="0">
            <x v="2"/>
          </reference>
        </references>
      </pivotArea>
    </format>
    <format dxfId="425">
      <pivotArea dataOnly="0" labelOnly="1" outline="0" fieldPosition="0">
        <references count="17">
          <reference field="7" count="1" selected="0">
            <x v="0"/>
          </reference>
          <reference field="8" count="1" selected="0">
            <x v="21"/>
          </reference>
          <reference field="12" count="1">
            <x v="12"/>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selected="0">
            <x v="2"/>
          </reference>
          <reference field="38" count="1" selected="0">
            <x v="82"/>
          </reference>
          <reference field="40" count="1" selected="0">
            <x v="45"/>
          </reference>
          <reference field="47" count="1" selected="0">
            <x v="2"/>
          </reference>
        </references>
      </pivotArea>
    </format>
    <format dxfId="424">
      <pivotArea dataOnly="0" labelOnly="1" outline="0" fieldPosition="0">
        <references count="17">
          <reference field="7" count="1" selected="0">
            <x v="3"/>
          </reference>
          <reference field="8" count="1" selected="0">
            <x v="14"/>
          </reference>
          <reference field="12" count="1">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s>
      </pivotArea>
    </format>
    <format dxfId="423">
      <pivotArea dataOnly="0" labelOnly="1" outline="0" fieldPosition="0">
        <references count="17">
          <reference field="7" count="1" selected="0">
            <x v="0"/>
          </reference>
          <reference field="8" count="1" selected="0">
            <x v="10"/>
          </reference>
          <reference field="12" count="1">
            <x v="2"/>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selected="0">
            <x v="5"/>
          </reference>
          <reference field="38" count="1" selected="0">
            <x v="82"/>
          </reference>
          <reference field="40" count="1" selected="0">
            <x v="45"/>
          </reference>
          <reference field="47" count="1" selected="0">
            <x v="2"/>
          </reference>
        </references>
      </pivotArea>
    </format>
    <format dxfId="422">
      <pivotArea dataOnly="0" labelOnly="1" outline="0" fieldPosition="0">
        <references count="17">
          <reference field="7" count="1" selected="0">
            <x v="3"/>
          </reference>
          <reference field="8" count="1" selected="0">
            <x v="14"/>
          </reference>
          <reference field="12" count="1">
            <x v="80"/>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421">
      <pivotArea dataOnly="0" labelOnly="1" outline="0" fieldPosition="0">
        <references count="17">
          <reference field="7" count="1" selected="0">
            <x v="3"/>
          </reference>
          <reference field="8" count="1" selected="0">
            <x v="14"/>
          </reference>
          <reference field="12" count="1">
            <x v="80"/>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selected="0">
            <x v="52"/>
          </reference>
          <reference field="47" count="1" selected="0">
            <x v="1"/>
          </reference>
        </references>
      </pivotArea>
    </format>
    <format dxfId="420">
      <pivotArea dataOnly="0" labelOnly="1" outline="0" fieldPosition="0">
        <references count="17">
          <reference field="7" count="1" selected="0">
            <x v="3"/>
          </reference>
          <reference field="8" count="1" selected="0">
            <x v="14"/>
          </reference>
          <reference field="12" count="1">
            <x v="72"/>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0" count="1" selected="0">
            <x v="0"/>
          </reference>
          <reference field="47" count="1" selected="0">
            <x v="0"/>
          </reference>
        </references>
      </pivotArea>
    </format>
    <format dxfId="419">
      <pivotArea dataOnly="0" labelOnly="1" outline="0" fieldPosition="0">
        <references count="17">
          <reference field="7" count="1" selected="0">
            <x v="3"/>
          </reference>
          <reference field="8" count="1" selected="0">
            <x v="14"/>
          </reference>
          <reference field="12" count="1">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s>
      </pivotArea>
    </format>
    <format dxfId="418">
      <pivotArea dataOnly="0" labelOnly="1" outline="0" fieldPosition="0">
        <references count="17">
          <reference field="7" count="1" selected="0">
            <x v="3"/>
          </reference>
          <reference field="8" count="1" selected="0">
            <x v="14"/>
          </reference>
          <reference field="12" count="1">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s>
      </pivotArea>
    </format>
    <format dxfId="417">
      <pivotArea dataOnly="0" labelOnly="1" outline="0" fieldPosition="0">
        <references count="17">
          <reference field="7" count="1" selected="0">
            <x v="1"/>
          </reference>
          <reference field="8" count="1" selected="0">
            <x v="14"/>
          </reference>
          <reference field="12" count="1">
            <x v="61"/>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selected="0">
            <x v="23"/>
          </reference>
          <reference field="47" count="1" selected="0">
            <x v="1"/>
          </reference>
        </references>
      </pivotArea>
    </format>
    <format dxfId="416">
      <pivotArea dataOnly="0" labelOnly="1" outline="0" fieldPosition="0">
        <references count="17">
          <reference field="7" count="1" selected="0">
            <x v="1"/>
          </reference>
          <reference field="8" count="1" selected="0">
            <x v="14"/>
          </reference>
          <reference field="12" count="1">
            <x v="53"/>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selected="0">
            <x v="9"/>
          </reference>
          <reference field="31" count="1" selected="0">
            <x v="125"/>
          </reference>
          <reference field="36" count="1" selected="0">
            <x v="26"/>
          </reference>
          <reference field="37" count="1" selected="0">
            <x v="8"/>
          </reference>
          <reference field="38" count="1" selected="0">
            <x v="96"/>
          </reference>
          <reference field="40" count="1" selected="0">
            <x v="21"/>
          </reference>
          <reference field="47" count="1" selected="0">
            <x v="1"/>
          </reference>
        </references>
      </pivotArea>
    </format>
    <format dxfId="415">
      <pivotArea dataOnly="0" labelOnly="1" outline="0" fieldPosition="0">
        <references count="17">
          <reference field="7" count="1" selected="0">
            <x v="0"/>
          </reference>
          <reference field="8" count="1" selected="0">
            <x v="9"/>
          </reference>
          <reference field="12" count="1">
            <x v="37"/>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selected="0">
            <x v="13"/>
          </reference>
          <reference field="47" count="1" selected="0">
            <x v="1"/>
          </reference>
        </references>
      </pivotArea>
    </format>
    <format dxfId="414">
      <pivotArea dataOnly="0" labelOnly="1" outline="0" fieldPosition="0">
        <references count="17">
          <reference field="7" count="1" selected="0">
            <x v="3"/>
          </reference>
          <reference field="8" count="1" selected="0">
            <x v="14"/>
          </reference>
          <reference field="12" count="1">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s>
      </pivotArea>
    </format>
    <format dxfId="413">
      <pivotArea dataOnly="0" labelOnly="1" outline="0" fieldPosition="0">
        <references count="17">
          <reference field="7" count="1" selected="0">
            <x v="3"/>
          </reference>
          <reference field="8" count="1" selected="0">
            <x v="14"/>
          </reference>
          <reference field="12" count="1">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s>
      </pivotArea>
    </format>
    <format dxfId="412">
      <pivotArea dataOnly="0" labelOnly="1" outline="0" fieldPosition="0">
        <references count="17">
          <reference field="7" count="1" selected="0">
            <x v="1"/>
          </reference>
          <reference field="8" count="1" selected="0">
            <x v="14"/>
          </reference>
          <reference field="12" count="1">
            <x v="31"/>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0" count="1" selected="0">
            <x v="45"/>
          </reference>
          <reference field="47" count="1" selected="0">
            <x v="2"/>
          </reference>
        </references>
      </pivotArea>
    </format>
    <format dxfId="411">
      <pivotArea dataOnly="0" labelOnly="1" outline="0" fieldPosition="0">
        <references count="17">
          <reference field="7" count="1" selected="0">
            <x v="3"/>
          </reference>
          <reference field="8" count="1" selected="0">
            <x v="14"/>
          </reference>
          <reference field="12" count="1">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s>
      </pivotArea>
    </format>
    <format dxfId="410">
      <pivotArea dataOnly="0" labelOnly="1" outline="0" fieldPosition="0">
        <references count="17">
          <reference field="7" count="1" selected="0">
            <x v="3"/>
          </reference>
          <reference field="8" count="1" selected="0">
            <x v="14"/>
          </reference>
          <reference field="12" count="1">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s>
      </pivotArea>
    </format>
    <format dxfId="409">
      <pivotArea dataOnly="0" labelOnly="1" outline="0" fieldPosition="0">
        <references count="17">
          <reference field="7" count="1" selected="0">
            <x v="3"/>
          </reference>
          <reference field="8" count="1" selected="0">
            <x v="14"/>
          </reference>
          <reference field="12" count="1">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s>
      </pivotArea>
    </format>
    <format dxfId="408">
      <pivotArea dataOnly="0" labelOnly="1" outline="0" fieldPosition="0">
        <references count="17">
          <reference field="7" count="1" selected="0">
            <x v="3"/>
          </reference>
          <reference field="8" count="1" selected="0">
            <x v="14"/>
          </reference>
          <reference field="12" count="1">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selected="0">
            <x v="0"/>
          </reference>
          <reference field="47" count="1" selected="0">
            <x v="0"/>
          </reference>
        </references>
      </pivotArea>
    </format>
    <format dxfId="407">
      <pivotArea dataOnly="0" labelOnly="1" outline="0" fieldPosition="0">
        <references count="17">
          <reference field="7" count="1" selected="0">
            <x v="0"/>
          </reference>
          <reference field="8" count="1" selected="0">
            <x v="7"/>
          </reference>
          <reference field="12" count="1">
            <x v="56"/>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selected="0">
            <x v="45"/>
          </reference>
          <reference field="47" count="1" selected="0">
            <x v="1"/>
          </reference>
        </references>
      </pivotArea>
    </format>
    <format dxfId="406">
      <pivotArea dataOnly="0" labelOnly="1" outline="0" fieldPosition="0">
        <references count="17">
          <reference field="7" count="1" selected="0">
            <x v="0"/>
          </reference>
          <reference field="8" count="1" selected="0">
            <x v="18"/>
          </reference>
          <reference field="12" count="1">
            <x v="63"/>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selected="0">
            <x v="51"/>
          </reference>
          <reference field="37" count="1" selected="0">
            <x v="22"/>
          </reference>
          <reference field="38" count="1" selected="0">
            <x v="45"/>
          </reference>
          <reference field="40" count="1" selected="0">
            <x v="49"/>
          </reference>
          <reference field="47" count="1" selected="0">
            <x v="1"/>
          </reference>
        </references>
      </pivotArea>
    </format>
    <format dxfId="405">
      <pivotArea dataOnly="0" labelOnly="1" outline="0" fieldPosition="0">
        <references count="17">
          <reference field="7" count="1" selected="0">
            <x v="0"/>
          </reference>
          <reference field="8" count="1" selected="0">
            <x v="18"/>
          </reference>
          <reference field="12" count="1">
            <x v="52"/>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29"/>
          </reference>
          <reference field="31" count="1" selected="0">
            <x v="22"/>
          </reference>
          <reference field="36" count="1" selected="0">
            <x v="20"/>
          </reference>
          <reference field="37" count="1" selected="0">
            <x v="40"/>
          </reference>
          <reference field="38" count="1" selected="0">
            <x v="45"/>
          </reference>
          <reference field="40" count="1" selected="0">
            <x v="48"/>
          </reference>
          <reference field="47" count="1" selected="0">
            <x v="1"/>
          </reference>
        </references>
      </pivotArea>
    </format>
    <format dxfId="404">
      <pivotArea dataOnly="0" labelOnly="1" outline="0" fieldPosition="0">
        <references count="17">
          <reference field="7" count="1" selected="0">
            <x v="0"/>
          </reference>
          <reference field="8" count="1" selected="0">
            <x v="18"/>
          </reference>
          <reference field="12" count="1">
            <x v="52"/>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5"/>
          </reference>
          <reference field="31" count="1" selected="0">
            <x v="150"/>
          </reference>
          <reference field="36" count="1" selected="0">
            <x v="18"/>
          </reference>
          <reference field="37" count="1" selected="0">
            <x v="21"/>
          </reference>
          <reference field="38" count="1" selected="0">
            <x v="9"/>
          </reference>
          <reference field="40" count="1" selected="0">
            <x v="47"/>
          </reference>
          <reference field="47" count="1" selected="0">
            <x v="1"/>
          </reference>
        </references>
      </pivotArea>
    </format>
    <format dxfId="403">
      <pivotArea dataOnly="0" labelOnly="1" outline="0" fieldPosition="0">
        <references count="17">
          <reference field="7" count="1" selected="0">
            <x v="1"/>
          </reference>
          <reference field="8" count="1" selected="0">
            <x v="14"/>
          </reference>
          <reference field="12" count="1">
            <x v="30"/>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selected="0">
            <x v="22"/>
          </reference>
          <reference field="47" count="1" selected="0">
            <x v="1"/>
          </reference>
        </references>
      </pivotArea>
    </format>
    <format dxfId="402">
      <pivotArea dataOnly="0" labelOnly="1" outline="0" fieldPosition="0">
        <references count="17">
          <reference field="7" count="1" selected="0">
            <x v="0"/>
          </reference>
          <reference field="8" count="1" selected="0">
            <x v="2"/>
          </reference>
          <reference field="12" count="1">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s>
      </pivotArea>
    </format>
    <format dxfId="401">
      <pivotArea dataOnly="0" labelOnly="1" outline="0" fieldPosition="0">
        <references count="17">
          <reference field="7" count="1" selected="0">
            <x v="0"/>
          </reference>
          <reference field="8" count="1" selected="0">
            <x v="2"/>
          </reference>
          <reference field="12" count="1">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selected="0">
            <x v="34"/>
          </reference>
          <reference field="47" count="1" selected="0">
            <x v="1"/>
          </reference>
        </references>
      </pivotArea>
    </format>
    <format dxfId="400">
      <pivotArea dataOnly="0" labelOnly="1" outline="0" fieldPosition="0">
        <references count="17">
          <reference field="7" count="1" selected="0">
            <x v="0"/>
          </reference>
          <reference field="8" count="1" selected="0">
            <x v="0"/>
          </reference>
          <reference field="12" count="1">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s>
      </pivotArea>
    </format>
    <format dxfId="399">
      <pivotArea dataOnly="0" labelOnly="1" outline="0" fieldPosition="0">
        <references count="17">
          <reference field="7" count="1" selected="0">
            <x v="0"/>
          </reference>
          <reference field="8" count="1" selected="0">
            <x v="0"/>
          </reference>
          <reference field="12" count="1">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s>
      </pivotArea>
    </format>
    <format dxfId="398">
      <pivotArea dataOnly="0" labelOnly="1" outline="0" fieldPosition="0">
        <references count="17">
          <reference field="7" count="1" selected="0">
            <x v="3"/>
          </reference>
          <reference field="8" count="1" selected="0">
            <x v="14"/>
          </reference>
          <reference field="12" count="1">
            <x v="62"/>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0" count="1" selected="0">
            <x v="45"/>
          </reference>
          <reference field="47" count="1" selected="0">
            <x v="2"/>
          </reference>
        </references>
      </pivotArea>
    </format>
    <format dxfId="397">
      <pivotArea dataOnly="0" labelOnly="1" outline="0" fieldPosition="0">
        <references count="17">
          <reference field="7" count="1" selected="0">
            <x v="1"/>
          </reference>
          <reference field="8" count="1" selected="0">
            <x v="14"/>
          </reference>
          <reference field="12" count="1">
            <x v="51"/>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selected="0">
            <x v="12"/>
          </reference>
          <reference field="47" count="1" selected="0">
            <x v="1"/>
          </reference>
        </references>
      </pivotArea>
    </format>
    <format dxfId="396">
      <pivotArea dataOnly="0" labelOnly="1" outline="0" fieldPosition="0">
        <references count="17">
          <reference field="7" count="1" selected="0">
            <x v="3"/>
          </reference>
          <reference field="8" count="1" selected="0">
            <x v="14"/>
          </reference>
          <reference field="12" count="1">
            <x v="11"/>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0" count="1" selected="0">
            <x v="45"/>
          </reference>
          <reference field="47" count="1" selected="0">
            <x v="2"/>
          </reference>
        </references>
      </pivotArea>
    </format>
    <format dxfId="395">
      <pivotArea dataOnly="0" labelOnly="1" outline="0" fieldPosition="0">
        <references count="17">
          <reference field="7" count="1" selected="0">
            <x v="3"/>
          </reference>
          <reference field="8" count="1" selected="0">
            <x v="14"/>
          </reference>
          <reference field="12" count="1">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s>
      </pivotArea>
    </format>
    <format dxfId="394">
      <pivotArea dataOnly="0" labelOnly="1" outline="0" fieldPosition="0">
        <references count="17">
          <reference field="7" count="1" selected="0">
            <x v="2"/>
          </reference>
          <reference field="8" count="1" selected="0">
            <x v="14"/>
          </reference>
          <reference field="12" count="1">
            <x v="78"/>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393">
      <pivotArea dataOnly="0" labelOnly="1" outline="0" fieldPosition="0">
        <references count="17">
          <reference field="7" count="1" selected="0">
            <x v="3"/>
          </reference>
          <reference field="8" count="1" selected="0">
            <x v="22"/>
          </reference>
          <reference field="12" count="1">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selected="0">
            <x v="22"/>
          </reference>
          <reference field="47" count="1" selected="0">
            <x v="1"/>
          </reference>
        </references>
      </pivotArea>
    </format>
    <format dxfId="392">
      <pivotArea dataOnly="0" labelOnly="1" outline="0" fieldPosition="0">
        <references count="17">
          <reference field="7" count="1" selected="0">
            <x v="2"/>
          </reference>
          <reference field="8" count="1" selected="0">
            <x v="14"/>
          </reference>
          <reference field="12" count="1">
            <x v="6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391">
      <pivotArea dataOnly="0" labelOnly="1" outline="0" fieldPosition="0">
        <references count="17">
          <reference field="7" count="1" selected="0">
            <x v="0"/>
          </reference>
          <reference field="8" count="1" selected="0">
            <x v="10"/>
          </reference>
          <reference field="12" count="1">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s>
      </pivotArea>
    </format>
    <format dxfId="390">
      <pivotArea dataOnly="0" labelOnly="1" outline="0" fieldPosition="0">
        <references count="17">
          <reference field="7" count="1" selected="0">
            <x v="0"/>
          </reference>
          <reference field="8" count="1" selected="0">
            <x v="0"/>
          </reference>
          <reference field="12" count="1">
            <x v="16"/>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selected="0">
            <x v="31"/>
          </reference>
          <reference field="47" count="1" selected="0">
            <x v="1"/>
          </reference>
        </references>
      </pivotArea>
    </format>
    <format dxfId="389">
      <pivotArea dataOnly="0" labelOnly="1" outline="0" fieldPosition="0">
        <references count="17">
          <reference field="7" count="1" selected="0">
            <x v="1"/>
          </reference>
          <reference field="8" count="1" selected="0">
            <x v="14"/>
          </reference>
          <reference field="12" count="1">
            <x v="9"/>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selected="0">
            <x v="17"/>
          </reference>
          <reference field="47" count="1" selected="0">
            <x v="1"/>
          </reference>
        </references>
      </pivotArea>
    </format>
    <format dxfId="388">
      <pivotArea dataOnly="0" labelOnly="1" outline="0" fieldPosition="0">
        <references count="17">
          <reference field="7" count="1" selected="0">
            <x v="0"/>
          </reference>
          <reference field="8" count="1" selected="0">
            <x v="13"/>
          </reference>
          <reference field="12" count="1">
            <x v="3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selected="0">
            <x v="31"/>
          </reference>
          <reference field="47" count="1" selected="0">
            <x v="1"/>
          </reference>
        </references>
      </pivotArea>
    </format>
    <format dxfId="387">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0" count="1" selected="0">
            <x v="20"/>
          </reference>
          <reference field="47" count="1" selected="0">
            <x v="1"/>
          </reference>
        </references>
      </pivotArea>
    </format>
    <format dxfId="386">
      <pivotArea dataOnly="0" labelOnly="1" outline="0" fieldPosition="0">
        <references count="17">
          <reference field="7" count="1" selected="0">
            <x v="3"/>
          </reference>
          <reference field="8" count="1" selected="0">
            <x v="14"/>
          </reference>
          <reference field="12" count="1">
            <x v="20"/>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selected="0">
            <x v="38"/>
          </reference>
          <reference field="47" count="1" selected="0">
            <x v="1"/>
          </reference>
        </references>
      </pivotArea>
    </format>
    <format dxfId="385">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selected="0">
            <x v="37"/>
          </reference>
          <reference field="47" count="1" selected="0">
            <x v="1"/>
          </reference>
        </references>
      </pivotArea>
    </format>
    <format dxfId="384">
      <pivotArea dataOnly="0" labelOnly="1" outline="0" fieldPosition="0">
        <references count="17">
          <reference field="7" count="1" selected="0">
            <x v="3"/>
          </reference>
          <reference field="8" count="1" selected="0">
            <x v="14"/>
          </reference>
          <reference field="12" count="1">
            <x v="42"/>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selected="0">
            <x v="41"/>
          </reference>
          <reference field="47" count="1" selected="0">
            <x v="1"/>
          </reference>
        </references>
      </pivotArea>
    </format>
    <format dxfId="383">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selected="0">
            <x v="65"/>
          </reference>
          <reference field="37" count="1" selected="0">
            <x v="7"/>
          </reference>
          <reference field="38" count="1" selected="0">
            <x v="89"/>
          </reference>
          <reference field="40" count="1" selected="0">
            <x v="45"/>
          </reference>
          <reference field="47" count="1" selected="0">
            <x v="2"/>
          </reference>
        </references>
      </pivotArea>
    </format>
    <format dxfId="382">
      <pivotArea dataOnly="0" labelOnly="1" outline="0" fieldPosition="0">
        <references count="17">
          <reference field="7" count="1" selected="0">
            <x v="3"/>
          </reference>
          <reference field="8" count="1" selected="0">
            <x v="14"/>
          </reference>
          <reference field="12" count="1">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s>
      </pivotArea>
    </format>
    <format dxfId="381">
      <pivotArea dataOnly="0" labelOnly="1" outline="0" fieldPosition="0">
        <references count="17">
          <reference field="7" count="1" selected="0">
            <x v="3"/>
          </reference>
          <reference field="8" count="1" selected="0">
            <x v="14"/>
          </reference>
          <reference field="12" count="1">
            <x v="3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selected="0">
            <x v="44"/>
          </reference>
          <reference field="47" count="1" selected="0">
            <x v="1"/>
          </reference>
        </references>
      </pivotArea>
    </format>
    <format dxfId="380">
      <pivotArea dataOnly="0" labelOnly="1" outline="0" fieldPosition="0">
        <references count="17">
          <reference field="7" count="1" selected="0">
            <x v="3"/>
          </reference>
          <reference field="8" count="1" selected="0">
            <x v="14"/>
          </reference>
          <reference field="12" count="1">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69"/>
          </reference>
          <reference field="31" count="1" selected="0">
            <x v="82"/>
          </reference>
          <reference field="36" count="1" selected="0">
            <x v="79"/>
          </reference>
          <reference field="37" count="1" selected="0">
            <x v="10"/>
          </reference>
          <reference field="38" count="1" selected="0">
            <x v="68"/>
          </reference>
          <reference field="40" count="1" selected="0">
            <x v="44"/>
          </reference>
          <reference field="47" count="1" selected="0">
            <x v="1"/>
          </reference>
        </references>
      </pivotArea>
    </format>
    <format dxfId="379">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selected="0">
            <x v="57"/>
          </reference>
          <reference field="37" count="1" selected="0">
            <x v="10"/>
          </reference>
          <reference field="38" count="1" selected="0">
            <x v="91"/>
          </reference>
          <reference field="40" count="1" selected="0">
            <x v="45"/>
          </reference>
          <reference field="47" count="1" selected="0">
            <x v="2"/>
          </reference>
        </references>
      </pivotArea>
    </format>
    <format dxfId="378">
      <pivotArea dataOnly="0" labelOnly="1" outline="0" fieldPosition="0">
        <references count="17">
          <reference field="7" count="1" selected="0">
            <x v="1"/>
          </reference>
          <reference field="8" count="1" selected="0">
            <x v="14"/>
          </reference>
          <reference field="12" count="1">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s>
      </pivotArea>
    </format>
    <format dxfId="377">
      <pivotArea dataOnly="0" labelOnly="1" outline="0" fieldPosition="0">
        <references count="17">
          <reference field="7" count="1" selected="0">
            <x v="3"/>
          </reference>
          <reference field="8" count="1" selected="0">
            <x v="14"/>
          </reference>
          <reference field="12" count="1">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s>
      </pivotArea>
    </format>
    <format dxfId="376">
      <pivotArea dataOnly="0" labelOnly="1" outline="0" fieldPosition="0">
        <references count="17">
          <reference field="7" count="1" selected="0">
            <x v="1"/>
          </reference>
          <reference field="8" count="1" selected="0">
            <x v="14"/>
          </reference>
          <reference field="12" count="1">
            <x v="7"/>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selected="0">
            <x v="14"/>
          </reference>
          <reference field="47" count="1" selected="0">
            <x v="1"/>
          </reference>
        </references>
      </pivotArea>
    </format>
    <format dxfId="375">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0" count="1" selected="0">
            <x v="45"/>
          </reference>
          <reference field="47" count="1" selected="0">
            <x v="2"/>
          </reference>
        </references>
      </pivotArea>
    </format>
    <format dxfId="374">
      <pivotArea dataOnly="0" labelOnly="1" outline="0" fieldPosition="0">
        <references count="17">
          <reference field="7" count="1" selected="0">
            <x v="1"/>
          </reference>
          <reference field="8" count="1" selected="0">
            <x v="14"/>
          </reference>
          <reference field="12" count="1">
            <x v="40"/>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selected="0">
            <x v="15"/>
          </reference>
          <reference field="47" count="1" selected="0">
            <x v="1"/>
          </reference>
        </references>
      </pivotArea>
    </format>
    <format dxfId="373">
      <pivotArea dataOnly="0" labelOnly="1" outline="0" fieldPosition="0">
        <references count="17">
          <reference field="7" count="1" selected="0">
            <x v="3"/>
          </reference>
          <reference field="8" count="1" selected="0">
            <x v="14"/>
          </reference>
          <reference field="12" count="1">
            <x v="2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372">
      <pivotArea dataOnly="0" labelOnly="1" outline="0" fieldPosition="0">
        <references count="17">
          <reference field="7" count="1" selected="0">
            <x v="3"/>
          </reference>
          <reference field="8" count="1" selected="0">
            <x v="14"/>
          </reference>
          <reference field="12" count="1">
            <x v="29"/>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selected="0">
            <x v="8"/>
          </reference>
          <reference field="38" count="1" selected="0">
            <x v="12"/>
          </reference>
          <reference field="40" count="1" selected="0">
            <x v="45"/>
          </reference>
          <reference field="47" count="1" selected="0">
            <x v="1"/>
          </reference>
        </references>
      </pivotArea>
    </format>
    <format dxfId="371">
      <pivotArea dataOnly="0" labelOnly="1" outline="0" fieldPosition="0">
        <references count="17">
          <reference field="7" count="1" selected="0">
            <x v="1"/>
          </reference>
          <reference field="8" count="1" selected="0">
            <x v="14"/>
          </reference>
          <reference field="12" count="1">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370">
      <pivotArea dataOnly="0" labelOnly="1" outline="0" fieldPosition="0">
        <references count="17">
          <reference field="7" count="1" selected="0">
            <x v="1"/>
          </reference>
          <reference field="8" count="1" selected="0">
            <x v="14"/>
          </reference>
          <reference field="12" count="1">
            <x v="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selected="0">
            <x v="24"/>
          </reference>
          <reference field="47" count="1" selected="0">
            <x v="1"/>
          </reference>
        </references>
      </pivotArea>
    </format>
    <format dxfId="369">
      <pivotArea dataOnly="0" labelOnly="1" outline="0" fieldPosition="0">
        <references count="17">
          <reference field="7" count="1" selected="0">
            <x v="1"/>
          </reference>
          <reference field="8" count="1" selected="0">
            <x v="14"/>
          </reference>
          <reference field="12" count="1">
            <x v="6"/>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selected="0">
            <x v="25"/>
          </reference>
          <reference field="47" count="1" selected="0">
            <x v="1"/>
          </reference>
        </references>
      </pivotArea>
    </format>
    <format dxfId="368">
      <pivotArea dataOnly="0" labelOnly="1" outline="0" fieldPosition="0">
        <references count="17">
          <reference field="7" count="1" selected="0">
            <x v="1"/>
          </reference>
          <reference field="8" count="1" selected="0">
            <x v="14"/>
          </reference>
          <reference field="12" count="1">
            <x v="80"/>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selected="0">
            <x v="43"/>
          </reference>
          <reference field="47" count="1" selected="0">
            <x v="1"/>
          </reference>
        </references>
      </pivotArea>
    </format>
    <format dxfId="367">
      <pivotArea dataOnly="0" labelOnly="1" outline="0" fieldPosition="0">
        <references count="17">
          <reference field="7" count="1" selected="0">
            <x v="3"/>
          </reference>
          <reference field="8" count="1" selected="0">
            <x v="14"/>
          </reference>
          <reference field="12" count="1">
            <x v="20"/>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selected="0">
            <x v="9"/>
          </reference>
          <reference field="38" count="1" selected="0">
            <x v="102"/>
          </reference>
          <reference field="40" count="1" selected="0">
            <x v="45"/>
          </reference>
          <reference field="47" count="1" selected="0">
            <x v="2"/>
          </reference>
        </references>
      </pivotArea>
    </format>
    <format dxfId="366">
      <pivotArea dataOnly="0" labelOnly="1" outline="0" fieldPosition="0">
        <references count="17">
          <reference field="7" count="1" selected="0">
            <x v="1"/>
          </reference>
          <reference field="8" count="1" selected="0">
            <x v="14"/>
          </reference>
          <reference field="12" count="1">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s>
      </pivotArea>
    </format>
    <format dxfId="365">
      <pivotArea dataOnly="0" labelOnly="1" outline="0" fieldPosition="0">
        <references count="17">
          <reference field="7" count="1" selected="0">
            <x v="1"/>
          </reference>
          <reference field="8" count="1" selected="0">
            <x v="14"/>
          </reference>
          <reference field="12" count="1">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s>
      </pivotArea>
    </format>
    <format dxfId="364">
      <pivotArea dataOnly="0" labelOnly="1" outline="0" fieldPosition="0">
        <references count="17">
          <reference field="7" count="1" selected="0">
            <x v="3"/>
          </reference>
          <reference field="8" count="1" selected="0">
            <x v="14"/>
          </reference>
          <reference field="12" count="1">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63">
      <pivotArea dataOnly="0" labelOnly="1" outline="0" fieldPosition="0">
        <references count="17">
          <reference field="7" count="1" selected="0">
            <x v="3"/>
          </reference>
          <reference field="8" count="1" selected="0">
            <x v="14"/>
          </reference>
          <reference field="12" count="1">
            <x v="81"/>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9"/>
          </reference>
          <reference field="22" count="1" selected="0">
            <x v="74"/>
          </reference>
          <reference field="30" count="1" selected="0">
            <x v="120"/>
          </reference>
          <reference field="31" count="1" selected="0">
            <x v="145"/>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62">
      <pivotArea dataOnly="0" labelOnly="1" outline="0" fieldPosition="0">
        <references count="17">
          <reference field="7" count="1" selected="0">
            <x v="3"/>
          </reference>
          <reference field="8" count="1" selected="0">
            <x v="14"/>
          </reference>
          <reference field="12" count="1">
            <x v="6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0"/>
          </reference>
          <reference field="22" count="1" selected="0">
            <x v="75"/>
          </reference>
          <reference field="30" count="1" selected="0">
            <x v="120"/>
          </reference>
          <reference field="31" count="1" selected="0">
            <x v="146"/>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61">
      <pivotArea dataOnly="0" labelOnly="1" outline="0" fieldPosition="0">
        <references count="17">
          <reference field="7" count="1" selected="0">
            <x v="3"/>
          </reference>
          <reference field="8" count="1" selected="0">
            <x v="14"/>
          </reference>
          <reference field="12" count="1">
            <x v="8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76"/>
          </reference>
          <reference field="30" count="1" selected="0">
            <x v="120"/>
          </reference>
          <reference field="31" count="1" selected="0">
            <x v="147"/>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60">
      <pivotArea dataOnly="0" labelOnly="1" outline="0" fieldPosition="0">
        <references count="17">
          <reference field="7" count="1" selected="0">
            <x v="3"/>
          </reference>
          <reference field="8" count="1" selected="0">
            <x v="14"/>
          </reference>
          <reference field="12" count="1">
            <x v="83"/>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78"/>
          </reference>
          <reference field="30" count="1" selected="0">
            <x v="120"/>
          </reference>
          <reference field="31" count="1" selected="0">
            <x v="149"/>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59">
      <pivotArea dataOnly="0" labelOnly="1" outline="0" fieldPosition="0">
        <references count="17">
          <reference field="7" count="1" selected="0">
            <x v="3"/>
          </reference>
          <reference field="8" count="1" selected="0">
            <x v="14"/>
          </reference>
          <reference field="12" count="1">
            <x v="73"/>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58">
      <pivotArea dataOnly="0" labelOnly="1" outline="0" fieldPosition="0">
        <references count="17">
          <reference field="7" count="1" selected="0">
            <x v="3"/>
          </reference>
          <reference field="8" count="1" selected="0">
            <x v="14"/>
          </reference>
          <reference field="12" count="1">
            <x v="50"/>
          </reference>
          <reference field="16" count="1" selected="0">
            <x v="50"/>
          </reference>
          <reference field="17" count="1" selected="0">
            <x v="86"/>
          </reference>
          <reference field="18" count="1" selected="0">
            <x v="70"/>
          </reference>
          <reference field="19" count="1" selected="0">
            <x v="75"/>
          </reference>
          <reference field="20" count="1" selected="0">
            <x v="83"/>
          </reference>
          <reference field="21" count="1" selected="0">
            <x v="27"/>
          </reference>
          <reference field="22" count="1" selected="0">
            <x v="72"/>
          </reference>
          <reference field="30" count="1" selected="0">
            <x v="120"/>
          </reference>
          <reference field="31" count="1" selected="0">
            <x v="143"/>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57">
      <pivotArea dataOnly="0" labelOnly="1" outline="0" fieldPosition="0">
        <references count="17">
          <reference field="7" count="1" selected="0">
            <x v="3"/>
          </reference>
          <reference field="8" count="1" selected="0">
            <x v="14"/>
          </reference>
          <reference field="12" count="1">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s>
      </pivotArea>
    </format>
    <format dxfId="356">
      <pivotArea dataOnly="0" labelOnly="1" outline="0" fieldPosition="0">
        <references count="18">
          <reference field="7" count="1" selected="0">
            <x v="3"/>
          </reference>
          <reference field="8" count="1" selected="0">
            <x v="14"/>
          </reference>
          <reference field="11" count="1">
            <x v="5"/>
          </reference>
          <reference field="12" count="1" selected="0">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s>
      </pivotArea>
    </format>
    <format dxfId="355">
      <pivotArea dataOnly="0" labelOnly="1" outline="0" fieldPosition="0">
        <references count="18">
          <reference field="7" count="1" selected="0">
            <x v="1"/>
          </reference>
          <reference field="8" count="1" selected="0">
            <x v="14"/>
          </reference>
          <reference field="11" count="1">
            <x v="5"/>
          </reference>
          <reference field="12" count="1" selected="0">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s>
      </pivotArea>
    </format>
    <format dxfId="354">
      <pivotArea dataOnly="0" labelOnly="1" outline="0" fieldPosition="0">
        <references count="18">
          <reference field="7" count="1" selected="0">
            <x v="3"/>
          </reference>
          <reference field="8" count="1" selected="0">
            <x v="14"/>
          </reference>
          <reference field="11" count="1">
            <x v="2"/>
          </reference>
          <reference field="12" count="1" selected="0">
            <x v="21"/>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0" count="1" selected="0">
            <x v="45"/>
          </reference>
          <reference field="47" count="1" selected="0">
            <x v="2"/>
          </reference>
        </references>
      </pivotArea>
    </format>
    <format dxfId="353">
      <pivotArea dataOnly="0" labelOnly="1" outline="0" fieldPosition="0">
        <references count="18">
          <reference field="7" count="1" selected="0">
            <x v="3"/>
          </reference>
          <reference field="8" count="1" selected="0">
            <x v="14"/>
          </reference>
          <reference field="11" count="1">
            <x v="18"/>
          </reference>
          <reference field="12" count="1" selected="0">
            <x v="80"/>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0" count="1" selected="0">
            <x v="121"/>
          </reference>
          <reference field="31" count="1" selected="0">
            <x v="140"/>
          </reference>
          <reference field="36" count="1" selected="0">
            <x v="94"/>
          </reference>
          <reference field="37" count="1" selected="0">
            <x v="7"/>
          </reference>
          <reference field="38" count="1" selected="0">
            <x v="105"/>
          </reference>
          <reference field="40" count="1" selected="0">
            <x v="46"/>
          </reference>
          <reference field="47" count="1" selected="0">
            <x v="1"/>
          </reference>
        </references>
      </pivotArea>
    </format>
    <format dxfId="352">
      <pivotArea dataOnly="0" labelOnly="1" outline="0" fieldPosition="0">
        <references count="18">
          <reference field="7" count="1" selected="0">
            <x v="0"/>
          </reference>
          <reference field="8" count="1" selected="0">
            <x v="6"/>
          </reference>
          <reference field="11" count="1">
            <x v="3"/>
          </reference>
          <reference field="12" count="1" selected="0">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s>
      </pivotArea>
    </format>
    <format dxfId="351">
      <pivotArea dataOnly="0" labelOnly="1" outline="0" fieldPosition="0">
        <references count="18">
          <reference field="7" count="1" selected="0">
            <x v="1"/>
          </reference>
          <reference field="8" count="1" selected="0">
            <x v="14"/>
          </reference>
          <reference field="11" count="1">
            <x v="8"/>
          </reference>
          <reference field="12" count="1" selected="0">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s>
      </pivotArea>
    </format>
    <format dxfId="350">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s>
      </pivotArea>
    </format>
    <format dxfId="349">
      <pivotArea dataOnly="0" labelOnly="1" outline="0" fieldPosition="0">
        <references count="18">
          <reference field="7" count="1" selected="0">
            <x v="3"/>
          </reference>
          <reference field="8" count="1" selected="0">
            <x v="14"/>
          </reference>
          <reference field="11" count="1">
            <x v="12"/>
          </reference>
          <reference field="12" count="1" selected="0">
            <x v="80"/>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selected="0">
            <x v="27"/>
          </reference>
          <reference field="47" count="1" selected="0">
            <x v="1"/>
          </reference>
        </references>
      </pivotArea>
    </format>
    <format dxfId="348">
      <pivotArea dataOnly="0" labelOnly="1" outline="0" fieldPosition="0">
        <references count="18">
          <reference field="7" count="1" selected="0">
            <x v="0"/>
          </reference>
          <reference field="8" count="1" selected="0">
            <x v="10"/>
          </reference>
          <reference field="11" count="1">
            <x v="12"/>
          </reference>
          <reference field="12" count="1" selected="0">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s>
      </pivotArea>
    </format>
    <format dxfId="347">
      <pivotArea dataOnly="0" labelOnly="1" outline="0" fieldPosition="0">
        <references count="18">
          <reference field="7" count="1" selected="0">
            <x v="3"/>
          </reference>
          <reference field="8" count="1" selected="0">
            <x v="14"/>
          </reference>
          <reference field="11" count="1">
            <x v="2"/>
          </reference>
          <reference field="12" count="1" selected="0">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s>
      </pivotArea>
    </format>
    <format dxfId="346">
      <pivotArea dataOnly="0" labelOnly="1" outline="0" fieldPosition="0">
        <references count="18">
          <reference field="7" count="1" selected="0">
            <x v="3"/>
          </reference>
          <reference field="8" count="1" selected="0">
            <x v="14"/>
          </reference>
          <reference field="11" count="1">
            <x v="2"/>
          </reference>
          <reference field="12" count="1" selected="0">
            <x v="3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0" count="1" selected="0">
            <x v="45"/>
          </reference>
          <reference field="47" count="1" selected="0">
            <x v="4"/>
          </reference>
        </references>
      </pivotArea>
    </format>
    <format dxfId="345">
      <pivotArea dataOnly="0" labelOnly="1" outline="0" fieldPosition="0">
        <references count="18">
          <reference field="7" count="1" selected="0">
            <x v="1"/>
          </reference>
          <reference field="8" count="1" selected="0">
            <x v="14"/>
          </reference>
          <reference field="11" count="1">
            <x v="9"/>
          </reference>
          <reference field="12" count="1" selected="0">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s>
      </pivotArea>
    </format>
    <format dxfId="344">
      <pivotArea dataOnly="0" labelOnly="1" outline="0" fieldPosition="0">
        <references count="18">
          <reference field="7" count="1" selected="0">
            <x v="1"/>
          </reference>
          <reference field="8" count="1" selected="0">
            <x v="14"/>
          </reference>
          <reference field="11" count="1">
            <x v="2"/>
          </reference>
          <reference field="12" count="1" selected="0">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s>
      </pivotArea>
    </format>
    <format dxfId="343">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s>
      </pivotArea>
    </format>
    <format dxfId="342">
      <pivotArea dataOnly="0" labelOnly="1" outline="0" fieldPosition="0">
        <references count="18">
          <reference field="7" count="1" selected="0">
            <x v="3"/>
          </reference>
          <reference field="8" count="1" selected="0">
            <x v="14"/>
          </reference>
          <reference field="11" count="1">
            <x v="2"/>
          </reference>
          <reference field="12" count="1" selected="0">
            <x v="5"/>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selected="0">
            <x v="45"/>
          </reference>
          <reference field="47" count="1" selected="0">
            <x v="2"/>
          </reference>
        </references>
      </pivotArea>
    </format>
    <format dxfId="341">
      <pivotArea dataOnly="0" labelOnly="1" outline="0" fieldPosition="0">
        <references count="18">
          <reference field="7" count="1" selected="0">
            <x v="3"/>
          </reference>
          <reference field="8" count="1" selected="0">
            <x v="14"/>
          </reference>
          <reference field="11" count="1">
            <x v="2"/>
          </reference>
          <reference field="12" count="1" selected="0">
            <x v="18"/>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selected="0">
            <x v="24"/>
          </reference>
          <reference field="47" count="1" selected="0">
            <x v="1"/>
          </reference>
        </references>
      </pivotArea>
    </format>
    <format dxfId="340">
      <pivotArea dataOnly="0" labelOnly="1" outline="0" fieldPosition="0">
        <references count="18">
          <reference field="7" count="1" selected="0">
            <x v="0"/>
          </reference>
          <reference field="8" count="1" selected="0">
            <x v="19"/>
          </reference>
          <reference field="11" count="1">
            <x v="2"/>
          </reference>
          <reference field="12" count="1" selected="0">
            <x v="15"/>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7"/>
          </reference>
          <reference field="31" count="1" selected="0">
            <x v="47"/>
          </reference>
          <reference field="36" count="1" selected="0">
            <x v="80"/>
          </reference>
          <reference field="37" count="1" selected="0">
            <x v="19"/>
          </reference>
          <reference field="38" count="1" selected="0">
            <x v="12"/>
          </reference>
          <reference field="40" count="1" selected="0">
            <x v="50"/>
          </reference>
          <reference field="47" count="1" selected="0">
            <x v="1"/>
          </reference>
        </references>
      </pivotArea>
    </format>
    <format dxfId="339">
      <pivotArea dataOnly="0" labelOnly="1" outline="0" fieldPosition="0">
        <references count="18">
          <reference field="7" count="1" selected="0">
            <x v="1"/>
          </reference>
          <reference field="8" count="1" selected="0">
            <x v="14"/>
          </reference>
          <reference field="11" count="1">
            <x v="1"/>
          </reference>
          <reference field="12" count="1" selected="0">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s>
      </pivotArea>
    </format>
    <format dxfId="338">
      <pivotArea dataOnly="0" labelOnly="1" outline="0" fieldPosition="0">
        <references count="18">
          <reference field="7" count="1" selected="0">
            <x v="1"/>
          </reference>
          <reference field="8" count="1" selected="0">
            <x v="14"/>
          </reference>
          <reference field="11" count="1">
            <x v="2"/>
          </reference>
          <reference field="12" count="1" selected="0">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s>
      </pivotArea>
    </format>
    <format dxfId="337">
      <pivotArea dataOnly="0" labelOnly="1" outline="0" fieldPosition="0">
        <references count="18">
          <reference field="7" count="1" selected="0">
            <x v="3"/>
          </reference>
          <reference field="8" count="1" selected="0">
            <x v="14"/>
          </reference>
          <reference field="11" count="1">
            <x v="12"/>
          </reference>
          <reference field="12" count="1" selected="0">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s>
      </pivotArea>
    </format>
    <format dxfId="336">
      <pivotArea dataOnly="0" labelOnly="1" outline="0" fieldPosition="0">
        <references count="18">
          <reference field="7" count="1" selected="0">
            <x v="0"/>
          </reference>
          <reference field="8" count="1" selected="0">
            <x v="20"/>
          </reference>
          <reference field="11" count="1">
            <x v="2"/>
          </reference>
          <reference field="12" count="1" selected="0">
            <x v="23"/>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selected="0">
            <x v="42"/>
          </reference>
          <reference field="47" count="1" selected="0">
            <x v="2"/>
          </reference>
        </references>
      </pivotArea>
    </format>
    <format dxfId="335">
      <pivotArea dataOnly="0" labelOnly="1" outline="0" fieldPosition="0">
        <references count="18">
          <reference field="7" count="1" selected="0">
            <x v="0"/>
          </reference>
          <reference field="8" count="1" selected="0">
            <x v="21"/>
          </reference>
          <reference field="11" count="1">
            <x v="13"/>
          </reference>
          <reference field="12" count="1" selected="0">
            <x v="12"/>
          </reference>
          <reference field="16" count="1" selected="0">
            <x v="46"/>
          </reference>
          <reference field="17" count="1" selected="0">
            <x v="62"/>
          </reference>
          <reference field="18" count="1" selected="0">
            <x v="48"/>
          </reference>
          <reference field="19" count="1" selected="0">
            <x v="9"/>
          </reference>
          <reference field="20" count="1" selected="0">
            <x v="28"/>
          </reference>
          <reference field="21" count="1" selected="0">
            <x v="7"/>
          </reference>
          <reference field="22" count="1" selected="0">
            <x v="56"/>
          </reference>
          <reference field="30" count="1" selected="0">
            <x v="76"/>
          </reference>
          <reference field="31" count="1" selected="0">
            <x v="87"/>
          </reference>
          <reference field="36" count="1" selected="0">
            <x v="14"/>
          </reference>
          <reference field="37" count="1" selected="0">
            <x v="2"/>
          </reference>
          <reference field="38" count="1" selected="0">
            <x v="82"/>
          </reference>
          <reference field="40" count="1" selected="0">
            <x v="45"/>
          </reference>
          <reference field="47" count="1" selected="0">
            <x v="2"/>
          </reference>
        </references>
      </pivotArea>
    </format>
    <format dxfId="334">
      <pivotArea dataOnly="0" labelOnly="1" outline="0" fieldPosition="0">
        <references count="18">
          <reference field="7" count="1" selected="0">
            <x v="3"/>
          </reference>
          <reference field="8" count="1" selected="0">
            <x v="14"/>
          </reference>
          <reference field="11" count="1">
            <x v="2"/>
          </reference>
          <reference field="12" count="1" selected="0">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s>
      </pivotArea>
    </format>
    <format dxfId="333">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32">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selected="0">
            <x v="52"/>
          </reference>
          <reference field="47" count="1" selected="0">
            <x v="1"/>
          </reference>
        </references>
      </pivotArea>
    </format>
    <format dxfId="331">
      <pivotArea dataOnly="0" labelOnly="1" outline="0" fieldPosition="0">
        <references count="18">
          <reference field="7" count="1" selected="0">
            <x v="3"/>
          </reference>
          <reference field="8" count="1" selected="0">
            <x v="14"/>
          </reference>
          <reference field="11" count="1">
            <x v="2"/>
          </reference>
          <reference field="12" count="1" selected="0">
            <x v="72"/>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0" count="1" selected="0">
            <x v="0"/>
          </reference>
          <reference field="47" count="1" selected="0">
            <x v="0"/>
          </reference>
        </references>
      </pivotArea>
    </format>
    <format dxfId="330">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s>
      </pivotArea>
    </format>
    <format dxfId="329">
      <pivotArea dataOnly="0" labelOnly="1" outline="0" fieldPosition="0">
        <references count="18">
          <reference field="7" count="1" selected="0">
            <x v="3"/>
          </reference>
          <reference field="8" count="1" selected="0">
            <x v="14"/>
          </reference>
          <reference field="11" count="1">
            <x v="2"/>
          </reference>
          <reference field="12" count="1" selected="0">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s>
      </pivotArea>
    </format>
    <format dxfId="328">
      <pivotArea dataOnly="0" labelOnly="1" outline="0" fieldPosition="0">
        <references count="18">
          <reference field="7" count="1" selected="0">
            <x v="3"/>
          </reference>
          <reference field="8" count="1" selected="0">
            <x v="14"/>
          </reference>
          <reference field="11" count="1">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s>
      </pivotArea>
    </format>
    <format dxfId="327">
      <pivotArea dataOnly="0" labelOnly="1" outline="0" fieldPosition="0">
        <references count="18">
          <reference field="7" count="1" selected="0">
            <x v="3"/>
          </reference>
          <reference field="8" count="1" selected="0">
            <x v="14"/>
          </reference>
          <reference field="11" count="1">
            <x v="2"/>
          </reference>
          <reference field="12" count="1" selected="0">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s>
      </pivotArea>
    </format>
    <format dxfId="326">
      <pivotArea dataOnly="0" labelOnly="1" outline="0" fieldPosition="0">
        <references count="18">
          <reference field="7" count="1" selected="0">
            <x v="1"/>
          </reference>
          <reference field="8" count="1" selected="0">
            <x v="14"/>
          </reference>
          <reference field="11" count="1">
            <x v="2"/>
          </reference>
          <reference field="12" count="1" selected="0">
            <x v="31"/>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0" count="1" selected="0">
            <x v="45"/>
          </reference>
          <reference field="47" count="1" selected="0">
            <x v="2"/>
          </reference>
        </references>
      </pivotArea>
    </format>
    <format dxfId="325">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s>
      </pivotArea>
    </format>
    <format dxfId="324">
      <pivotArea dataOnly="0" labelOnly="1" outline="0" fieldPosition="0">
        <references count="18">
          <reference field="7" count="1" selected="0">
            <x v="1"/>
          </reference>
          <reference field="8" count="1" selected="0">
            <x v="14"/>
          </reference>
          <reference field="11" count="1">
            <x v="2"/>
          </reference>
          <reference field="12" count="1" selected="0">
            <x v="80"/>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selected="0">
            <x v="34"/>
          </reference>
          <reference field="47" count="1" selected="0">
            <x v="1"/>
          </reference>
        </references>
      </pivotArea>
    </format>
    <format dxfId="323">
      <pivotArea dataOnly="0" labelOnly="1" outline="0" fieldPosition="0">
        <references count="18">
          <reference field="7" count="1" selected="0">
            <x v="1"/>
          </reference>
          <reference field="8" count="1" selected="0">
            <x v="14"/>
          </reference>
          <reference field="11" count="1">
            <x v="5"/>
          </reference>
          <reference field="12" count="1" selected="0">
            <x v="80"/>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selected="0">
            <x v="45"/>
          </reference>
          <reference field="47" count="1" selected="0">
            <x v="4"/>
          </reference>
        </references>
      </pivotArea>
    </format>
    <format dxfId="322">
      <pivotArea dataOnly="0" labelOnly="1" outline="0" fieldPosition="0">
        <references count="18">
          <reference field="7" count="1" selected="0">
            <x v="3"/>
          </reference>
          <reference field="8" count="1" selected="0">
            <x v="14"/>
          </reference>
          <reference field="11" count="1">
            <x v="17"/>
          </reference>
          <reference field="12" count="1" selected="0">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s>
      </pivotArea>
    </format>
    <format dxfId="321">
      <pivotArea dataOnly="0" labelOnly="1" outline="0" fieldPosition="0">
        <references count="18">
          <reference field="7" count="1" selected="0">
            <x v="3"/>
          </reference>
          <reference field="8" count="1" selected="0">
            <x v="14"/>
          </reference>
          <reference field="11" count="1">
            <x v="14"/>
          </reference>
          <reference field="12" count="1" selected="0">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s>
      </pivotArea>
    </format>
    <format dxfId="320">
      <pivotArea dataOnly="0" labelOnly="1" outline="0" fieldPosition="0">
        <references count="18">
          <reference field="7" count="1" selected="0">
            <x v="3"/>
          </reference>
          <reference field="8" count="1" selected="0">
            <x v="14"/>
          </reference>
          <reference field="11" count="1">
            <x v="15"/>
          </reference>
          <reference field="12" count="1" selected="0">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selected="0">
            <x v="0"/>
          </reference>
          <reference field="47" count="1" selected="0">
            <x v="0"/>
          </reference>
        </references>
      </pivotArea>
    </format>
    <format dxfId="319">
      <pivotArea dataOnly="0" labelOnly="1" outline="0" fieldPosition="0">
        <references count="18">
          <reference field="7" count="1" selected="0">
            <x v="0"/>
          </reference>
          <reference field="8" count="1" selected="0">
            <x v="7"/>
          </reference>
          <reference field="11" count="1">
            <x v="12"/>
          </reference>
          <reference field="12" count="1" selected="0">
            <x v="56"/>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selected="0">
            <x v="45"/>
          </reference>
          <reference field="47" count="1" selected="0">
            <x v="1"/>
          </reference>
        </references>
      </pivotArea>
    </format>
    <format dxfId="318">
      <pivotArea dataOnly="0" labelOnly="1" outline="0" fieldPosition="0">
        <references count="18">
          <reference field="7" count="1" selected="0">
            <x v="0"/>
          </reference>
          <reference field="8" count="1" selected="0">
            <x v="2"/>
          </reference>
          <reference field="11" count="1">
            <x v="12"/>
          </reference>
          <reference field="12" count="1" selected="0">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s>
      </pivotArea>
    </format>
    <format dxfId="317">
      <pivotArea dataOnly="0" labelOnly="1" outline="0" fieldPosition="0">
        <references count="18">
          <reference field="7" count="1" selected="0">
            <x v="0"/>
          </reference>
          <reference field="8" count="1" selected="0">
            <x v="0"/>
          </reference>
          <reference field="11" count="1">
            <x v="0"/>
          </reference>
          <reference field="12" count="1" selected="0">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s>
      </pivotArea>
    </format>
    <format dxfId="316">
      <pivotArea dataOnly="0" labelOnly="1" outline="0" fieldPosition="0">
        <references count="18">
          <reference field="7" count="1" selected="0">
            <x v="0"/>
          </reference>
          <reference field="8" count="1" selected="0">
            <x v="0"/>
          </reference>
          <reference field="11" count="1">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s>
      </pivotArea>
    </format>
    <format dxfId="315">
      <pivotArea dataOnly="0" labelOnly="1" outline="0" fieldPosition="0">
        <references count="18">
          <reference field="7" count="1" selected="0">
            <x v="3"/>
          </reference>
          <reference field="8" count="1" selected="0">
            <x v="14"/>
          </reference>
          <reference field="11" count="1">
            <x v="2"/>
          </reference>
          <reference field="12" count="1" selected="0">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s>
      </pivotArea>
    </format>
    <format dxfId="314">
      <pivotArea dataOnly="0" labelOnly="1" outline="0" fieldPosition="0">
        <references count="18">
          <reference field="7" count="1" selected="0">
            <x v="3"/>
          </reference>
          <reference field="8" count="1" selected="0">
            <x v="22"/>
          </reference>
          <reference field="11" count="1">
            <x v="6"/>
          </reference>
          <reference field="12"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selected="0">
            <x v="22"/>
          </reference>
          <reference field="47" count="1" selected="0">
            <x v="1"/>
          </reference>
        </references>
      </pivotArea>
    </format>
    <format dxfId="313">
      <pivotArea dataOnly="0" labelOnly="1" outline="0" fieldPosition="0">
        <references count="18">
          <reference field="7" count="1" selected="0">
            <x v="2"/>
          </reference>
          <reference field="8" count="1" selected="0">
            <x v="14"/>
          </reference>
          <reference field="11" count="1">
            <x v="2"/>
          </reference>
          <reference field="12" count="1" selected="0">
            <x v="6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312">
      <pivotArea dataOnly="0" labelOnly="1" outline="0" fieldPosition="0">
        <references count="18">
          <reference field="7" count="1" selected="0">
            <x v="0"/>
          </reference>
          <reference field="8" count="1" selected="0">
            <x v="10"/>
          </reference>
          <reference field="11" count="1">
            <x v="12"/>
          </reference>
          <reference field="12" count="1" selected="0">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s>
      </pivotArea>
    </format>
    <format dxfId="311">
      <pivotArea dataOnly="0" labelOnly="1" outline="0" fieldPosition="0">
        <references count="18">
          <reference field="7" count="1" selected="0">
            <x v="3"/>
          </reference>
          <reference field="8" count="1" selected="0">
            <x v="14"/>
          </reference>
          <reference field="11" count="1">
            <x v="7"/>
          </reference>
          <reference field="12" count="1" selected="0">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s>
      </pivotArea>
    </format>
    <format dxfId="310">
      <pivotArea dataOnly="0" labelOnly="1" outline="0" fieldPosition="0">
        <references count="18">
          <reference field="7" count="1" selected="0">
            <x v="1"/>
          </reference>
          <reference field="8" count="1" selected="0">
            <x v="14"/>
          </reference>
          <reference field="11" count="1">
            <x v="11"/>
          </reference>
          <reference field="12"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s>
      </pivotArea>
    </format>
    <format dxfId="309">
      <pivotArea dataOnly="0" labelOnly="1" outline="0" fieldPosition="0">
        <references count="18">
          <reference field="7" count="1" selected="0">
            <x v="3"/>
          </reference>
          <reference field="8" count="1" selected="0">
            <x v="14"/>
          </reference>
          <reference field="11" count="1">
            <x v="2"/>
          </reference>
          <reference field="12" count="1" selected="0">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s>
      </pivotArea>
    </format>
    <format dxfId="308">
      <pivotArea dataOnly="0" labelOnly="1" outline="0" fieldPosition="0">
        <references count="18">
          <reference field="7" count="1" selected="0">
            <x v="1"/>
          </reference>
          <reference field="8" count="1" selected="0">
            <x v="14"/>
          </reference>
          <reference field="11" count="1">
            <x v="2"/>
          </reference>
          <reference field="12" count="1" selected="0">
            <x v="7"/>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selected="0">
            <x v="14"/>
          </reference>
          <reference field="47" count="1" selected="0">
            <x v="1"/>
          </reference>
        </references>
      </pivotArea>
    </format>
    <format dxfId="307">
      <pivotArea dataOnly="0" labelOnly="1" outline="0" fieldPosition="0">
        <references count="18">
          <reference field="7" count="1" selected="0">
            <x v="1"/>
          </reference>
          <reference field="8" count="1" selected="0">
            <x v="14"/>
          </reference>
          <reference field="11" count="1">
            <x v="10"/>
          </reference>
          <reference field="12" count="1" selected="0">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s>
      </pivotArea>
    </format>
    <format dxfId="306">
      <pivotArea dataOnly="0" labelOnly="1" outline="0" fieldPosition="0">
        <references count="18">
          <reference field="7" count="1" selected="0">
            <x v="1"/>
          </reference>
          <reference field="8" count="1" selected="0">
            <x v="14"/>
          </reference>
          <reference field="11" count="1">
            <x v="2"/>
          </reference>
          <reference field="12" count="1" selected="0">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s>
      </pivotArea>
    </format>
    <format dxfId="305">
      <pivotArea dataOnly="0" labelOnly="1" outline="0" fieldPosition="0">
        <references count="18">
          <reference field="7" count="1" selected="0">
            <x v="3"/>
          </reference>
          <reference field="8" count="1" selected="0">
            <x v="14"/>
          </reference>
          <reference field="11" count="1">
            <x v="5"/>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04">
      <pivotArea dataOnly="0" labelOnly="1" outline="0" fieldPosition="0">
        <references count="18">
          <reference field="7" count="1" selected="0">
            <x v="3"/>
          </reference>
          <reference field="8" count="1" selected="0">
            <x v="14"/>
          </reference>
          <reference field="11" count="1">
            <x v="2"/>
          </reference>
          <reference field="12" count="1" selected="0">
            <x v="81"/>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9"/>
          </reference>
          <reference field="22" count="1" selected="0">
            <x v="74"/>
          </reference>
          <reference field="30" count="1" selected="0">
            <x v="120"/>
          </reference>
          <reference field="31" count="1" selected="0">
            <x v="145"/>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03">
      <pivotArea dataOnly="0" labelOnly="1" outline="0" fieldPosition="0">
        <references count="18">
          <reference field="7" count="1" selected="0">
            <x v="3"/>
          </reference>
          <reference field="8" count="1" selected="0">
            <x v="14"/>
          </reference>
          <reference field="11" count="1">
            <x v="19"/>
          </reference>
          <reference field="12" count="1" selected="0">
            <x v="73"/>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302">
      <pivotArea dataOnly="0" labelOnly="1" outline="0" fieldPosition="0">
        <references count="18">
          <reference field="7" count="1" selected="0">
            <x v="3"/>
          </reference>
          <reference field="8" count="1" selected="0">
            <x v="14"/>
          </reference>
          <reference field="11" count="1">
            <x v="2"/>
          </reference>
          <reference field="12" count="1" selected="0">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s>
      </pivotArea>
    </format>
    <format dxfId="301">
      <pivotArea dataOnly="0" labelOnly="1" outline="0" fieldPosition="0">
        <references count="19">
          <reference field="7" count="1" selected="0">
            <x v="3"/>
          </reference>
          <reference field="8" count="1" selected="0">
            <x v="14"/>
          </reference>
          <reference field="10" count="1">
            <x v="51"/>
          </reference>
          <reference field="11" count="1" selected="0">
            <x v="5"/>
          </reference>
          <reference field="12" count="1" selected="0">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s>
      </pivotArea>
    </format>
    <format dxfId="300">
      <pivotArea dataOnly="0" labelOnly="1" outline="0" fieldPosition="0">
        <references count="19">
          <reference field="7" count="1" selected="0">
            <x v="1"/>
          </reference>
          <reference field="8" count="1" selected="0">
            <x v="14"/>
          </reference>
          <reference field="10" count="1">
            <x v="23"/>
          </reference>
          <reference field="11" count="1" selected="0">
            <x v="2"/>
          </reference>
          <reference field="12" count="1" selected="0">
            <x v="48"/>
          </reference>
          <reference field="16" count="1" selected="0">
            <x v="24"/>
          </reference>
          <reference field="17" count="1" selected="0">
            <x v="31"/>
          </reference>
          <reference field="18" count="1" selected="0">
            <x v="24"/>
          </reference>
          <reference field="19" count="1" selected="0">
            <x v="28"/>
          </reference>
          <reference field="20" count="1" selected="0">
            <x v="36"/>
          </reference>
          <reference field="21" count="1" selected="0">
            <x v="21"/>
          </reference>
          <reference field="22" count="1" selected="0">
            <x v="31"/>
          </reference>
          <reference field="30" count="1" selected="0">
            <x v="63"/>
          </reference>
          <reference field="31" count="1" selected="0">
            <x v="2"/>
          </reference>
          <reference field="36" count="1" selected="0">
            <x v="33"/>
          </reference>
          <reference field="37" count="1" selected="0">
            <x v="8"/>
          </reference>
          <reference field="38" count="1" selected="0">
            <x v="20"/>
          </reference>
          <reference field="40" count="1" selected="0">
            <x v="45"/>
          </reference>
          <reference field="47" count="1" selected="0">
            <x v="2"/>
          </reference>
        </references>
      </pivotArea>
    </format>
    <format dxfId="299">
      <pivotArea dataOnly="0" labelOnly="1" outline="0" fieldPosition="0">
        <references count="19">
          <reference field="7" count="1" selected="0">
            <x v="3"/>
          </reference>
          <reference field="8" count="1" selected="0">
            <x v="14"/>
          </reference>
          <reference field="10" count="1">
            <x v="82"/>
          </reference>
          <reference field="11" count="1" selected="0">
            <x v="2"/>
          </reference>
          <reference field="12" count="1" selected="0">
            <x v="76"/>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0" count="1" selected="0">
            <x v="45"/>
          </reference>
          <reference field="47" count="1" selected="0">
            <x v="4"/>
          </reference>
        </references>
      </pivotArea>
    </format>
    <format dxfId="298">
      <pivotArea dataOnly="0" labelOnly="1" outline="0" fieldPosition="0">
        <references count="19">
          <reference field="7" count="1" selected="0">
            <x v="1"/>
          </reference>
          <reference field="8" count="1" selected="0">
            <x v="14"/>
          </reference>
          <reference field="10" count="1">
            <x v="38"/>
          </reference>
          <reference field="11" count="1" selected="0">
            <x v="5"/>
          </reference>
          <reference field="12" count="1" selected="0">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s>
      </pivotArea>
    </format>
    <format dxfId="297">
      <pivotArea dataOnly="0" labelOnly="1" outline="0" fieldPosition="0">
        <references count="19">
          <reference field="7" count="1" selected="0">
            <x v="3"/>
          </reference>
          <reference field="8" count="1" selected="0">
            <x v="14"/>
          </reference>
          <reference field="10" count="1">
            <x v="2"/>
          </reference>
          <reference field="11" count="1" selected="0">
            <x v="2"/>
          </reference>
          <reference field="12" count="1" selected="0">
            <x v="7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selected="0">
            <x v="11"/>
          </reference>
          <reference field="47" count="1" selected="0">
            <x v="1"/>
          </reference>
        </references>
      </pivotArea>
    </format>
    <format dxfId="296">
      <pivotArea dataOnly="0" labelOnly="1" outline="0" fieldPosition="0">
        <references count="19">
          <reference field="7" count="1" selected="0">
            <x v="3"/>
          </reference>
          <reference field="8" count="1" selected="0">
            <x v="14"/>
          </reference>
          <reference field="10" count="1">
            <x v="86"/>
          </reference>
          <reference field="11" count="1" selected="0">
            <x v="2"/>
          </reference>
          <reference field="12" count="1" selected="0">
            <x v="80"/>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selected="0">
            <x v="2"/>
          </reference>
          <reference field="47" count="1" selected="0">
            <x v="1"/>
          </reference>
        </references>
      </pivotArea>
    </format>
    <format dxfId="295">
      <pivotArea dataOnly="0" labelOnly="1" outline="0" fieldPosition="0">
        <references count="19">
          <reference field="7" count="1" selected="0">
            <x v="1"/>
          </reference>
          <reference field="8" count="1" selected="0">
            <x v="14"/>
          </reference>
          <reference field="10" count="1">
            <x v="2"/>
          </reference>
          <reference field="11" count="1" selected="0">
            <x v="2"/>
          </reference>
          <reference field="12" count="1" selected="0">
            <x v="68"/>
          </reference>
          <reference field="16" count="1" selected="0">
            <x v="27"/>
          </reference>
          <reference field="17" count="1" selected="0">
            <x v="14"/>
          </reference>
          <reference field="18" count="1" selected="0">
            <x v="14"/>
          </reference>
          <reference field="19" count="1" selected="0">
            <x v="51"/>
          </reference>
          <reference field="20" count="1" selected="0">
            <x v="63"/>
          </reference>
          <reference field="21" count="1" selected="0">
            <x v="13"/>
          </reference>
          <reference field="22" count="1" selected="0">
            <x v="61"/>
          </reference>
          <reference field="30" count="1" selected="0">
            <x v="99"/>
          </reference>
          <reference field="31" count="1" selected="0">
            <x v="131"/>
          </reference>
          <reference field="36" count="1" selected="0">
            <x v="78"/>
          </reference>
          <reference field="37" count="1" selected="0">
            <x v="5"/>
          </reference>
          <reference field="38" count="1" selected="0">
            <x v="21"/>
          </reference>
          <reference field="40" count="1" selected="0">
            <x v="45"/>
          </reference>
          <reference field="47" count="1" selected="0">
            <x v="1"/>
          </reference>
        </references>
      </pivotArea>
    </format>
    <format dxfId="294">
      <pivotArea dataOnly="0" labelOnly="1" outline="0" fieldPosition="0">
        <references count="19">
          <reference field="7" count="1" selected="0">
            <x v="3"/>
          </reference>
          <reference field="8" count="1" selected="0">
            <x v="14"/>
          </reference>
          <reference field="10" count="1">
            <x v="26"/>
          </reference>
          <reference field="11" count="1" selected="0">
            <x v="2"/>
          </reference>
          <reference field="12" count="1" selected="0">
            <x v="21"/>
          </reference>
          <reference field="16" count="1" selected="0">
            <x v="28"/>
          </reference>
          <reference field="17" count="1" selected="0">
            <x v="13"/>
          </reference>
          <reference field="18" count="1" selected="0">
            <x v="11"/>
          </reference>
          <reference field="19" count="1" selected="0">
            <x v="73"/>
          </reference>
          <reference field="20" count="1" selected="0">
            <x v="80"/>
          </reference>
          <reference field="21" count="1" selected="0">
            <x v="2"/>
          </reference>
          <reference field="22" count="1" selected="0">
            <x v="33"/>
          </reference>
          <reference field="30" count="1" selected="0">
            <x v="64"/>
          </reference>
          <reference field="31" count="1" selected="0">
            <x v="53"/>
          </reference>
          <reference field="36" count="1" selected="0">
            <x v="68"/>
          </reference>
          <reference field="37" count="1" selected="0">
            <x v="10"/>
          </reference>
          <reference field="38" count="1" selected="0">
            <x v="22"/>
          </reference>
          <reference field="40" count="1" selected="0">
            <x v="45"/>
          </reference>
          <reference field="47" count="1" selected="0">
            <x v="2"/>
          </reference>
        </references>
      </pivotArea>
    </format>
    <format dxfId="293">
      <pivotArea dataOnly="0" labelOnly="1" outline="0" fieldPosition="0">
        <references count="19">
          <reference field="7" count="1" selected="0">
            <x v="1"/>
          </reference>
          <reference field="8" count="1" selected="0">
            <x v="14"/>
          </reference>
          <reference field="10" count="1">
            <x v="29"/>
          </reference>
          <reference field="11" count="1" selected="0">
            <x v="2"/>
          </reference>
          <reference field="12" count="1" selected="0">
            <x v="80"/>
          </reference>
          <reference field="16" count="1" selected="0">
            <x v="28"/>
          </reference>
          <reference field="17" count="1" selected="0">
            <x v="80"/>
          </reference>
          <reference field="18" count="1" selected="0">
            <x v="65"/>
          </reference>
          <reference field="19" count="1" selected="0">
            <x v="73"/>
          </reference>
          <reference field="20" count="1" selected="0">
            <x v="80"/>
          </reference>
          <reference field="21" count="1" selected="0">
            <x v="2"/>
          </reference>
          <reference field="22" count="1" selected="0">
            <x v="19"/>
          </reference>
          <reference field="30" count="1" selected="0">
            <x v="67"/>
          </reference>
          <reference field="31" count="1" selected="0">
            <x v="119"/>
          </reference>
          <reference field="36" count="1" selected="0">
            <x v="66"/>
          </reference>
          <reference field="37" count="1" selected="0">
            <x v="7"/>
          </reference>
          <reference field="38" count="1" selected="0">
            <x v="83"/>
          </reference>
          <reference field="40" count="1" selected="0">
            <x v="45"/>
          </reference>
          <reference field="47" count="1" selected="0">
            <x v="2"/>
          </reference>
        </references>
      </pivotArea>
    </format>
    <format dxfId="292">
      <pivotArea dataOnly="0" labelOnly="1" outline="0" fieldPosition="0">
        <references count="19">
          <reference field="7" count="1" selected="0">
            <x v="3"/>
          </reference>
          <reference field="8" count="1" selected="0">
            <x v="14"/>
          </reference>
          <reference field="10" count="1">
            <x v="86"/>
          </reference>
          <reference field="11" count="1" selected="0">
            <x v="2"/>
          </reference>
          <reference field="12" count="1" selected="0">
            <x v="13"/>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selected="0">
            <x v="10"/>
          </reference>
          <reference field="38" count="1" selected="0">
            <x v="69"/>
          </reference>
          <reference field="40" count="1" selected="0">
            <x v="45"/>
          </reference>
          <reference field="47" count="1" selected="0">
            <x v="2"/>
          </reference>
        </references>
      </pivotArea>
    </format>
    <format dxfId="291">
      <pivotArea dataOnly="0" labelOnly="1" outline="0" fieldPosition="0">
        <references count="19">
          <reference field="7" count="1" selected="0">
            <x v="3"/>
          </reference>
          <reference field="8" count="1" selected="0">
            <x v="14"/>
          </reference>
          <reference field="10" count="1">
            <x v="66"/>
          </reference>
          <reference field="11" count="1" selected="0">
            <x v="2"/>
          </reference>
          <reference field="12" count="1" selected="0">
            <x v="77"/>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selected="0">
            <x v="16"/>
          </reference>
          <reference field="47" count="1" selected="0">
            <x v="1"/>
          </reference>
        </references>
      </pivotArea>
    </format>
    <format dxfId="290">
      <pivotArea dataOnly="0" labelOnly="1" outline="0" fieldPosition="0">
        <references count="19">
          <reference field="7" count="1" selected="0">
            <x v="1"/>
          </reference>
          <reference field="8" count="1" selected="0">
            <x v="14"/>
          </reference>
          <reference field="10" count="1">
            <x v="76"/>
          </reference>
          <reference field="11" count="1" selected="0">
            <x v="2"/>
          </reference>
          <reference field="12" count="1" selected="0">
            <x v="22"/>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selected="0">
            <x v="9"/>
          </reference>
          <reference field="47" count="1" selected="0">
            <x v="1"/>
          </reference>
        </references>
      </pivotArea>
    </format>
    <format dxfId="289">
      <pivotArea dataOnly="0" labelOnly="1" outline="0" fieldPosition="0">
        <references count="19">
          <reference field="7" count="1" selected="0">
            <x v="3"/>
          </reference>
          <reference field="8" count="1" selected="0">
            <x v="14"/>
          </reference>
          <reference field="10" count="1">
            <x v="48"/>
          </reference>
          <reference field="11" count="1" selected="0">
            <x v="2"/>
          </reference>
          <reference field="12" count="1" selected="0">
            <x v="80"/>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selected="0">
            <x v="32"/>
          </reference>
          <reference field="47" count="1" selected="0">
            <x v="1"/>
          </reference>
        </references>
      </pivotArea>
    </format>
    <format dxfId="288">
      <pivotArea dataOnly="0" labelOnly="1" outline="0" fieldPosition="0">
        <references count="19">
          <reference field="7" count="1" selected="0">
            <x v="3"/>
          </reference>
          <reference field="8" count="1" selected="0">
            <x v="14"/>
          </reference>
          <reference field="10" count="1">
            <x v="87"/>
          </reference>
          <reference field="11" count="1" selected="0">
            <x v="18"/>
          </reference>
          <reference field="12" count="1" selected="0">
            <x v="80"/>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0" count="1" selected="0">
            <x v="121"/>
          </reference>
          <reference field="31" count="1" selected="0">
            <x v="140"/>
          </reference>
          <reference field="36" count="1" selected="0">
            <x v="94"/>
          </reference>
          <reference field="37" count="1" selected="0">
            <x v="7"/>
          </reference>
          <reference field="38" count="1" selected="0">
            <x v="105"/>
          </reference>
          <reference field="40" count="1" selected="0">
            <x v="46"/>
          </reference>
          <reference field="47" count="1" selected="0">
            <x v="1"/>
          </reference>
        </references>
      </pivotArea>
    </format>
    <format dxfId="287">
      <pivotArea dataOnly="0" labelOnly="1" outline="0" fieldPosition="0">
        <references count="19">
          <reference field="7" count="1" selected="0">
            <x v="0"/>
          </reference>
          <reference field="8" count="1" selected="0">
            <x v="6"/>
          </reference>
          <reference field="10" count="1">
            <x v="53"/>
          </reference>
          <reference field="11" count="1" selected="0">
            <x v="3"/>
          </reference>
          <reference field="12" count="1" selected="0">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s>
      </pivotArea>
    </format>
    <format dxfId="286">
      <pivotArea dataOnly="0" labelOnly="1" outline="0" fieldPosition="0">
        <references count="19">
          <reference field="7" count="1" selected="0">
            <x v="1"/>
          </reference>
          <reference field="8" count="1" selected="0">
            <x v="14"/>
          </reference>
          <reference field="10" count="1">
            <x v="68"/>
          </reference>
          <reference field="11" count="1" selected="0">
            <x v="8"/>
          </reference>
          <reference field="12" count="1" selected="0">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s>
      </pivotArea>
    </format>
    <format dxfId="285">
      <pivotArea dataOnly="0" labelOnly="1" outline="0" fieldPosition="0">
        <references count="19">
          <reference field="7" count="1" selected="0">
            <x v="3"/>
          </reference>
          <reference field="8" count="1" selected="0">
            <x v="14"/>
          </reference>
          <reference field="10" count="1">
            <x v="4"/>
          </reference>
          <reference field="11" count="1" selected="0">
            <x v="17"/>
          </reference>
          <reference field="12" count="1" selected="0">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s>
      </pivotArea>
    </format>
    <format dxfId="284">
      <pivotArea dataOnly="0" labelOnly="1" outline="0" fieldPosition="0">
        <references count="19">
          <reference field="7" count="1" selected="0">
            <x v="3"/>
          </reference>
          <reference field="8" count="1" selected="0">
            <x v="14"/>
          </reference>
          <reference field="10" count="1">
            <x v="47"/>
          </reference>
          <reference field="11" count="1" selected="0">
            <x v="12"/>
          </reference>
          <reference field="12" count="1" selected="0">
            <x v="80"/>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selected="0">
            <x v="27"/>
          </reference>
          <reference field="47" count="1" selected="0">
            <x v="1"/>
          </reference>
        </references>
      </pivotArea>
    </format>
    <format dxfId="283">
      <pivotArea dataOnly="0" labelOnly="1" outline="0" fieldPosition="0">
        <references count="19">
          <reference field="7" count="1" selected="0">
            <x v="0"/>
          </reference>
          <reference field="8" count="1" selected="0">
            <x v="10"/>
          </reference>
          <reference field="10" count="1">
            <x v="59"/>
          </reference>
          <reference field="11" count="1" selected="0">
            <x v="12"/>
          </reference>
          <reference field="12" count="1" selected="0">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s>
      </pivotArea>
    </format>
    <format dxfId="282">
      <pivotArea dataOnly="0" labelOnly="1" outline="0" fieldPosition="0">
        <references count="19">
          <reference field="7" count="1" selected="0">
            <x v="3"/>
          </reference>
          <reference field="8" count="1" selected="0">
            <x v="14"/>
          </reference>
          <reference field="10" count="1">
            <x v="32"/>
          </reference>
          <reference field="11" count="1" selected="0">
            <x v="2"/>
          </reference>
          <reference field="12" count="1" selected="0">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s>
      </pivotArea>
    </format>
    <format dxfId="281">
      <pivotArea dataOnly="0" labelOnly="1" outline="0" fieldPosition="0">
        <references count="19">
          <reference field="7" count="1" selected="0">
            <x v="3"/>
          </reference>
          <reference field="8" count="1" selected="0">
            <x v="14"/>
          </reference>
          <reference field="10" count="1">
            <x v="3"/>
          </reference>
          <reference field="11" count="1" selected="0">
            <x v="2"/>
          </reference>
          <reference field="12" count="1" selected="0">
            <x v="34"/>
          </reference>
          <reference field="16" count="1" selected="0">
            <x v="35"/>
          </reference>
          <reference field="17" count="1" selected="0">
            <x v="86"/>
          </reference>
          <reference field="18" count="1" selected="0">
            <x v="70"/>
          </reference>
          <reference field="19" count="1" selected="0">
            <x v="16"/>
          </reference>
          <reference field="20" count="1" selected="0">
            <x v="11"/>
          </reference>
          <reference field="21" count="1" selected="0">
            <x v="26"/>
          </reference>
          <reference field="22" count="1" selected="0">
            <x v="26"/>
          </reference>
          <reference field="30" count="1" selected="0">
            <x v="50"/>
          </reference>
          <reference field="31" count="1" selected="0">
            <x v="48"/>
          </reference>
          <reference field="36" count="1" selected="0">
            <x v="67"/>
          </reference>
          <reference field="37" count="1" selected="0">
            <x v="7"/>
          </reference>
          <reference field="38" count="1" selected="0">
            <x v="12"/>
          </reference>
          <reference field="40" count="1" selected="0">
            <x v="45"/>
          </reference>
          <reference field="47" count="1" selected="0">
            <x v="4"/>
          </reference>
        </references>
      </pivotArea>
    </format>
    <format dxfId="280">
      <pivotArea dataOnly="0" labelOnly="1" outline="0" fieldPosition="0">
        <references count="19">
          <reference field="7" count="1" selected="0">
            <x v="3"/>
          </reference>
          <reference field="8" count="1" selected="0">
            <x v="14"/>
          </reference>
          <reference field="10" count="1">
            <x v="57"/>
          </reference>
          <reference field="11" count="1" selected="0">
            <x v="2"/>
          </reference>
          <reference field="12" count="1" selected="0">
            <x v="31"/>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selected="0">
            <x v="10"/>
          </reference>
          <reference field="38" count="1" selected="0">
            <x v="85"/>
          </reference>
          <reference field="40" count="1" selected="0">
            <x v="45"/>
          </reference>
          <reference field="47" count="1" selected="0">
            <x v="2"/>
          </reference>
        </references>
      </pivotArea>
    </format>
    <format dxfId="279">
      <pivotArea dataOnly="0" labelOnly="1" outline="0" fieldPosition="0">
        <references count="19">
          <reference field="7" count="1" selected="0">
            <x v="3"/>
          </reference>
          <reference field="8" count="1" selected="0">
            <x v="14"/>
          </reference>
          <reference field="10" count="1">
            <x v="14"/>
          </reference>
          <reference field="11" count="1" selected="0">
            <x v="2"/>
          </reference>
          <reference field="12" count="1" selected="0">
            <x v="69"/>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selected="0">
            <x v="90"/>
          </reference>
          <reference field="31" count="1" selected="0">
            <x v="71"/>
          </reference>
          <reference field="36" count="1" selected="0">
            <x v="93"/>
          </reference>
          <reference field="37" count="1" selected="0">
            <x v="39"/>
          </reference>
          <reference field="38" count="1" selected="0">
            <x v="56"/>
          </reference>
          <reference field="40" count="1" selected="0">
            <x v="14"/>
          </reference>
          <reference field="47" count="1" selected="0">
            <x v="1"/>
          </reference>
        </references>
      </pivotArea>
    </format>
    <format dxfId="278">
      <pivotArea dataOnly="0" labelOnly="1" outline="0" fieldPosition="0">
        <references count="19">
          <reference field="7" count="1" selected="0">
            <x v="1"/>
          </reference>
          <reference field="8" count="1" selected="0">
            <x v="14"/>
          </reference>
          <reference field="10" count="1">
            <x v="68"/>
          </reference>
          <reference field="11" count="1" selected="0">
            <x v="9"/>
          </reference>
          <reference field="12" count="1" selected="0">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s>
      </pivotArea>
    </format>
    <format dxfId="277">
      <pivotArea dataOnly="0" labelOnly="1" outline="0" fieldPosition="0">
        <references count="19">
          <reference field="7" count="1" selected="0">
            <x v="1"/>
          </reference>
          <reference field="8" count="1" selected="0">
            <x v="14"/>
          </reference>
          <reference field="10" count="1">
            <x v="84"/>
          </reference>
          <reference field="11" count="1" selected="0">
            <x v="2"/>
          </reference>
          <reference field="12" count="1" selected="0">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s>
      </pivotArea>
    </format>
    <format dxfId="276">
      <pivotArea dataOnly="0" labelOnly="1" outline="0" fieldPosition="0">
        <references count="19">
          <reference field="7" count="1" selected="0">
            <x v="3"/>
          </reference>
          <reference field="8" count="1" selected="0">
            <x v="14"/>
          </reference>
          <reference field="10" count="1">
            <x v="85"/>
          </reference>
          <reference field="11" count="1" selected="0">
            <x v="17"/>
          </reference>
          <reference field="12" count="1" selected="0">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s>
      </pivotArea>
    </format>
    <format dxfId="275">
      <pivotArea dataOnly="0" labelOnly="1" outline="0" fieldPosition="0">
        <references count="19">
          <reference field="7" count="1" selected="0">
            <x v="3"/>
          </reference>
          <reference field="8" count="1" selected="0">
            <x v="14"/>
          </reference>
          <reference field="10" count="1">
            <x v="80"/>
          </reference>
          <reference field="11" count="1" selected="0">
            <x v="2"/>
          </reference>
          <reference field="12" count="1" selected="0">
            <x v="5"/>
          </reference>
          <reference field="16" count="1" selected="0">
            <x v="38"/>
          </reference>
          <reference field="17" count="1" selected="0">
            <x v="86"/>
          </reference>
          <reference field="18" count="1" selected="0">
            <x v="70"/>
          </reference>
          <reference field="19" count="1" selected="0">
            <x v="17"/>
          </reference>
          <reference field="20" count="1" selected="0">
            <x v="12"/>
          </reference>
          <reference field="21" count="1" selected="0">
            <x v="14"/>
          </reference>
          <reference field="22" count="1" selected="0">
            <x v="41"/>
          </reference>
          <reference field="30" count="1" selected="0">
            <x v="7"/>
          </reference>
          <reference field="31" count="1" selected="0">
            <x v="63"/>
          </reference>
          <reference field="36" count="1" selected="0">
            <x v="79"/>
          </reference>
          <reference field="37" count="1" selected="0">
            <x v="10"/>
          </reference>
          <reference field="38" count="1" selected="0">
            <x v="4"/>
          </reference>
          <reference field="40" count="1" selected="0">
            <x v="45"/>
          </reference>
          <reference field="47" count="1" selected="0">
            <x v="2"/>
          </reference>
        </references>
      </pivotArea>
    </format>
    <format dxfId="274">
      <pivotArea dataOnly="0" labelOnly="1" outline="0" fieldPosition="0">
        <references count="19">
          <reference field="7" count="1" selected="0">
            <x v="1"/>
          </reference>
          <reference field="8" count="1" selected="0">
            <x v="14"/>
          </reference>
          <reference field="10" count="1">
            <x v="76"/>
          </reference>
          <reference field="11" count="1" selected="0">
            <x v="2"/>
          </reference>
          <reference field="12" count="1" selected="0">
            <x v="22"/>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selected="0">
            <x v="8"/>
          </reference>
          <reference field="47" count="1" selected="0">
            <x v="1"/>
          </reference>
        </references>
      </pivotArea>
    </format>
    <format dxfId="273">
      <pivotArea dataOnly="0" labelOnly="1" outline="0" fieldPosition="0">
        <references count="19">
          <reference field="7" count="1" selected="0">
            <x v="0"/>
          </reference>
          <reference field="8" count="1" selected="0">
            <x v="19"/>
          </reference>
          <reference field="10" count="1">
            <x v="72"/>
          </reference>
          <reference field="11" count="1" selected="0">
            <x v="12"/>
          </reference>
          <reference field="12" count="1" selected="0">
            <x v="24"/>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selected="0">
            <x v="80"/>
          </reference>
          <reference field="37" count="1" selected="0">
            <x v="16"/>
          </reference>
          <reference field="38" count="1" selected="0">
            <x v="94"/>
          </reference>
          <reference field="40" count="1" selected="0">
            <x v="50"/>
          </reference>
          <reference field="47" count="1" selected="0">
            <x v="1"/>
          </reference>
        </references>
      </pivotArea>
    </format>
    <format dxfId="272">
      <pivotArea dataOnly="0" labelOnly="1" outline="0" fieldPosition="0">
        <references count="19">
          <reference field="7" count="1" selected="0">
            <x v="3"/>
          </reference>
          <reference field="8" count="1" selected="0">
            <x v="14"/>
          </reference>
          <reference field="10" count="1">
            <x v="56"/>
          </reference>
          <reference field="11" count="1" selected="0">
            <x v="12"/>
          </reference>
          <reference field="12" count="1" selected="0">
            <x v="16"/>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selected="0">
            <x v="14"/>
          </reference>
          <reference field="47" count="1" selected="0">
            <x v="1"/>
          </reference>
        </references>
      </pivotArea>
    </format>
    <format dxfId="271">
      <pivotArea dataOnly="0" labelOnly="1" outline="0" fieldPosition="0">
        <references count="19">
          <reference field="7" count="1" selected="0">
            <x v="1"/>
          </reference>
          <reference field="8" count="1" selected="0">
            <x v="14"/>
          </reference>
          <reference field="10" count="1">
            <x v="62"/>
          </reference>
          <reference field="11" count="1" selected="0">
            <x v="1"/>
          </reference>
          <reference field="12" count="1" selected="0">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s>
      </pivotArea>
    </format>
    <format dxfId="270">
      <pivotArea dataOnly="0" labelOnly="1" outline="0" fieldPosition="0">
        <references count="19">
          <reference field="7" count="1" selected="0">
            <x v="1"/>
          </reference>
          <reference field="8" count="1" selected="0">
            <x v="14"/>
          </reference>
          <reference field="10" count="1">
            <x v="65"/>
          </reference>
          <reference field="11" count="1" selected="0">
            <x v="2"/>
          </reference>
          <reference field="12" count="1" selected="0">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s>
      </pivotArea>
    </format>
    <format dxfId="269">
      <pivotArea dataOnly="0" labelOnly="1" outline="0" fieldPosition="0">
        <references count="19">
          <reference field="7" count="1" selected="0">
            <x v="1"/>
          </reference>
          <reference field="8" count="1" selected="0">
            <x v="14"/>
          </reference>
          <reference field="10" count="1">
            <x v="30"/>
          </reference>
          <reference field="11" count="1" selected="0">
            <x v="2"/>
          </reference>
          <reference field="12" count="1" selected="0">
            <x v="79"/>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selected="0">
            <x v="9"/>
          </reference>
          <reference field="47" count="1" selected="0">
            <x v="1"/>
          </reference>
        </references>
      </pivotArea>
    </format>
    <format dxfId="268">
      <pivotArea dataOnly="0" labelOnly="1" outline="0" fieldPosition="0">
        <references count="19">
          <reference field="7" count="1" selected="0">
            <x v="3"/>
          </reference>
          <reference field="8" count="1" selected="0">
            <x v="14"/>
          </reference>
          <reference field="10" count="1">
            <x v="18"/>
          </reference>
          <reference field="11" count="1" selected="0">
            <x v="2"/>
          </reference>
          <reference field="12" count="1" selected="0">
            <x v="38"/>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selected="0">
            <x v="38"/>
          </reference>
          <reference field="47" count="1" selected="0">
            <x v="1"/>
          </reference>
        </references>
      </pivotArea>
    </format>
    <format dxfId="267">
      <pivotArea dataOnly="0" labelOnly="1" outline="0" fieldPosition="0">
        <references count="19">
          <reference field="7" count="1" selected="0">
            <x v="3"/>
          </reference>
          <reference field="8" count="1" selected="0">
            <x v="14"/>
          </reference>
          <reference field="10" count="1">
            <x v="75"/>
          </reference>
          <reference field="11" count="1" selected="0">
            <x v="12"/>
          </reference>
          <reference field="12" count="1" selected="0">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s>
      </pivotArea>
    </format>
    <format dxfId="266">
      <pivotArea dataOnly="0" labelOnly="1" outline="0" fieldPosition="0">
        <references count="19">
          <reference field="7" count="1" selected="0">
            <x v="0"/>
          </reference>
          <reference field="8" count="1" selected="0">
            <x v="21"/>
          </reference>
          <reference field="10" count="1">
            <x v="74"/>
          </reference>
          <reference field="11" count="1" selected="0">
            <x v="12"/>
          </reference>
          <reference field="12" count="1" selected="0">
            <x v="24"/>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selected="0">
            <x v="39"/>
          </reference>
          <reference field="47" count="1" selected="0">
            <x v="1"/>
          </reference>
        </references>
      </pivotArea>
    </format>
    <format dxfId="265">
      <pivotArea dataOnly="0" labelOnly="1" outline="0" fieldPosition="0">
        <references count="19">
          <reference field="7" count="1" selected="0">
            <x v="0"/>
          </reference>
          <reference field="8" count="1" selected="0">
            <x v="20"/>
          </reference>
          <reference field="10" count="1">
            <x v="74"/>
          </reference>
          <reference field="11" count="1" selected="0">
            <x v="2"/>
          </reference>
          <reference field="12" count="1" selected="0">
            <x v="23"/>
          </reference>
          <reference field="16" count="1" selected="0">
            <x v="46"/>
          </reference>
          <reference field="17" count="1" selected="0">
            <x v="61"/>
          </reference>
          <reference field="18" count="1" selected="0">
            <x v="23"/>
          </reference>
          <reference field="19" count="1" selected="0">
            <x v="30"/>
          </reference>
          <reference field="20" count="1" selected="0">
            <x v="34"/>
          </reference>
          <reference field="21" count="1" selected="0">
            <x v="7"/>
          </reference>
          <reference field="22" count="1" selected="0">
            <x v="56"/>
          </reference>
          <reference field="30" count="1" selected="0">
            <x v="77"/>
          </reference>
          <reference field="31" count="1" selected="0">
            <x v="43"/>
          </reference>
          <reference field="36" count="1" selected="0">
            <x v="45"/>
          </reference>
          <reference field="37" count="1" selected="0">
            <x v="18"/>
          </reference>
          <reference field="38" count="1" selected="0">
            <x v="82"/>
          </reference>
          <reference field="40" count="1" selected="0">
            <x v="42"/>
          </reference>
          <reference field="47" count="1" selected="0">
            <x v="2"/>
          </reference>
        </references>
      </pivotArea>
    </format>
    <format dxfId="264">
      <pivotArea dataOnly="0" labelOnly="1" outline="0" fieldPosition="0">
        <references count="19">
          <reference field="7" count="1" selected="0">
            <x v="3"/>
          </reference>
          <reference field="8" count="1" selected="0">
            <x v="14"/>
          </reference>
          <reference field="10" count="1">
            <x v="31"/>
          </reference>
          <reference field="11" count="1" selected="0">
            <x v="2"/>
          </reference>
          <reference field="12" count="1" selected="0">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s>
      </pivotArea>
    </format>
    <format dxfId="263">
      <pivotArea dataOnly="0" labelOnly="1" outline="0" fieldPosition="0">
        <references count="19">
          <reference field="7" count="1" selected="0">
            <x v="0"/>
          </reference>
          <reference field="8" count="1" selected="0">
            <x v="10"/>
          </reference>
          <reference field="10" count="1">
            <x v="74"/>
          </reference>
          <reference field="11" count="1" selected="0">
            <x v="2"/>
          </reference>
          <reference field="12" count="1" selected="0">
            <x v="2"/>
          </reference>
          <reference field="16" count="1" selected="0">
            <x v="47"/>
          </reference>
          <reference field="17" count="1" selected="0">
            <x v="86"/>
          </reference>
          <reference field="18" count="1" selected="0">
            <x v="70"/>
          </reference>
          <reference field="19" count="1" selected="0">
            <x v="27"/>
          </reference>
          <reference field="20" count="1" selected="0">
            <x v="80"/>
          </reference>
          <reference field="21" count="1" selected="0">
            <x v="7"/>
          </reference>
          <reference field="22" count="1" selected="0">
            <x v="56"/>
          </reference>
          <reference field="30" count="1" selected="0">
            <x v="53"/>
          </reference>
          <reference field="31" count="1" selected="0">
            <x v="51"/>
          </reference>
          <reference field="36" count="1" selected="0">
            <x v="69"/>
          </reference>
          <reference field="37" count="1" selected="0">
            <x v="5"/>
          </reference>
          <reference field="38" count="1" selected="0">
            <x v="82"/>
          </reference>
          <reference field="40" count="1" selected="0">
            <x v="45"/>
          </reference>
          <reference field="47" count="1" selected="0">
            <x v="2"/>
          </reference>
        </references>
      </pivotArea>
    </format>
    <format dxfId="262">
      <pivotArea dataOnly="0" labelOnly="1" outline="0" fieldPosition="0">
        <references count="19">
          <reference field="7" count="1" selected="0">
            <x v="3"/>
          </reference>
          <reference field="8" count="1" selected="0">
            <x v="14"/>
          </reference>
          <reference field="10" count="1">
            <x v="88"/>
          </reference>
          <reference field="11" count="1" selected="0">
            <x v="17"/>
          </reference>
          <reference field="12" count="1" selected="0">
            <x v="80"/>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261">
      <pivotArea dataOnly="0" labelOnly="1" outline="0" fieldPosition="0">
        <references count="19">
          <reference field="7" count="1" selected="0">
            <x v="3"/>
          </reference>
          <reference field="8" count="1" selected="0">
            <x v="14"/>
          </reference>
          <reference field="10" count="1">
            <x v="86"/>
          </reference>
          <reference field="11" count="1" selected="0">
            <x v="17"/>
          </reference>
          <reference field="12" count="1" selected="0">
            <x v="80"/>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selected="0">
            <x v="52"/>
          </reference>
          <reference field="47" count="1" selected="0">
            <x v="1"/>
          </reference>
        </references>
      </pivotArea>
    </format>
    <format dxfId="260">
      <pivotArea dataOnly="0" labelOnly="1" outline="0" fieldPosition="0">
        <references count="19">
          <reference field="7" count="1" selected="0">
            <x v="3"/>
          </reference>
          <reference field="8" count="1" selected="0">
            <x v="14"/>
          </reference>
          <reference field="10" count="1">
            <x v="88"/>
          </reference>
          <reference field="11" count="1" selected="0">
            <x v="2"/>
          </reference>
          <reference field="12" count="1" selected="0">
            <x v="72"/>
          </reference>
          <reference field="16" count="1" selected="0">
            <x v="58"/>
          </reference>
          <reference field="17" count="1" selected="0">
            <x v="89"/>
          </reference>
          <reference field="18" count="1" selected="0">
            <x v="73"/>
          </reference>
          <reference field="19" count="1" selected="0">
            <x v="9"/>
          </reference>
          <reference field="20" count="1" selected="0">
            <x v="84"/>
          </reference>
          <reference field="21" count="1" selected="0">
            <x v="13"/>
          </reference>
          <reference field="22" count="1" selected="0">
            <x v="73"/>
          </reference>
          <reference field="30" count="1" selected="0">
            <x v="120"/>
          </reference>
          <reference field="31" count="1" selected="0">
            <x v="84"/>
          </reference>
          <reference field="36" count="1" selected="0">
            <x v="93"/>
          </reference>
          <reference field="37" count="1" selected="0">
            <x v="39"/>
          </reference>
          <reference field="38" count="1" selected="0">
            <x v="77"/>
          </reference>
          <reference field="40" count="1" selected="0">
            <x v="0"/>
          </reference>
          <reference field="47" count="1" selected="0">
            <x v="0"/>
          </reference>
        </references>
      </pivotArea>
    </format>
    <format dxfId="259">
      <pivotArea dataOnly="0" labelOnly="1" outline="0" fieldPosition="0">
        <references count="19">
          <reference field="7" count="1" selected="0">
            <x v="3"/>
          </reference>
          <reference field="8" count="1" selected="0">
            <x v="14"/>
          </reference>
          <reference field="10" count="1">
            <x v="86"/>
          </reference>
          <reference field="11" count="1" selected="0">
            <x v="17"/>
          </reference>
          <reference field="12" count="1" selected="0">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s>
      </pivotArea>
    </format>
    <format dxfId="258">
      <pivotArea dataOnly="0" labelOnly="1" outline="0" fieldPosition="0">
        <references count="19">
          <reference field="7" count="1" selected="0">
            <x v="3"/>
          </reference>
          <reference field="8" count="1" selected="0">
            <x v="14"/>
          </reference>
          <reference field="10" count="1">
            <x v="21"/>
          </reference>
          <reference field="11" count="1" selected="0">
            <x v="2"/>
          </reference>
          <reference field="12" count="1" selected="0">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s>
      </pivotArea>
    </format>
    <format dxfId="257">
      <pivotArea dataOnly="0" labelOnly="1" outline="0" fieldPosition="0">
        <references count="19">
          <reference field="7" count="1" selected="0">
            <x v="1"/>
          </reference>
          <reference field="8" count="1" selected="0">
            <x v="14"/>
          </reference>
          <reference field="10" count="1">
            <x v="19"/>
          </reference>
          <reference field="11" count="1" selected="0">
            <x v="2"/>
          </reference>
          <reference field="12" count="1" selected="0">
            <x v="61"/>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selected="0">
            <x v="23"/>
          </reference>
          <reference field="47" count="1" selected="0">
            <x v="1"/>
          </reference>
        </references>
      </pivotArea>
    </format>
    <format dxfId="256">
      <pivotArea dataOnly="0" labelOnly="1" outline="0" fieldPosition="0">
        <references count="19">
          <reference field="7" count="1" selected="0">
            <x v="0"/>
          </reference>
          <reference field="8" count="1" selected="0">
            <x v="9"/>
          </reference>
          <reference field="10" count="1">
            <x v="35"/>
          </reference>
          <reference field="11" count="1" selected="0">
            <x v="2"/>
          </reference>
          <reference field="12" count="1" selected="0">
            <x v="37"/>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selected="0">
            <x v="13"/>
          </reference>
          <reference field="47" count="1" selected="0">
            <x v="1"/>
          </reference>
        </references>
      </pivotArea>
    </format>
    <format dxfId="255">
      <pivotArea dataOnly="0" labelOnly="1" outline="0" fieldPosition="0">
        <references count="19">
          <reference field="7" count="1" selected="0">
            <x v="3"/>
          </reference>
          <reference field="8" count="1" selected="0">
            <x v="14"/>
          </reference>
          <reference field="10" count="1">
            <x v="50"/>
          </reference>
          <reference field="11" count="1" selected="0">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s>
      </pivotArea>
    </format>
    <format dxfId="254">
      <pivotArea dataOnly="0" labelOnly="1" outline="0" fieldPosition="0">
        <references count="19">
          <reference field="7" count="1" selected="0">
            <x v="3"/>
          </reference>
          <reference field="8" count="1" selected="0">
            <x v="14"/>
          </reference>
          <reference field="10" count="1">
            <x v="81"/>
          </reference>
          <reference field="11" count="1" selected="0">
            <x v="2"/>
          </reference>
          <reference field="12" count="1" selected="0">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s>
      </pivotArea>
    </format>
    <format dxfId="253">
      <pivotArea dataOnly="0" labelOnly="1" outline="0" fieldPosition="0">
        <references count="19">
          <reference field="7" count="1" selected="0">
            <x v="1"/>
          </reference>
          <reference field="8" count="1" selected="0">
            <x v="14"/>
          </reference>
          <reference field="10" count="1">
            <x v="46"/>
          </reference>
          <reference field="11" count="1" selected="0">
            <x v="2"/>
          </reference>
          <reference field="12" count="1" selected="0">
            <x v="31"/>
          </reference>
          <reference field="16" count="1" selected="0">
            <x v="66"/>
          </reference>
          <reference field="17" count="1" selected="0">
            <x v="34"/>
          </reference>
          <reference field="18" count="1" selected="0">
            <x v="28"/>
          </reference>
          <reference field="19" count="1" selected="0">
            <x v="73"/>
          </reference>
          <reference field="20" count="1" selected="0">
            <x v="80"/>
          </reference>
          <reference field="21" count="1" selected="0">
            <x v="25"/>
          </reference>
          <reference field="22" count="1" selected="0">
            <x v="34"/>
          </reference>
          <reference field="30" count="1" selected="0">
            <x v="22"/>
          </reference>
          <reference field="31" count="1" selected="0">
            <x v="95"/>
          </reference>
          <reference field="36" count="1" selected="0">
            <x v="46"/>
          </reference>
          <reference field="37" count="1" selected="0">
            <x v="8"/>
          </reference>
          <reference field="38" count="1" selected="0">
            <x v="81"/>
          </reference>
          <reference field="40" count="1" selected="0">
            <x v="45"/>
          </reference>
          <reference field="47" count="1" selected="0">
            <x v="2"/>
          </reference>
        </references>
      </pivotArea>
    </format>
    <format dxfId="252">
      <pivotArea dataOnly="0" labelOnly="1" outline="0" fieldPosition="0">
        <references count="19">
          <reference field="7" count="1" selected="0">
            <x v="3"/>
          </reference>
          <reference field="8" count="1" selected="0">
            <x v="14"/>
          </reference>
          <reference field="10" count="1">
            <x v="5"/>
          </reference>
          <reference field="11" count="1" selected="0">
            <x v="17"/>
          </reference>
          <reference field="12" count="1" selected="0">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s>
      </pivotArea>
    </format>
    <format dxfId="251">
      <pivotArea dataOnly="0" labelOnly="1" outline="0" fieldPosition="0">
        <references count="19">
          <reference field="7" count="1" selected="0">
            <x v="1"/>
          </reference>
          <reference field="8" count="1" selected="0">
            <x v="14"/>
          </reference>
          <reference field="10" count="1">
            <x v="21"/>
          </reference>
          <reference field="11" count="1" selected="0">
            <x v="2"/>
          </reference>
          <reference field="12" count="1" selected="0">
            <x v="80"/>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selected="0">
            <x v="34"/>
          </reference>
          <reference field="47" count="1" selected="0">
            <x v="1"/>
          </reference>
        </references>
      </pivotArea>
    </format>
    <format dxfId="250">
      <pivotArea dataOnly="0" labelOnly="1" outline="0" fieldPosition="0">
        <references count="19">
          <reference field="7" count="1" selected="0">
            <x v="1"/>
          </reference>
          <reference field="8" count="1" selected="0">
            <x v="14"/>
          </reference>
          <reference field="10" count="1">
            <x v="67"/>
          </reference>
          <reference field="11" count="1" selected="0">
            <x v="5"/>
          </reference>
          <reference field="12" count="1" selected="0">
            <x v="80"/>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selected="0">
            <x v="45"/>
          </reference>
          <reference field="47" count="1" selected="0">
            <x v="4"/>
          </reference>
        </references>
      </pivotArea>
    </format>
    <format dxfId="249">
      <pivotArea dataOnly="0" labelOnly="1" outline="0" fieldPosition="0">
        <references count="19">
          <reference field="7" count="1" selected="0">
            <x v="3"/>
          </reference>
          <reference field="8" count="1" selected="0">
            <x v="14"/>
          </reference>
          <reference field="10" count="1">
            <x v="5"/>
          </reference>
          <reference field="11" count="1" selected="0">
            <x v="17"/>
          </reference>
          <reference field="12" count="1" selected="0">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s>
      </pivotArea>
    </format>
    <format dxfId="248">
      <pivotArea dataOnly="0" labelOnly="1" outline="0" fieldPosition="0">
        <references count="19">
          <reference field="7" count="1" selected="0">
            <x v="3"/>
          </reference>
          <reference field="8" count="1" selected="0">
            <x v="14"/>
          </reference>
          <reference field="10" count="1">
            <x v="69"/>
          </reference>
          <reference field="11" count="1" selected="0">
            <x v="14"/>
          </reference>
          <reference field="12" count="1" selected="0">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s>
      </pivotArea>
    </format>
    <format dxfId="247">
      <pivotArea dataOnly="0" labelOnly="1" outline="0" fieldPosition="0">
        <references count="19">
          <reference field="7" count="1" selected="0">
            <x v="0"/>
          </reference>
          <reference field="8" count="1" selected="0">
            <x v="7"/>
          </reference>
          <reference field="10" count="1">
            <x v="70"/>
          </reference>
          <reference field="11" count="1" selected="0">
            <x v="12"/>
          </reference>
          <reference field="12" count="1" selected="0">
            <x v="56"/>
          </reference>
          <reference field="16" count="1" selected="0">
            <x v="76"/>
          </reference>
          <reference field="17" count="1" selected="0">
            <x v="56"/>
          </reference>
          <reference field="18" count="1" selected="0">
            <x v="41"/>
          </reference>
          <reference field="19" count="1" selected="0">
            <x v="61"/>
          </reference>
          <reference field="20" count="1" selected="0">
            <x v="52"/>
          </reference>
          <reference field="21" count="1" selected="0">
            <x v="26"/>
          </reference>
          <reference field="22" count="1" selected="0">
            <x v="27"/>
          </reference>
          <reference field="30" count="1" selected="0">
            <x v="27"/>
          </reference>
          <reference field="31" count="1" selected="0">
            <x v="39"/>
          </reference>
          <reference field="36" count="1" selected="0">
            <x v="3"/>
          </reference>
          <reference field="37" count="1" selected="0">
            <x v="31"/>
          </reference>
          <reference field="38" count="1" selected="0">
            <x v="47"/>
          </reference>
          <reference field="40" count="1" selected="0">
            <x v="45"/>
          </reference>
          <reference field="47" count="1" selected="0">
            <x v="1"/>
          </reference>
        </references>
      </pivotArea>
    </format>
    <format dxfId="246">
      <pivotArea dataOnly="0" labelOnly="1" outline="0" fieldPosition="0">
        <references count="19">
          <reference field="7" count="1" selected="0">
            <x v="0"/>
          </reference>
          <reference field="8" count="1" selected="0">
            <x v="18"/>
          </reference>
          <reference field="10" count="1">
            <x v="43"/>
          </reference>
          <reference field="11" count="1" selected="0">
            <x v="2"/>
          </reference>
          <reference field="12" count="1" selected="0">
            <x v="63"/>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selected="0">
            <x v="51"/>
          </reference>
          <reference field="37" count="1" selected="0">
            <x v="22"/>
          </reference>
          <reference field="38" count="1" selected="0">
            <x v="45"/>
          </reference>
          <reference field="40" count="1" selected="0">
            <x v="49"/>
          </reference>
          <reference field="47" count="1" selected="0">
            <x v="1"/>
          </reference>
        </references>
      </pivotArea>
    </format>
    <format dxfId="245">
      <pivotArea dataOnly="0" labelOnly="1" outline="0" fieldPosition="0">
        <references count="19">
          <reference field="7" count="1" selected="0">
            <x v="1"/>
          </reference>
          <reference field="8" count="1" selected="0">
            <x v="14"/>
          </reference>
          <reference field="10" count="1">
            <x v="73"/>
          </reference>
          <reference field="11" count="1" selected="0">
            <x v="2"/>
          </reference>
          <reference field="12" count="1" selected="0">
            <x v="30"/>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selected="0">
            <x v="22"/>
          </reference>
          <reference field="47" count="1" selected="0">
            <x v="1"/>
          </reference>
        </references>
      </pivotArea>
    </format>
    <format dxfId="244">
      <pivotArea dataOnly="0" labelOnly="1" outline="0" fieldPosition="0">
        <references count="19">
          <reference field="7" count="1" selected="0">
            <x v="0"/>
          </reference>
          <reference field="8" count="1" selected="0">
            <x v="2"/>
          </reference>
          <reference field="10" count="1">
            <x v="8"/>
          </reference>
          <reference field="11" count="1" selected="0">
            <x v="12"/>
          </reference>
          <reference field="12" count="1" selected="0">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s>
      </pivotArea>
    </format>
    <format dxfId="243">
      <pivotArea dataOnly="0" labelOnly="1" outline="0" fieldPosition="0">
        <references count="19">
          <reference field="7" count="1" selected="0">
            <x v="0"/>
          </reference>
          <reference field="8" count="1" selected="0">
            <x v="2"/>
          </reference>
          <reference field="10" count="1">
            <x v="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selected="0">
            <x v="34"/>
          </reference>
          <reference field="47" count="1" selected="0">
            <x v="1"/>
          </reference>
        </references>
      </pivotArea>
    </format>
    <format dxfId="242">
      <pivotArea dataOnly="0" labelOnly="1" outline="0" fieldPosition="0">
        <references count="19">
          <reference field="7" count="1" selected="0">
            <x v="0"/>
          </reference>
          <reference field="8" count="1" selected="0">
            <x v="0"/>
          </reference>
          <reference field="10" count="1">
            <x v="10"/>
          </reference>
          <reference field="11" count="1" selected="0">
            <x v="0"/>
          </reference>
          <reference field="12" count="1" selected="0">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s>
      </pivotArea>
    </format>
    <format dxfId="241">
      <pivotArea dataOnly="0" labelOnly="1" outline="0" fieldPosition="0">
        <references count="19">
          <reference field="7" count="1" selected="0">
            <x v="0"/>
          </reference>
          <reference field="8" count="1" selected="0">
            <x v="0"/>
          </reference>
          <reference field="10" count="1">
            <x v="5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s>
      </pivotArea>
    </format>
    <format dxfId="240">
      <pivotArea dataOnly="0" labelOnly="1" outline="0" fieldPosition="0">
        <references count="19">
          <reference field="7" count="1" selected="0">
            <x v="3"/>
          </reference>
          <reference field="8" count="1" selected="0">
            <x v="14"/>
          </reference>
          <reference field="10" count="1">
            <x v="71"/>
          </reference>
          <reference field="11" count="1" selected="0">
            <x v="2"/>
          </reference>
          <reference field="12" count="1" selected="0">
            <x v="62"/>
          </reference>
          <reference field="16" count="1" selected="0">
            <x v="93"/>
          </reference>
          <reference field="17" count="1" selected="0">
            <x v="42"/>
          </reference>
          <reference field="18" count="1" selected="0">
            <x v="37"/>
          </reference>
          <reference field="19" count="1" selected="0">
            <x v="9"/>
          </reference>
          <reference field="20" count="1" selected="0">
            <x v="32"/>
          </reference>
          <reference field="21" count="1" selected="0">
            <x v="27"/>
          </reference>
          <reference field="22" count="1" selected="0">
            <x v="68"/>
          </reference>
          <reference field="30" count="1" selected="0">
            <x v="115"/>
          </reference>
          <reference field="31" count="1" selected="0">
            <x v="115"/>
          </reference>
          <reference field="36" count="1" selected="0">
            <x v="50"/>
          </reference>
          <reference field="37" count="1" selected="0">
            <x v="10"/>
          </reference>
          <reference field="38" count="1" selected="0">
            <x v="39"/>
          </reference>
          <reference field="40" count="1" selected="0">
            <x v="45"/>
          </reference>
          <reference field="47" count="1" selected="0">
            <x v="2"/>
          </reference>
        </references>
      </pivotArea>
    </format>
    <format dxfId="239">
      <pivotArea dataOnly="0" labelOnly="1" outline="0" fieldPosition="0">
        <references count="19">
          <reference field="7" count="1" selected="0">
            <x v="1"/>
          </reference>
          <reference field="8" count="1" selected="0">
            <x v="14"/>
          </reference>
          <reference field="10" count="1">
            <x v="17"/>
          </reference>
          <reference field="11" count="1" selected="0">
            <x v="2"/>
          </reference>
          <reference field="12" count="1" selected="0">
            <x v="51"/>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selected="0">
            <x v="12"/>
          </reference>
          <reference field="47" count="1" selected="0">
            <x v="1"/>
          </reference>
        </references>
      </pivotArea>
    </format>
    <format dxfId="238">
      <pivotArea dataOnly="0" labelOnly="1" outline="0" fieldPosition="0">
        <references count="19">
          <reference field="7" count="1" selected="0">
            <x v="3"/>
          </reference>
          <reference field="8" count="1" selected="0">
            <x v="14"/>
          </reference>
          <reference field="10" count="1">
            <x v="20"/>
          </reference>
          <reference field="11" count="1" selected="0">
            <x v="2"/>
          </reference>
          <reference field="12" count="1" selected="0">
            <x v="11"/>
          </reference>
          <reference field="16" count="1" selected="0">
            <x v="95"/>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0"/>
          </reference>
          <reference field="30" count="1" selected="0">
            <x v="70"/>
          </reference>
          <reference field="31" count="1" selected="0">
            <x v="61"/>
          </reference>
          <reference field="36" count="1" selected="0">
            <x v="27"/>
          </reference>
          <reference field="37" count="1" selected="0">
            <x v="10"/>
          </reference>
          <reference field="38" count="1" selected="0">
            <x v="43"/>
          </reference>
          <reference field="40" count="1" selected="0">
            <x v="45"/>
          </reference>
          <reference field="47" count="1" selected="0">
            <x v="2"/>
          </reference>
        </references>
      </pivotArea>
    </format>
    <format dxfId="237">
      <pivotArea dataOnly="0" labelOnly="1" outline="0" fieldPosition="0">
        <references count="19">
          <reference field="7" count="1" selected="0">
            <x v="3"/>
          </reference>
          <reference field="8" count="1" selected="0">
            <x v="14"/>
          </reference>
          <reference field="10" count="1">
            <x v="57"/>
          </reference>
          <reference field="11" count="1" selected="0">
            <x v="2"/>
          </reference>
          <reference field="12" count="1" selected="0">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s>
      </pivotArea>
    </format>
    <format dxfId="236">
      <pivotArea dataOnly="0" labelOnly="1" outline="0" fieldPosition="0">
        <references count="19">
          <reference field="7" count="1" selected="0">
            <x v="2"/>
          </reference>
          <reference field="8" count="1" selected="0">
            <x v="14"/>
          </reference>
          <reference field="10" count="1">
            <x v="83"/>
          </reference>
          <reference field="11" count="1" selected="0">
            <x v="2"/>
          </reference>
          <reference field="12" count="1" selected="0">
            <x v="78"/>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selected="0">
            <x v="2"/>
          </reference>
          <reference field="47" count="1" selected="0">
            <x v="1"/>
          </reference>
        </references>
      </pivotArea>
    </format>
    <format dxfId="235">
      <pivotArea dataOnly="0" labelOnly="1" outline="0" fieldPosition="0">
        <references count="19">
          <reference field="7" count="1" selected="0">
            <x v="0"/>
          </reference>
          <reference field="8" count="1" selected="0">
            <x v="10"/>
          </reference>
          <reference field="10" count="1">
            <x v="61"/>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s>
      </pivotArea>
    </format>
    <format dxfId="234">
      <pivotArea dataOnly="0" labelOnly="1" outline="0" fieldPosition="0">
        <references count="19">
          <reference field="7" count="1" selected="0">
            <x v="0"/>
          </reference>
          <reference field="8" count="1" selected="0">
            <x v="11"/>
          </reference>
          <reference field="10" count="1">
            <x v="58"/>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selected="0">
            <x v="6"/>
          </reference>
          <reference field="38" count="1" selected="0">
            <x v="100"/>
          </reference>
          <reference field="40" count="1" selected="0">
            <x v="14"/>
          </reference>
          <reference field="47" count="1" selected="0">
            <x v="1"/>
          </reference>
        </references>
      </pivotArea>
    </format>
    <format dxfId="233">
      <pivotArea dataOnly="0" labelOnly="1" outline="0" fieldPosition="0">
        <references count="19">
          <reference field="7" count="1" selected="0">
            <x v="0"/>
          </reference>
          <reference field="8" count="1" selected="0">
            <x v="0"/>
          </reference>
          <reference field="10" count="1">
            <x v="59"/>
          </reference>
          <reference field="11" count="1" selected="0">
            <x v="12"/>
          </reference>
          <reference field="12" count="1" selected="0">
            <x v="16"/>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selected="0">
            <x v="31"/>
          </reference>
          <reference field="47" count="1" selected="0">
            <x v="1"/>
          </reference>
        </references>
      </pivotArea>
    </format>
    <format dxfId="232">
      <pivotArea dataOnly="0" labelOnly="1" outline="0" fieldPosition="0">
        <references count="19">
          <reference field="7" count="1" selected="0">
            <x v="1"/>
          </reference>
          <reference field="8" count="1" selected="0">
            <x v="14"/>
          </reference>
          <reference field="10" count="1">
            <x v="34"/>
          </reference>
          <reference field="11" count="1" selected="0">
            <x v="2"/>
          </reference>
          <reference field="12" count="1" selected="0">
            <x v="9"/>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selected="0">
            <x v="17"/>
          </reference>
          <reference field="47" count="1" selected="0">
            <x v="1"/>
          </reference>
        </references>
      </pivotArea>
    </format>
    <format dxfId="231">
      <pivotArea dataOnly="0" labelOnly="1" outline="0" fieldPosition="0">
        <references count="19">
          <reference field="7" count="1" selected="0">
            <x v="0"/>
          </reference>
          <reference field="8" count="1" selected="0">
            <x v="13"/>
          </reference>
          <reference field="10" count="1">
            <x v="63"/>
          </reference>
          <reference field="11" count="1" selected="0">
            <x v="2"/>
          </reference>
          <reference field="12" count="1" selected="0">
            <x v="3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selected="0">
            <x v="31"/>
          </reference>
          <reference field="47" count="1" selected="0">
            <x v="1"/>
          </reference>
        </references>
      </pivotArea>
    </format>
    <format dxfId="230">
      <pivotArea dataOnly="0" labelOnly="1" outline="0" fieldPosition="0">
        <references count="19">
          <reference field="7" count="1" selected="0">
            <x v="3"/>
          </reference>
          <reference field="8" count="1" selected="0">
            <x v="14"/>
          </reference>
          <reference field="10" count="1">
            <x v="16"/>
          </reference>
          <reference field="11" count="1" selected="0">
            <x v="2"/>
          </reference>
          <reference field="12" count="1" selected="0">
            <x v="80"/>
          </reference>
          <reference field="16" count="1" selected="0">
            <x v="116"/>
          </reference>
          <reference field="17" count="1" selected="0">
            <x v="1"/>
          </reference>
          <reference field="18" count="1" selected="0">
            <x v="0"/>
          </reference>
          <reference field="19" count="1" selected="0">
            <x v="73"/>
          </reference>
          <reference field="20" count="1" selected="0">
            <x v="80"/>
          </reference>
          <reference field="21" count="1" selected="0">
            <x v="13"/>
          </reference>
          <reference field="22" count="1" selected="0">
            <x v="63"/>
          </reference>
          <reference field="30" count="1" selected="0">
            <x v="82"/>
          </reference>
          <reference field="31" count="1" selected="0">
            <x v="69"/>
          </reference>
          <reference field="36" count="1" selected="0">
            <x v="28"/>
          </reference>
          <reference field="37" count="1" selected="0">
            <x v="15"/>
          </reference>
          <reference field="38" count="1" selected="0">
            <x v="90"/>
          </reference>
          <reference field="40" count="1" selected="0">
            <x v="20"/>
          </reference>
          <reference field="47" count="1" selected="0">
            <x v="1"/>
          </reference>
        </references>
      </pivotArea>
    </format>
    <format dxfId="229">
      <pivotArea dataOnly="0" labelOnly="1" outline="0" fieldPosition="0">
        <references count="19">
          <reference field="7" count="1" selected="0">
            <x v="3"/>
          </reference>
          <reference field="8" count="1" selected="0">
            <x v="14"/>
          </reference>
          <reference field="10" count="1">
            <x v="22"/>
          </reference>
          <reference field="11" count="1" selected="0">
            <x v="2"/>
          </reference>
          <reference field="12" count="1" selected="0">
            <x v="20"/>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selected="0">
            <x v="38"/>
          </reference>
          <reference field="47" count="1" selected="0">
            <x v="1"/>
          </reference>
        </references>
      </pivotArea>
    </format>
    <format dxfId="228">
      <pivotArea dataOnly="0" labelOnly="1" outline="0" fieldPosition="0">
        <references count="19">
          <reference field="7" count="1" selected="0">
            <x v="3"/>
          </reference>
          <reference field="8" count="1" selected="0">
            <x v="14"/>
          </reference>
          <reference field="10" count="1">
            <x v="6"/>
          </reference>
          <reference field="11" count="1" selected="0">
            <x v="2"/>
          </reference>
          <reference field="12" count="1" selected="0">
            <x v="80"/>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selected="0">
            <x v="37"/>
          </reference>
          <reference field="47" count="1" selected="0">
            <x v="1"/>
          </reference>
        </references>
      </pivotArea>
    </format>
    <format dxfId="227">
      <pivotArea dataOnly="0" labelOnly="1" outline="0" fieldPosition="0">
        <references count="19">
          <reference field="7" count="1" selected="0">
            <x v="3"/>
          </reference>
          <reference field="8" count="1" selected="0">
            <x v="14"/>
          </reference>
          <reference field="10" count="1">
            <x v="64"/>
          </reference>
          <reference field="11" count="1" selected="0">
            <x v="2"/>
          </reference>
          <reference field="12" count="1" selected="0">
            <x v="42"/>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selected="0">
            <x v="41"/>
          </reference>
          <reference field="47" count="1" selected="0">
            <x v="1"/>
          </reference>
        </references>
      </pivotArea>
    </format>
    <format dxfId="226">
      <pivotArea dataOnly="0" labelOnly="1" outline="0" fieldPosition="0">
        <references count="19">
          <reference field="7" count="1" selected="0">
            <x v="3"/>
          </reference>
          <reference field="8" count="1" selected="0">
            <x v="14"/>
          </reference>
          <reference field="10" count="1">
            <x v="27"/>
          </reference>
          <reference field="11" count="1" selected="0">
            <x v="2"/>
          </reference>
          <reference field="12" count="1" selected="0">
            <x v="80"/>
          </reference>
          <reference field="16" count="1" selected="0">
            <x v="116"/>
          </reference>
          <reference field="17" count="1" selected="0">
            <x v="47"/>
          </reference>
          <reference field="18" count="1" selected="0">
            <x v="40"/>
          </reference>
          <reference field="19" count="1" selected="0">
            <x v="73"/>
          </reference>
          <reference field="20" count="1" selected="0">
            <x v="80"/>
          </reference>
          <reference field="21" count="1" selected="0">
            <x v="2"/>
          </reference>
          <reference field="22" count="1" selected="0">
            <x v="21"/>
          </reference>
          <reference field="30" count="1" selected="0">
            <x v="89"/>
          </reference>
          <reference field="31" count="1" selected="0">
            <x v="78"/>
          </reference>
          <reference field="36" count="1" selected="0">
            <x v="65"/>
          </reference>
          <reference field="37" count="1" selected="0">
            <x v="7"/>
          </reference>
          <reference field="38" count="1" selected="0">
            <x v="89"/>
          </reference>
          <reference field="40" count="1" selected="0">
            <x v="45"/>
          </reference>
          <reference field="47" count="1" selected="0">
            <x v="2"/>
          </reference>
        </references>
      </pivotArea>
    </format>
    <format dxfId="225">
      <pivotArea dataOnly="0" labelOnly="1" outline="0" fieldPosition="0">
        <references count="19">
          <reference field="7" count="1" selected="0">
            <x v="3"/>
          </reference>
          <reference field="8" count="1" selected="0">
            <x v="14"/>
          </reference>
          <reference field="10" count="1">
            <x v="13"/>
          </reference>
          <reference field="11" count="1" selected="0">
            <x v="7"/>
          </reference>
          <reference field="12" count="1" selected="0">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s>
      </pivotArea>
    </format>
    <format dxfId="224">
      <pivotArea dataOnly="0" labelOnly="1" outline="0" fieldPosition="0">
        <references count="19">
          <reference field="7" count="1" selected="0">
            <x v="3"/>
          </reference>
          <reference field="8" count="1" selected="0">
            <x v="14"/>
          </reference>
          <reference field="10" count="1">
            <x v="79"/>
          </reference>
          <reference field="11" count="1" selected="0">
            <x v="2"/>
          </reference>
          <reference field="12" count="1" selected="0">
            <x v="3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selected="0">
            <x v="44"/>
          </reference>
          <reference field="47" count="1" selected="0">
            <x v="1"/>
          </reference>
        </references>
      </pivotArea>
    </format>
    <format dxfId="223">
      <pivotArea dataOnly="0" labelOnly="1" outline="0" fieldPosition="0">
        <references count="19">
          <reference field="7" count="1" selected="0">
            <x v="3"/>
          </reference>
          <reference field="8" count="1" selected="0">
            <x v="14"/>
          </reference>
          <reference field="10" count="1">
            <x v="78"/>
          </reference>
          <reference field="11" count="1" selected="0">
            <x v="2"/>
          </reference>
          <reference field="12"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69"/>
          </reference>
          <reference field="31" count="1" selected="0">
            <x v="82"/>
          </reference>
          <reference field="36" count="1" selected="0">
            <x v="79"/>
          </reference>
          <reference field="37" count="1" selected="0">
            <x v="10"/>
          </reference>
          <reference field="38" count="1" selected="0">
            <x v="68"/>
          </reference>
          <reference field="40" count="1" selected="0">
            <x v="44"/>
          </reference>
          <reference field="47" count="1" selected="0">
            <x v="1"/>
          </reference>
        </references>
      </pivotArea>
    </format>
    <format dxfId="222">
      <pivotArea dataOnly="0" labelOnly="1" outline="0" fieldPosition="0">
        <references count="19">
          <reference field="7" count="1" selected="0">
            <x v="3"/>
          </reference>
          <reference field="8" count="1" selected="0">
            <x v="14"/>
          </reference>
          <reference field="10" count="1">
            <x v="48"/>
          </reference>
          <reference field="11" count="1" selected="0">
            <x v="2"/>
          </reference>
          <reference field="12" count="1" selected="0">
            <x v="80"/>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selected="0">
            <x v="57"/>
          </reference>
          <reference field="37" count="1" selected="0">
            <x v="10"/>
          </reference>
          <reference field="38" count="1" selected="0">
            <x v="91"/>
          </reference>
          <reference field="40" count="1" selected="0">
            <x v="45"/>
          </reference>
          <reference field="47" count="1" selected="0">
            <x v="2"/>
          </reference>
        </references>
      </pivotArea>
    </format>
    <format dxfId="221">
      <pivotArea dataOnly="0" labelOnly="1" outline="0" fieldPosition="0">
        <references count="19">
          <reference field="7" count="1" selected="0">
            <x v="1"/>
          </reference>
          <reference field="8" count="1" selected="0">
            <x v="14"/>
          </reference>
          <reference field="10" count="1">
            <x v="30"/>
          </reference>
          <reference field="11" count="1" selected="0">
            <x v="11"/>
          </reference>
          <reference field="12"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s>
      </pivotArea>
    </format>
    <format dxfId="220">
      <pivotArea dataOnly="0" labelOnly="1" outline="0" fieldPosition="0">
        <references count="19">
          <reference field="7" count="1" selected="0">
            <x v="3"/>
          </reference>
          <reference field="8" count="1" selected="0">
            <x v="14"/>
          </reference>
          <reference field="10" count="1">
            <x v="6"/>
          </reference>
          <reference field="11" count="1" selected="0">
            <x v="2"/>
          </reference>
          <reference field="12" count="1" selected="0">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s>
      </pivotArea>
    </format>
    <format dxfId="219">
      <pivotArea dataOnly="0" labelOnly="1" outline="0" fieldPosition="0">
        <references count="19">
          <reference field="7" count="1" selected="0">
            <x v="1"/>
          </reference>
          <reference field="8" count="1" selected="0">
            <x v="14"/>
          </reference>
          <reference field="10" count="1">
            <x v="1"/>
          </reference>
          <reference field="11" count="1" selected="0">
            <x v="2"/>
          </reference>
          <reference field="12" count="1" selected="0">
            <x v="7"/>
          </reference>
          <reference field="16" count="1" selected="0">
            <x v="116"/>
          </reference>
          <reference field="17" count="1" selected="0">
            <x v="10"/>
          </reference>
          <reference field="18" count="1" selected="0">
            <x v="9"/>
          </reference>
          <reference field="19" count="1" selected="0">
            <x v="72"/>
          </reference>
          <reference field="20" count="1" selected="0">
            <x v="39"/>
          </reference>
          <reference field="21" count="1" selected="0">
            <x v="13"/>
          </reference>
          <reference field="22" count="1" selected="0">
            <x v="61"/>
          </reference>
          <reference field="30" count="1" selected="0">
            <x v="68"/>
          </reference>
          <reference field="31" count="1" selected="0">
            <x v="91"/>
          </reference>
          <reference field="36" count="1" selected="0">
            <x v="72"/>
          </reference>
          <reference field="37" count="1" selected="0">
            <x v="5"/>
          </reference>
          <reference field="38" count="1" selected="0">
            <x v="34"/>
          </reference>
          <reference field="40" count="1" selected="0">
            <x v="14"/>
          </reference>
          <reference field="47" count="1" selected="0">
            <x v="1"/>
          </reference>
        </references>
      </pivotArea>
    </format>
    <format dxfId="218">
      <pivotArea dataOnly="0" labelOnly="1" outline="0" fieldPosition="0">
        <references count="19">
          <reference field="7" count="1" selected="0">
            <x v="3"/>
          </reference>
          <reference field="8" count="1" selected="0">
            <x v="14"/>
          </reference>
          <reference field="10" count="1">
            <x v="50"/>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0"/>
          </reference>
          <reference field="20" count="1" selected="0">
            <x v="0"/>
          </reference>
          <reference field="21" count="1" selected="0">
            <x v="26"/>
          </reference>
          <reference field="22" count="1" selected="0">
            <x v="7"/>
          </reference>
          <reference field="30" count="1" selected="0">
            <x v="33"/>
          </reference>
          <reference field="31" count="1" selected="0">
            <x v="97"/>
          </reference>
          <reference field="36" count="1" selected="0">
            <x v="53"/>
          </reference>
          <reference field="37" count="1" selected="0">
            <x v="7"/>
          </reference>
          <reference field="38" count="1" selected="0">
            <x v="27"/>
          </reference>
          <reference field="40" count="1" selected="0">
            <x v="45"/>
          </reference>
          <reference field="47" count="1" selected="0">
            <x v="2"/>
          </reference>
        </references>
      </pivotArea>
    </format>
    <format dxfId="217">
      <pivotArea dataOnly="0" labelOnly="1" outline="0" fieldPosition="0">
        <references count="19">
          <reference field="7" count="1" selected="0">
            <x v="1"/>
          </reference>
          <reference field="8" count="1" selected="0">
            <x v="14"/>
          </reference>
          <reference field="10" count="1">
            <x v="33"/>
          </reference>
          <reference field="11" count="1" selected="0">
            <x v="2"/>
          </reference>
          <reference field="12" count="1" selected="0">
            <x v="40"/>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selected="0">
            <x v="15"/>
          </reference>
          <reference field="47" count="1" selected="0">
            <x v="1"/>
          </reference>
        </references>
      </pivotArea>
    </format>
    <format dxfId="216">
      <pivotArea dataOnly="0" labelOnly="1" outline="0" fieldPosition="0">
        <references count="19">
          <reference field="7" count="1" selected="0">
            <x v="3"/>
          </reference>
          <reference field="8" count="1" selected="0">
            <x v="14"/>
          </reference>
          <reference field="10" count="1">
            <x v="20"/>
          </reference>
          <reference field="11" count="1" selected="0">
            <x v="2"/>
          </reference>
          <reference field="12" count="1" selected="0">
            <x v="2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215">
      <pivotArea dataOnly="0" labelOnly="1" outline="0" fieldPosition="0">
        <references count="19">
          <reference field="7" count="1" selected="0">
            <x v="3"/>
          </reference>
          <reference field="8" count="1" selected="0">
            <x v="14"/>
          </reference>
          <reference field="10" count="1">
            <x v="0"/>
          </reference>
          <reference field="11" count="1" selected="0">
            <x v="2"/>
          </reference>
          <reference field="12" count="1" selected="0">
            <x v="29"/>
          </reference>
          <reference field="16" count="1" selected="0">
            <x v="116"/>
          </reference>
          <reference field="17" count="1" selected="0">
            <x v="16"/>
          </reference>
          <reference field="18" count="1" selected="0">
            <x v="13"/>
          </reference>
          <reference field="19" count="1" selected="0">
            <x v="73"/>
          </reference>
          <reference field="20" count="1" selected="0">
            <x v="80"/>
          </reference>
          <reference field="21" count="1" selected="0">
            <x v="2"/>
          </reference>
          <reference field="22" count="1" selected="0">
            <x v="21"/>
          </reference>
          <reference field="30" count="1" selected="0">
            <x v="103"/>
          </reference>
          <reference field="31" count="1" selected="0">
            <x v="109"/>
          </reference>
          <reference field="36" count="1" selected="0">
            <x v="81"/>
          </reference>
          <reference field="37" count="1" selected="0">
            <x v="8"/>
          </reference>
          <reference field="38" count="1" selected="0">
            <x v="12"/>
          </reference>
          <reference field="40" count="1" selected="0">
            <x v="45"/>
          </reference>
          <reference field="47" count="1" selected="0">
            <x v="1"/>
          </reference>
        </references>
      </pivotArea>
    </format>
    <format dxfId="214">
      <pivotArea dataOnly="0" labelOnly="1" outline="0" fieldPosition="0">
        <references count="19">
          <reference field="7" count="1" selected="0">
            <x v="1"/>
          </reference>
          <reference field="8" count="1" selected="0">
            <x v="14"/>
          </reference>
          <reference field="10" count="1">
            <x v="54"/>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selected="0">
            <x v="8"/>
          </reference>
          <reference field="47" count="1" selected="0">
            <x v="1"/>
          </reference>
        </references>
      </pivotArea>
    </format>
    <format dxfId="213">
      <pivotArea dataOnly="0" labelOnly="1" outline="0" fieldPosition="0">
        <references count="19">
          <reference field="7" count="1" selected="0">
            <x v="1"/>
          </reference>
          <reference field="8" count="1" selected="0">
            <x v="14"/>
          </reference>
          <reference field="10" count="1">
            <x v="55"/>
          </reference>
          <reference field="11" count="1" selected="0">
            <x v="2"/>
          </reference>
          <reference field="12" count="1" selected="0">
            <x v="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selected="0">
            <x v="24"/>
          </reference>
          <reference field="47" count="1" selected="0">
            <x v="1"/>
          </reference>
        </references>
      </pivotArea>
    </format>
    <format dxfId="212">
      <pivotArea dataOnly="0" labelOnly="1" outline="0" fieldPosition="0">
        <references count="19">
          <reference field="7" count="1" selected="0">
            <x v="1"/>
          </reference>
          <reference field="8" count="1" selected="0">
            <x v="14"/>
          </reference>
          <reference field="10" count="1">
            <x v="15"/>
          </reference>
          <reference field="11" count="1" selected="0">
            <x v="2"/>
          </reference>
          <reference field="12" count="1" selected="0">
            <x v="6"/>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selected="0">
            <x v="25"/>
          </reference>
          <reference field="47" count="1" selected="0">
            <x v="1"/>
          </reference>
        </references>
      </pivotArea>
    </format>
    <format dxfId="211">
      <pivotArea dataOnly="0" labelOnly="1" outline="0" fieldPosition="0">
        <references count="19">
          <reference field="7" count="1" selected="0">
            <x v="1"/>
          </reference>
          <reference field="8" count="1" selected="0">
            <x v="14"/>
          </reference>
          <reference field="10" count="1">
            <x v="25"/>
          </reference>
          <reference field="11" count="1" selected="0">
            <x v="2"/>
          </reference>
          <reference field="12" count="1" selected="0">
            <x v="80"/>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selected="0">
            <x v="43"/>
          </reference>
          <reference field="47" count="1" selected="0">
            <x v="1"/>
          </reference>
        </references>
      </pivotArea>
    </format>
    <format dxfId="210">
      <pivotArea dataOnly="0" labelOnly="1" outline="0" fieldPosition="0">
        <references count="19">
          <reference field="7" count="1" selected="0">
            <x v="3"/>
          </reference>
          <reference field="8" count="1" selected="0">
            <x v="14"/>
          </reference>
          <reference field="10" count="1">
            <x v="86"/>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selected="0">
            <x v="10"/>
          </reference>
          <reference field="38" count="1" selected="0">
            <x v="39"/>
          </reference>
          <reference field="40" count="1" selected="0">
            <x v="41"/>
          </reference>
          <reference field="47" count="1" selected="0">
            <x v="1"/>
          </reference>
        </references>
      </pivotArea>
    </format>
    <format dxfId="209">
      <pivotArea dataOnly="0" labelOnly="1" outline="0" fieldPosition="0">
        <references count="19">
          <reference field="7" count="1" selected="0">
            <x v="1"/>
          </reference>
          <reference field="8" count="1" selected="0">
            <x v="14"/>
          </reference>
          <reference field="10" count="1">
            <x v="85"/>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18"/>
          </reference>
          <reference field="30" count="1" selected="0">
            <x v="95"/>
          </reference>
          <reference field="31" count="1" selected="0">
            <x v="118"/>
          </reference>
          <reference field="36" count="1" selected="0">
            <x v="55"/>
          </reference>
          <reference field="37" count="1" selected="0">
            <x v="7"/>
          </reference>
          <reference field="38" count="1" selected="0">
            <x v="21"/>
          </reference>
          <reference field="40" count="1" selected="0">
            <x v="45"/>
          </reference>
          <reference field="47" count="1" selected="0">
            <x v="2"/>
          </reference>
        </references>
      </pivotArea>
    </format>
    <format dxfId="208">
      <pivotArea dataOnly="0" labelOnly="1" outline="0" fieldPosition="0">
        <references count="19">
          <reference field="7" count="1" selected="0">
            <x v="3"/>
          </reference>
          <reference field="8" count="1" selected="0">
            <x v="14"/>
          </reference>
          <reference field="10" count="1">
            <x v="46"/>
          </reference>
          <reference field="11" count="1" selected="0">
            <x v="2"/>
          </reference>
          <reference field="12" count="1" selected="0">
            <x v="20"/>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selected="0">
            <x v="9"/>
          </reference>
          <reference field="38" count="1" selected="0">
            <x v="102"/>
          </reference>
          <reference field="40" count="1" selected="0">
            <x v="45"/>
          </reference>
          <reference field="47" count="1" selected="0">
            <x v="2"/>
          </reference>
        </references>
      </pivotArea>
    </format>
    <format dxfId="207">
      <pivotArea dataOnly="0" labelOnly="1" outline="0" fieldPosition="0">
        <references count="19">
          <reference field="7" count="1" selected="0">
            <x v="1"/>
          </reference>
          <reference field="8" count="1" selected="0">
            <x v="14"/>
          </reference>
          <reference field="10" count="1">
            <x v="7"/>
          </reference>
          <reference field="11" count="1" selected="0">
            <x v="10"/>
          </reference>
          <reference field="12" count="1" selected="0">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s>
      </pivotArea>
    </format>
    <format dxfId="206">
      <pivotArea dataOnly="0" labelOnly="1" outline="0" fieldPosition="0">
        <references count="19">
          <reference field="7" count="1" selected="0">
            <x v="1"/>
          </reference>
          <reference field="8" count="1" selected="0">
            <x v="14"/>
          </reference>
          <reference field="10" count="1">
            <x v="28"/>
          </reference>
          <reference field="11" count="1" selected="0">
            <x v="2"/>
          </reference>
          <reference field="12" count="1" selected="0">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s>
      </pivotArea>
    </format>
    <format dxfId="205">
      <pivotArea dataOnly="0" labelOnly="1" outline="0" fieldPosition="0">
        <references count="19">
          <reference field="7" count="1" selected="0">
            <x v="3"/>
          </reference>
          <reference field="8" count="1" selected="0">
            <x v="14"/>
          </reference>
          <reference field="10" count="1">
            <x v="86"/>
          </reference>
          <reference field="11" count="1" selected="0">
            <x v="5"/>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204">
      <pivotArea dataOnly="0" labelOnly="1" outline="0" fieldPosition="0">
        <references count="19">
          <reference field="7" count="1" selected="0">
            <x v="3"/>
          </reference>
          <reference field="8" count="1" selected="0">
            <x v="14"/>
          </reference>
          <reference field="10" count="1">
            <x v="14"/>
          </reference>
          <reference field="11" count="1" selected="0">
            <x v="19"/>
          </reference>
          <reference field="12" count="1" selected="0">
            <x v="73"/>
          </reference>
          <reference field="16" count="1" selected="0">
            <x v="55"/>
          </reference>
          <reference field="17" count="1" selected="0">
            <x v="88"/>
          </reference>
          <reference field="18" count="1" selected="0">
            <x v="72"/>
          </reference>
          <reference field="19" count="1" selected="0">
            <x v="39"/>
          </reference>
          <reference field="20" count="1" selected="0">
            <x v="82"/>
          </reference>
          <reference field="21" count="1" selected="0">
            <x v="12"/>
          </reference>
          <reference field="22" count="1" selected="0">
            <x v="71"/>
          </reference>
          <reference field="30" count="1" selected="0">
            <x v="120"/>
          </reference>
          <reference field="31" count="1" selected="0">
            <x v="141"/>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203">
      <pivotArea dataOnly="0" labelOnly="1" outline="0" fieldPosition="0">
        <references count="19">
          <reference field="7" count="1" selected="0">
            <x v="3"/>
          </reference>
          <reference field="8" count="1" selected="0">
            <x v="14"/>
          </reference>
          <reference field="10" count="1">
            <x v="89"/>
          </reference>
          <reference field="11" count="1" selected="0">
            <x v="19"/>
          </reference>
          <reference field="12" count="1" selected="0">
            <x v="50"/>
          </reference>
          <reference field="16" count="1" selected="0">
            <x v="50"/>
          </reference>
          <reference field="17" count="1" selected="0">
            <x v="86"/>
          </reference>
          <reference field="18" count="1" selected="0">
            <x v="70"/>
          </reference>
          <reference field="19" count="1" selected="0">
            <x v="75"/>
          </reference>
          <reference field="20" count="1" selected="0">
            <x v="83"/>
          </reference>
          <reference field="21" count="1" selected="0">
            <x v="27"/>
          </reference>
          <reference field="22" count="1" selected="0">
            <x v="72"/>
          </reference>
          <reference field="30" count="1" selected="0">
            <x v="120"/>
          </reference>
          <reference field="31" count="1" selected="0">
            <x v="143"/>
          </reference>
          <reference field="36" count="1" selected="0">
            <x v="93"/>
          </reference>
          <reference field="37" count="1" selected="0">
            <x v="39"/>
          </reference>
          <reference field="38" count="1" selected="0">
            <x v="104"/>
          </reference>
          <reference field="40" count="1" selected="0">
            <x v="0"/>
          </reference>
          <reference field="47" count="1" selected="0">
            <x v="0"/>
          </reference>
        </references>
      </pivotArea>
    </format>
    <format dxfId="202">
      <pivotArea dataOnly="0" labelOnly="1" outline="0" fieldPosition="0">
        <references count="19">
          <reference field="7" count="1" selected="0">
            <x v="3"/>
          </reference>
          <reference field="8" count="1" selected="0">
            <x v="14"/>
          </reference>
          <reference field="10" count="1">
            <x v="49"/>
          </reference>
          <reference field="11" count="1" selected="0">
            <x v="2"/>
          </reference>
          <reference field="12" count="1" selected="0">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s>
      </pivotArea>
    </format>
    <format dxfId="201">
      <pivotArea dataOnly="0" labelOnly="1" outline="0" fieldPosition="0">
        <references count="20">
          <reference field="7" count="1" selected="0">
            <x v="3"/>
          </reference>
          <reference field="8" count="1" selected="0">
            <x v="14"/>
          </reference>
          <reference field="10" count="1" selected="0">
            <x v="51"/>
          </reference>
          <reference field="11" count="1" selected="0">
            <x v="5"/>
          </reference>
          <reference field="12" count="1" selected="0">
            <x v="80"/>
          </reference>
          <reference field="16" count="1" selected="0">
            <x v="21"/>
          </reference>
          <reference field="17" count="1" selected="0">
            <x v="11"/>
          </reference>
          <reference field="18" count="1" selected="0">
            <x v="70"/>
          </reference>
          <reference field="19" count="1" selected="0">
            <x v="22"/>
          </reference>
          <reference field="20" count="1" selected="0">
            <x v="80"/>
          </reference>
          <reference field="21" count="1" selected="0">
            <x v="2"/>
          </reference>
          <reference field="22" count="1" selected="0">
            <x v="20"/>
          </reference>
          <reference field="30" count="1" selected="0">
            <x v="91"/>
          </reference>
          <reference field="31" count="1" selected="0">
            <x v="132"/>
          </reference>
          <reference field="36" count="1" selected="0">
            <x v="56"/>
          </reference>
          <reference field="37" count="1" selected="0">
            <x v="12"/>
          </reference>
          <reference field="38" count="1" selected="0">
            <x v="66"/>
          </reference>
          <reference field="40" count="1" selected="0">
            <x v="30"/>
          </reference>
          <reference field="47" count="1" selected="0">
            <x v="1"/>
          </reference>
          <reference field="49" count="1">
            <x v="4"/>
          </reference>
        </references>
      </pivotArea>
    </format>
    <format dxfId="200">
      <pivotArea dataOnly="0" labelOnly="1" outline="0" fieldPosition="0">
        <references count="20">
          <reference field="7" count="1" selected="0">
            <x v="3"/>
          </reference>
          <reference field="8" count="1" selected="0">
            <x v="14"/>
          </reference>
          <reference field="10" count="1" selected="0">
            <x v="82"/>
          </reference>
          <reference field="11" count="1" selected="0">
            <x v="2"/>
          </reference>
          <reference field="12" count="1" selected="0">
            <x v="76"/>
          </reference>
          <reference field="16" count="1" selected="0">
            <x v="24"/>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32"/>
          </reference>
          <reference field="30" count="1" selected="0">
            <x v="120"/>
          </reference>
          <reference field="31" count="1" selected="0">
            <x v="18"/>
          </reference>
          <reference field="36" count="1" selected="0">
            <x v="93"/>
          </reference>
          <reference field="37" count="1" selected="0">
            <x v="39"/>
          </reference>
          <reference field="38" count="1" selected="0">
            <x v="104"/>
          </reference>
          <reference field="40" count="1" selected="0">
            <x v="45"/>
          </reference>
          <reference field="47" count="1" selected="0">
            <x v="4"/>
          </reference>
          <reference field="49" count="1">
            <x v="28"/>
          </reference>
        </references>
      </pivotArea>
    </format>
    <format dxfId="199">
      <pivotArea dataOnly="0" labelOnly="1" outline="0" fieldPosition="0">
        <references count="20">
          <reference field="7" count="1" selected="0">
            <x v="1"/>
          </reference>
          <reference field="8" count="1" selected="0">
            <x v="14"/>
          </reference>
          <reference field="10" count="1" selected="0">
            <x v="38"/>
          </reference>
          <reference field="11" count="1" selected="0">
            <x v="5"/>
          </reference>
          <reference field="12" count="1" selected="0">
            <x v="22"/>
          </reference>
          <reference field="16" count="1" selected="0">
            <x v="25"/>
          </reference>
          <reference field="17" count="1" selected="0">
            <x v="70"/>
          </reference>
          <reference field="18" count="1" selected="0">
            <x v="70"/>
          </reference>
          <reference field="19" count="1" selected="0">
            <x v="54"/>
          </reference>
          <reference field="20" count="1" selected="0">
            <x v="80"/>
          </reference>
          <reference field="21" count="1" selected="0">
            <x v="22"/>
          </reference>
          <reference field="22" count="1" selected="0">
            <x v="50"/>
          </reference>
          <reference field="30" count="1" selected="0">
            <x v="120"/>
          </reference>
          <reference field="31" count="1" selected="0">
            <x v="104"/>
          </reference>
          <reference field="36" count="1" selected="0">
            <x v="40"/>
          </reference>
          <reference field="37" count="1" selected="0">
            <x v="10"/>
          </reference>
          <reference field="38" count="1" selected="0">
            <x v="67"/>
          </reference>
          <reference field="40" count="1" selected="0">
            <x v="33"/>
          </reference>
          <reference field="47" count="1" selected="0">
            <x v="1"/>
          </reference>
          <reference field="49" count="1">
            <x v="50"/>
          </reference>
        </references>
      </pivotArea>
    </format>
    <format dxfId="198">
      <pivotArea dataOnly="0" labelOnly="1" outline="0" fieldPosition="0">
        <references count="20">
          <reference field="7" count="1" selected="0">
            <x v="3"/>
          </reference>
          <reference field="8" count="1" selected="0">
            <x v="14"/>
          </reference>
          <reference field="10" count="1" selected="0">
            <x v="2"/>
          </reference>
          <reference field="11" count="1" selected="0">
            <x v="2"/>
          </reference>
          <reference field="12" count="1" selected="0">
            <x v="74"/>
          </reference>
          <reference field="16" count="1" selected="0">
            <x v="27"/>
          </reference>
          <reference field="17" count="1" selected="0">
            <x v="17"/>
          </reference>
          <reference field="18" count="1" selected="0">
            <x v="12"/>
          </reference>
          <reference field="19" count="1" selected="0">
            <x v="36"/>
          </reference>
          <reference field="20" count="1" selected="0">
            <x v="41"/>
          </reference>
          <reference field="21" count="1" selected="0">
            <x v="13"/>
          </reference>
          <reference field="22" count="1" selected="0">
            <x v="61"/>
          </reference>
          <reference field="30" count="1" selected="0">
            <x v="88"/>
          </reference>
          <reference field="31" count="1" selected="0">
            <x v="72"/>
          </reference>
          <reference field="36" count="1" selected="0">
            <x v="77"/>
          </reference>
          <reference field="37" count="1" selected="0">
            <x v="17"/>
          </reference>
          <reference field="38" count="1" selected="0">
            <x v="10"/>
          </reference>
          <reference field="40" count="1" selected="0">
            <x v="11"/>
          </reference>
          <reference field="47" count="1" selected="0">
            <x v="1"/>
          </reference>
          <reference field="49" count="1">
            <x v="44"/>
          </reference>
        </references>
      </pivotArea>
    </format>
    <format dxfId="197">
      <pivotArea dataOnly="0" labelOnly="1" outline="0" fieldPosition="0">
        <references count="20">
          <reference field="7" count="1" selected="0">
            <x v="3"/>
          </reference>
          <reference field="8" count="1" selected="0">
            <x v="14"/>
          </reference>
          <reference field="10" count="1" selected="0">
            <x v="2"/>
          </reference>
          <reference field="11" count="1" selected="0">
            <x v="2"/>
          </reference>
          <reference field="12" count="1" selected="0">
            <x v="57"/>
          </reference>
          <reference field="16" count="1" selected="0">
            <x v="27"/>
          </reference>
          <reference field="17" count="1" selected="0">
            <x v="12"/>
          </reference>
          <reference field="18" count="1" selected="0">
            <x v="10"/>
          </reference>
          <reference field="19" count="1" selected="0">
            <x v="5"/>
          </reference>
          <reference field="20" count="1" selected="0">
            <x v="42"/>
          </reference>
          <reference field="21" count="1" selected="0">
            <x v="13"/>
          </reference>
          <reference field="22" count="1" selected="0">
            <x v="61"/>
          </reference>
          <reference field="30" count="1" selected="0">
            <x v="87"/>
          </reference>
          <reference field="31" count="1" selected="0">
            <x v="73"/>
          </reference>
          <reference field="36" count="1" selected="0">
            <x v="75"/>
          </reference>
          <reference field="37" count="1" selected="0">
            <x v="13"/>
          </reference>
          <reference field="38" count="1" selected="0">
            <x v="42"/>
          </reference>
          <reference field="40" count="1" selected="0">
            <x v="36"/>
          </reference>
          <reference field="47" count="1" selected="0">
            <x v="1"/>
          </reference>
          <reference field="49" count="1">
            <x v="50"/>
          </reference>
        </references>
      </pivotArea>
    </format>
    <format dxfId="196">
      <pivotArea dataOnly="0" labelOnly="1" outline="0" fieldPosition="0">
        <references count="20">
          <reference field="7" count="1" selected="0">
            <x v="3"/>
          </reference>
          <reference field="8" count="1" selected="0">
            <x v="14"/>
          </reference>
          <reference field="10" count="1" selected="0">
            <x v="86"/>
          </reference>
          <reference field="11" count="1" selected="0">
            <x v="2"/>
          </reference>
          <reference field="12" count="1" selected="0">
            <x v="80"/>
          </reference>
          <reference field="16" count="1" selected="0">
            <x v="27"/>
          </reference>
          <reference field="17" count="1" selected="0">
            <x v="86"/>
          </reference>
          <reference field="18" count="1" selected="0">
            <x v="70"/>
          </reference>
          <reference field="19" count="1" selected="0">
            <x v="73"/>
          </reference>
          <reference field="20" count="1" selected="0">
            <x v="80"/>
          </reference>
          <reference field="21" count="1" selected="0">
            <x v="13"/>
          </reference>
          <reference field="22" count="1" selected="0">
            <x v="62"/>
          </reference>
          <reference field="30" count="1" selected="0">
            <x v="97"/>
          </reference>
          <reference field="31" count="1" selected="0">
            <x v="90"/>
          </reference>
          <reference field="36" count="1" selected="0">
            <x v="1"/>
          </reference>
          <reference field="37" count="1" selected="0">
            <x v="39"/>
          </reference>
          <reference field="38" count="1" selected="0">
            <x v="24"/>
          </reference>
          <reference field="40" count="1" selected="0">
            <x v="2"/>
          </reference>
          <reference field="47" count="1" selected="0">
            <x v="1"/>
          </reference>
          <reference field="49" count="1">
            <x v="50"/>
          </reference>
        </references>
      </pivotArea>
    </format>
    <format dxfId="195">
      <pivotArea dataOnly="0" labelOnly="1" outline="0" fieldPosition="0">
        <references count="20">
          <reference field="7" count="1" selected="0">
            <x v="3"/>
          </reference>
          <reference field="8" count="1" selected="0">
            <x v="14"/>
          </reference>
          <reference field="10" count="1" selected="0">
            <x v="86"/>
          </reference>
          <reference field="11" count="1" selected="0">
            <x v="2"/>
          </reference>
          <reference field="12" count="1" selected="0">
            <x v="13"/>
          </reference>
          <reference field="16" count="1" selected="0">
            <x v="28"/>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100"/>
          </reference>
          <reference field="31" count="1" selected="0">
            <x v="134"/>
          </reference>
          <reference field="36" count="1" selected="0">
            <x v="25"/>
          </reference>
          <reference field="37" count="1" selected="0">
            <x v="10"/>
          </reference>
          <reference field="38" count="1" selected="0">
            <x v="69"/>
          </reference>
          <reference field="40" count="1" selected="0">
            <x v="45"/>
          </reference>
          <reference field="47" count="1" selected="0">
            <x v="2"/>
          </reference>
          <reference field="49" count="1">
            <x v="5"/>
          </reference>
        </references>
      </pivotArea>
    </format>
    <format dxfId="194">
      <pivotArea dataOnly="0" labelOnly="1" outline="0" fieldPosition="0">
        <references count="20">
          <reference field="7" count="1" selected="0">
            <x v="3"/>
          </reference>
          <reference field="8" count="1" selected="0">
            <x v="14"/>
          </reference>
          <reference field="10" count="1" selected="0">
            <x v="66"/>
          </reference>
          <reference field="11" count="1" selected="0">
            <x v="2"/>
          </reference>
          <reference field="12" count="1" selected="0">
            <x v="77"/>
          </reference>
          <reference field="16" count="1" selected="0">
            <x v="31"/>
          </reference>
          <reference field="17" count="1" selected="0">
            <x v="38"/>
          </reference>
          <reference field="18" count="1" selected="0">
            <x v="33"/>
          </reference>
          <reference field="19" count="1" selected="0">
            <x v="44"/>
          </reference>
          <reference field="20" count="1" selected="0">
            <x v="54"/>
          </reference>
          <reference field="21" count="1" selected="0">
            <x v="3"/>
          </reference>
          <reference field="22" count="1" selected="0">
            <x v="12"/>
          </reference>
          <reference field="30" count="1" selected="0">
            <x v="11"/>
          </reference>
          <reference field="31" count="1" selected="0">
            <x v="74"/>
          </reference>
          <reference field="36" count="1" selected="0">
            <x v="77"/>
          </reference>
          <reference field="37" count="1" selected="0">
            <x v="13"/>
          </reference>
          <reference field="38" count="1" selected="0">
            <x v="21"/>
          </reference>
          <reference field="40" count="1" selected="0">
            <x v="16"/>
          </reference>
          <reference field="47" count="1" selected="0">
            <x v="1"/>
          </reference>
          <reference field="49" count="1">
            <x v="40"/>
          </reference>
        </references>
      </pivotArea>
    </format>
    <format dxfId="193">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22"/>
          </reference>
          <reference field="16" count="1" selected="0">
            <x v="31"/>
          </reference>
          <reference field="17" count="1" selected="0">
            <x v="5"/>
          </reference>
          <reference field="18" count="1" selected="0">
            <x v="58"/>
          </reference>
          <reference field="19" count="1" selected="0">
            <x v="25"/>
          </reference>
          <reference field="20" count="1" selected="0">
            <x v="61"/>
          </reference>
          <reference field="21" count="1" selected="0">
            <x v="14"/>
          </reference>
          <reference field="22" count="1" selected="0">
            <x v="42"/>
          </reference>
          <reference field="30" count="1" selected="0">
            <x v="28"/>
          </reference>
          <reference field="31" count="1" selected="0">
            <x v="105"/>
          </reference>
          <reference field="36" count="1" selected="0">
            <x v="83"/>
          </reference>
          <reference field="37" count="1" selected="0">
            <x v="10"/>
          </reference>
          <reference field="38" count="1" selected="0">
            <x v="5"/>
          </reference>
          <reference field="40" count="1" selected="0">
            <x v="9"/>
          </reference>
          <reference field="47" count="1" selected="0">
            <x v="1"/>
          </reference>
          <reference field="49" count="1">
            <x v="7"/>
          </reference>
        </references>
      </pivotArea>
    </format>
    <format dxfId="192">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4"/>
          </reference>
          <reference field="16" count="1" selected="0">
            <x v="31"/>
          </reference>
          <reference field="17" count="1" selected="0">
            <x v="78"/>
          </reference>
          <reference field="18" count="1" selected="0">
            <x v="63"/>
          </reference>
          <reference field="19" count="1" selected="0">
            <x v="67"/>
          </reference>
          <reference field="20" count="1" selected="0">
            <x v="55"/>
          </reference>
          <reference field="21" count="1" selected="0">
            <x v="14"/>
          </reference>
          <reference field="22" count="1" selected="0">
            <x v="42"/>
          </reference>
          <reference field="30" count="1" selected="0">
            <x v="10"/>
          </reference>
          <reference field="31" count="1" selected="0">
            <x v="120"/>
          </reference>
          <reference field="36" count="1" selected="0">
            <x v="84"/>
          </reference>
          <reference field="37" count="1" selected="0">
            <x v="8"/>
          </reference>
          <reference field="38" count="1" selected="0">
            <x v="101"/>
          </reference>
          <reference field="40" count="1" selected="0">
            <x v="14"/>
          </reference>
          <reference field="47" count="1" selected="0">
            <x v="1"/>
          </reference>
          <reference field="49" count="1">
            <x v="7"/>
          </reference>
        </references>
      </pivotArea>
    </format>
    <format dxfId="191">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5"/>
          </reference>
          <reference field="16" count="1" selected="0">
            <x v="31"/>
          </reference>
          <reference field="17" count="1" selected="0">
            <x v="77"/>
          </reference>
          <reference field="18" count="1" selected="0">
            <x v="62"/>
          </reference>
          <reference field="19" count="1" selected="0">
            <x v="48"/>
          </reference>
          <reference field="20" count="1" selected="0">
            <x v="56"/>
          </reference>
          <reference field="21" count="1" selected="0">
            <x v="14"/>
          </reference>
          <reference field="22" count="1" selected="0">
            <x v="42"/>
          </reference>
          <reference field="30" count="1" selected="0">
            <x v="16"/>
          </reference>
          <reference field="31" count="1" selected="0">
            <x v="121"/>
          </reference>
          <reference field="36" count="1" selected="0">
            <x v="84"/>
          </reference>
          <reference field="37" count="1" selected="0">
            <x v="8"/>
          </reference>
          <reference field="38" count="1" selected="0">
            <x v="101"/>
          </reference>
          <reference field="40" count="1" selected="0">
            <x v="25"/>
          </reference>
          <reference field="47" count="1" selected="0">
            <x v="1"/>
          </reference>
          <reference field="49" count="1">
            <x v="7"/>
          </reference>
        </references>
      </pivotArea>
    </format>
    <format dxfId="190">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3"/>
          </reference>
          <reference field="16" count="1" selected="0">
            <x v="31"/>
          </reference>
          <reference field="17" count="1" selected="0">
            <x v="76"/>
          </reference>
          <reference field="18" count="1" selected="0">
            <x v="61"/>
          </reference>
          <reference field="19" count="1" selected="0">
            <x v="50"/>
          </reference>
          <reference field="20" count="1" selected="0">
            <x v="59"/>
          </reference>
          <reference field="21" count="1" selected="0">
            <x v="14"/>
          </reference>
          <reference field="22" count="1" selected="0">
            <x v="42"/>
          </reference>
          <reference field="30" count="1" selected="0">
            <x v="18"/>
          </reference>
          <reference field="31" count="1" selected="0">
            <x v="122"/>
          </reference>
          <reference field="36" count="1" selected="0">
            <x v="84"/>
          </reference>
          <reference field="37" count="1" selected="0">
            <x v="8"/>
          </reference>
          <reference field="38" count="1" selected="0">
            <x v="5"/>
          </reference>
          <reference field="40" count="1" selected="0">
            <x v="11"/>
          </reference>
          <reference field="47" count="1" selected="0">
            <x v="1"/>
          </reference>
          <reference field="49" count="1">
            <x v="7"/>
          </reference>
        </references>
      </pivotArea>
    </format>
    <format dxfId="189">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53"/>
          </reference>
          <reference field="16" count="1" selected="0">
            <x v="31"/>
          </reference>
          <reference field="17" count="1" selected="0">
            <x v="26"/>
          </reference>
          <reference field="18" count="1" selected="0">
            <x v="20"/>
          </reference>
          <reference field="19" count="1" selected="0">
            <x v="52"/>
          </reference>
          <reference field="20" count="1" selected="0">
            <x v="62"/>
          </reference>
          <reference field="21" count="1" selected="0">
            <x v="14"/>
          </reference>
          <reference field="22" count="1" selected="0">
            <x v="42"/>
          </reference>
          <reference field="30" count="1" selected="0">
            <x v="20"/>
          </reference>
          <reference field="31" count="1" selected="0">
            <x v="123"/>
          </reference>
          <reference field="36" count="1" selected="0">
            <x v="84"/>
          </reference>
          <reference field="37" count="1" selected="0">
            <x v="8"/>
          </reference>
          <reference field="38" count="1" selected="0">
            <x v="55"/>
          </reference>
          <reference field="40" count="1" selected="0">
            <x v="16"/>
          </reference>
          <reference field="47" count="1" selected="0">
            <x v="1"/>
          </reference>
          <reference field="49" count="1">
            <x v="7"/>
          </reference>
        </references>
      </pivotArea>
    </format>
    <format dxfId="188">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9"/>
          </reference>
          <reference field="16" count="1" selected="0">
            <x v="31"/>
          </reference>
          <reference field="17" count="1" selected="0">
            <x v="73"/>
          </reference>
          <reference field="18" count="1" selected="0">
            <x v="57"/>
          </reference>
          <reference field="19" count="1" selected="0">
            <x v="53"/>
          </reference>
          <reference field="20" count="1" selected="0">
            <x v="24"/>
          </reference>
          <reference field="21" count="1" selected="0">
            <x v="14"/>
          </reference>
          <reference field="22" count="1" selected="0">
            <x v="42"/>
          </reference>
          <reference field="30" count="1" selected="0">
            <x v="23"/>
          </reference>
          <reference field="31" count="1" selected="0">
            <x v="124"/>
          </reference>
          <reference field="36" count="1" selected="0">
            <x v="84"/>
          </reference>
          <reference field="37" count="1" selected="0">
            <x v="8"/>
          </reference>
          <reference field="38" count="1" selected="0">
            <x v="58"/>
          </reference>
          <reference field="40" count="1" selected="0">
            <x v="8"/>
          </reference>
          <reference field="47" count="1" selected="0">
            <x v="1"/>
          </reference>
          <reference field="49" count="1">
            <x v="7"/>
          </reference>
        </references>
      </pivotArea>
    </format>
    <format dxfId="187">
      <pivotArea dataOnly="0" labelOnly="1" outline="0" fieldPosition="0">
        <references count="20">
          <reference field="7" count="1" selected="0">
            <x v="3"/>
          </reference>
          <reference field="8" count="1" selected="0">
            <x v="14"/>
          </reference>
          <reference field="10" count="1" selected="0">
            <x v="48"/>
          </reference>
          <reference field="11" count="1" selected="0">
            <x v="2"/>
          </reference>
          <reference field="12" count="1" selected="0">
            <x v="80"/>
          </reference>
          <reference field="16" count="1" selected="0">
            <x v="31"/>
          </reference>
          <reference field="17" count="1" selected="0">
            <x v="86"/>
          </reference>
          <reference field="18" count="1" selected="0">
            <x v="70"/>
          </reference>
          <reference field="19" count="1" selected="0">
            <x v="73"/>
          </reference>
          <reference field="20" count="1" selected="0">
            <x v="80"/>
          </reference>
          <reference field="21" count="1" selected="0">
            <x v="15"/>
          </reference>
          <reference field="22" count="1" selected="0">
            <x v="43"/>
          </reference>
          <reference field="30" count="1" selected="0">
            <x v="61"/>
          </reference>
          <reference field="31" count="1" selected="0">
            <x v="136"/>
          </reference>
          <reference field="36" count="1" selected="0">
            <x v="93"/>
          </reference>
          <reference field="37" count="1" selected="0">
            <x v="13"/>
          </reference>
          <reference field="38" count="1" selected="0">
            <x v="3"/>
          </reference>
          <reference field="40" count="1" selected="0">
            <x v="32"/>
          </reference>
          <reference field="47" count="1" selected="0">
            <x v="1"/>
          </reference>
          <reference field="49" count="1">
            <x v="50"/>
          </reference>
        </references>
      </pivotArea>
    </format>
    <format dxfId="186">
      <pivotArea dataOnly="0" labelOnly="1" outline="0" fieldPosition="0">
        <references count="20">
          <reference field="7" count="1" selected="0">
            <x v="3"/>
          </reference>
          <reference field="8" count="1" selected="0">
            <x v="14"/>
          </reference>
          <reference field="10" count="1" selected="0">
            <x v="87"/>
          </reference>
          <reference field="11" count="1" selected="0">
            <x v="18"/>
          </reference>
          <reference field="12" count="1" selected="0">
            <x v="80"/>
          </reference>
          <reference field="16" count="1" selected="0">
            <x v="31"/>
          </reference>
          <reference field="17" count="1" selected="0">
            <x v="87"/>
          </reference>
          <reference field="18" count="1" selected="0">
            <x v="71"/>
          </reference>
          <reference field="19" count="1" selected="0">
            <x v="74"/>
          </reference>
          <reference field="20" count="1" selected="0">
            <x v="81"/>
          </reference>
          <reference field="21" count="1" selected="0">
            <x v="34"/>
          </reference>
          <reference field="22" count="1" selected="0">
            <x v="70"/>
          </reference>
          <reference field="30" count="1" selected="0">
            <x v="121"/>
          </reference>
          <reference field="31" count="1" selected="0">
            <x v="140"/>
          </reference>
          <reference field="36" count="1" selected="0">
            <x v="94"/>
          </reference>
          <reference field="37" count="1" selected="0">
            <x v="7"/>
          </reference>
          <reference field="38" count="1" selected="0">
            <x v="105"/>
          </reference>
          <reference field="40" count="1" selected="0">
            <x v="46"/>
          </reference>
          <reference field="47" count="1" selected="0">
            <x v="1"/>
          </reference>
          <reference field="49" count="1">
            <x v="50"/>
          </reference>
        </references>
      </pivotArea>
    </format>
    <format dxfId="185">
      <pivotArea dataOnly="0" labelOnly="1" outline="0" fieldPosition="0">
        <references count="20">
          <reference field="7" count="1" selected="0">
            <x v="0"/>
          </reference>
          <reference field="8" count="1" selected="0">
            <x v="6"/>
          </reference>
          <reference field="10" count="1" selected="0">
            <x v="53"/>
          </reference>
          <reference field="11" count="1" selected="0">
            <x v="3"/>
          </reference>
          <reference field="12" count="1" selected="0">
            <x v="3"/>
          </reference>
          <reference field="16" count="1" selected="0">
            <x v="32"/>
          </reference>
          <reference field="17" count="1" selected="0">
            <x v="55"/>
          </reference>
          <reference field="18" count="1" selected="0">
            <x v="70"/>
          </reference>
          <reference field="19" count="1" selected="0">
            <x v="46"/>
          </reference>
          <reference field="20" count="1" selected="0">
            <x v="60"/>
          </reference>
          <reference field="21" count="1" selected="0">
            <x v="5"/>
          </reference>
          <reference field="22" count="1" selected="0">
            <x v="54"/>
          </reference>
          <reference field="30" count="1" selected="0">
            <x v="55"/>
          </reference>
          <reference field="31" count="1" selected="0">
            <x v="54"/>
          </reference>
          <reference field="36" count="1" selected="0">
            <x v="87"/>
          </reference>
          <reference field="37" count="1" selected="0">
            <x v="22"/>
          </reference>
          <reference field="38" count="1" selected="0">
            <x v="87"/>
          </reference>
          <reference field="40" count="1" selected="0">
            <x v="0"/>
          </reference>
          <reference field="47" count="1" selected="0">
            <x v="0"/>
          </reference>
          <reference field="49" count="1">
            <x v="38"/>
          </reference>
        </references>
      </pivotArea>
    </format>
    <format dxfId="184">
      <pivotArea dataOnly="0" labelOnly="1" outline="0" fieldPosition="0">
        <references count="20">
          <reference field="7" count="1" selected="0">
            <x v="1"/>
          </reference>
          <reference field="8" count="1" selected="0">
            <x v="14"/>
          </reference>
          <reference field="10" count="1" selected="0">
            <x v="68"/>
          </reference>
          <reference field="11" count="1" selected="0">
            <x v="8"/>
          </reference>
          <reference field="12" count="1" selected="0">
            <x v="12"/>
          </reference>
          <reference field="16" count="1" selected="0">
            <x v="32"/>
          </reference>
          <reference field="17" count="1" selected="0">
            <x v="51"/>
          </reference>
          <reference field="18" count="1" selected="0">
            <x v="70"/>
          </reference>
          <reference field="19" count="1" selected="0">
            <x v="26"/>
          </reference>
          <reference field="20" count="1" selected="0">
            <x v="23"/>
          </reference>
          <reference field="21" count="1" selected="0">
            <x v="5"/>
          </reference>
          <reference field="22" count="1" selected="0">
            <x v="48"/>
          </reference>
          <reference field="30" count="1" selected="0">
            <x v="49"/>
          </reference>
          <reference field="31" count="1" selected="0">
            <x v="58"/>
          </reference>
          <reference field="36" count="1" selected="0">
            <x v="47"/>
          </reference>
          <reference field="37" count="1" selected="0">
            <x v="7"/>
          </reference>
          <reference field="38" count="1" selected="0">
            <x v="76"/>
          </reference>
          <reference field="40" count="1" selected="0">
            <x v="45"/>
          </reference>
          <reference field="47" count="1" selected="0">
            <x v="4"/>
          </reference>
          <reference field="49" count="1">
            <x v="20"/>
          </reference>
        </references>
      </pivotArea>
    </format>
    <format dxfId="183">
      <pivotArea dataOnly="0" labelOnly="1" outline="0" fieldPosition="0">
        <references count="20">
          <reference field="7" count="1" selected="0">
            <x v="3"/>
          </reference>
          <reference field="8" count="1" selected="0">
            <x v="14"/>
          </reference>
          <reference field="10" count="1" selected="0">
            <x v="4"/>
          </reference>
          <reference field="11" count="1" selected="0">
            <x v="17"/>
          </reference>
          <reference field="12" count="1" selected="0">
            <x v="80"/>
          </reference>
          <reference field="16" count="1" selected="0">
            <x v="32"/>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08"/>
          </reference>
          <reference field="31" count="1" selected="0">
            <x v="138"/>
          </reference>
          <reference field="36" count="1" selected="0">
            <x v="91"/>
          </reference>
          <reference field="37" count="1" selected="0">
            <x v="10"/>
          </reference>
          <reference field="38" count="1" selected="0">
            <x v="84"/>
          </reference>
          <reference field="40" count="1" selected="0">
            <x v="29"/>
          </reference>
          <reference field="47" count="1" selected="0">
            <x v="1"/>
          </reference>
          <reference field="49" count="1">
            <x v="43"/>
          </reference>
        </references>
      </pivotArea>
    </format>
    <format dxfId="182">
      <pivotArea dataOnly="0" labelOnly="1" outline="0" fieldPosition="0">
        <references count="20">
          <reference field="7" count="1" selected="0">
            <x v="3"/>
          </reference>
          <reference field="8" count="1" selected="0">
            <x v="14"/>
          </reference>
          <reference field="10" count="1" selected="0">
            <x v="47"/>
          </reference>
          <reference field="11" count="1" selected="0">
            <x v="12"/>
          </reference>
          <reference field="12" count="1" selected="0">
            <x v="80"/>
          </reference>
          <reference field="16" count="1" selected="0">
            <x v="33"/>
          </reference>
          <reference field="17" count="1" selected="0">
            <x v="36"/>
          </reference>
          <reference field="18" count="1" selected="0">
            <x v="30"/>
          </reference>
          <reference field="19" count="1" selected="0">
            <x v="12"/>
          </reference>
          <reference field="20" count="1" selected="0">
            <x v="13"/>
          </reference>
          <reference field="21" count="1" selected="0">
            <x v="18"/>
          </reference>
          <reference field="22" count="1" selected="0">
            <x v="10"/>
          </reference>
          <reference field="30" count="1" selected="0">
            <x v="81"/>
          </reference>
          <reference field="31" count="1" selected="0">
            <x v="17"/>
          </reference>
          <reference field="36" count="1" selected="0">
            <x v="62"/>
          </reference>
          <reference field="37" count="1" selected="0">
            <x v="20"/>
          </reference>
          <reference field="38" count="1" selected="0">
            <x v="7"/>
          </reference>
          <reference field="40" count="1" selected="0">
            <x v="27"/>
          </reference>
          <reference field="47" count="1" selected="0">
            <x v="1"/>
          </reference>
          <reference field="49" count="1">
            <x v="50"/>
          </reference>
        </references>
      </pivotArea>
    </format>
    <format dxfId="181">
      <pivotArea dataOnly="0" labelOnly="1" outline="0" fieldPosition="0">
        <references count="20">
          <reference field="7" count="1" selected="0">
            <x v="0"/>
          </reference>
          <reference field="8" count="1" selected="0">
            <x v="10"/>
          </reference>
          <reference field="10" count="1" selected="0">
            <x v="59"/>
          </reference>
          <reference field="11" count="1" selected="0">
            <x v="12"/>
          </reference>
          <reference field="12" count="1" selected="0">
            <x v="66"/>
          </reference>
          <reference field="16" count="1" selected="0">
            <x v="34"/>
          </reference>
          <reference field="17" count="1" selected="0">
            <x v="86"/>
          </reference>
          <reference field="18" count="1" selected="0">
            <x v="70"/>
          </reference>
          <reference field="19" count="1" selected="0">
            <x v="56"/>
          </reference>
          <reference field="20" count="1" selected="0">
            <x v="80"/>
          </reference>
          <reference field="21" count="1" selected="0">
            <x v="16"/>
          </reference>
          <reference field="22" count="1" selected="0">
            <x v="2"/>
          </reference>
          <reference field="30" count="1" selected="0">
            <x v="43"/>
          </reference>
          <reference field="31" count="1" selected="0">
            <x v="24"/>
          </reference>
          <reference field="36" count="1" selected="0">
            <x v="16"/>
          </reference>
          <reference field="37" count="1" selected="0">
            <x v="17"/>
          </reference>
          <reference field="38" count="1" selected="0">
            <x v="86"/>
          </reference>
          <reference field="40" count="1" selected="0">
            <x v="41"/>
          </reference>
          <reference field="47" count="1" selected="0">
            <x v="1"/>
          </reference>
          <reference field="49" count="1">
            <x v="50"/>
          </reference>
        </references>
      </pivotArea>
    </format>
    <format dxfId="180">
      <pivotArea dataOnly="0" labelOnly="1" outline="0" fieldPosition="0">
        <references count="20">
          <reference field="7" count="1" selected="0">
            <x v="3"/>
          </reference>
          <reference field="8" count="1" selected="0">
            <x v="14"/>
          </reference>
          <reference field="10" count="1" selected="0">
            <x v="32"/>
          </reference>
          <reference field="11" count="1" selected="0">
            <x v="2"/>
          </reference>
          <reference field="12" count="1" selected="0">
            <x v="74"/>
          </reference>
          <reference field="16" count="1" selected="0">
            <x v="34"/>
          </reference>
          <reference field="17" count="1" selected="0">
            <x v="86"/>
          </reference>
          <reference field="18" count="1" selected="0">
            <x v="70"/>
          </reference>
          <reference field="19" count="1" selected="0">
            <x v="73"/>
          </reference>
          <reference field="20" count="1" selected="0">
            <x v="80"/>
          </reference>
          <reference field="21" count="1" selected="0">
            <x v="33"/>
          </reference>
          <reference field="22" count="1" selected="0">
            <x v="69"/>
          </reference>
          <reference field="30" count="1" selected="0">
            <x v="1"/>
          </reference>
          <reference field="31" count="1" selected="0">
            <x v="68"/>
          </reference>
          <reference field="36" count="1" selected="0">
            <x v="56"/>
          </reference>
          <reference field="37" count="1" selected="0">
            <x v="10"/>
          </reference>
          <reference field="38" count="1" selected="0">
            <x v="31"/>
          </reference>
          <reference field="40" count="1" selected="0">
            <x v="16"/>
          </reference>
          <reference field="47" count="1" selected="0">
            <x v="1"/>
          </reference>
          <reference field="49" count="1">
            <x v="50"/>
          </reference>
        </references>
      </pivotArea>
    </format>
    <format dxfId="179">
      <pivotArea dataOnly="0" labelOnly="1" outline="0" fieldPosition="0">
        <references count="20">
          <reference field="7" count="1" selected="0">
            <x v="3"/>
          </reference>
          <reference field="8" count="1" selected="0">
            <x v="14"/>
          </reference>
          <reference field="10" count="1" selected="0">
            <x v="57"/>
          </reference>
          <reference field="11" count="1" selected="0">
            <x v="2"/>
          </reference>
          <reference field="12" count="1" selected="0">
            <x v="31"/>
          </reference>
          <reference field="16" count="1" selected="0">
            <x v="35"/>
          </reference>
          <reference field="17" count="1" selected="0">
            <x v="6"/>
          </reference>
          <reference field="18" count="1" selected="0">
            <x v="5"/>
          </reference>
          <reference field="19" count="1" selected="0">
            <x v="35"/>
          </reference>
          <reference field="20" count="1" selected="0">
            <x v="40"/>
          </reference>
          <reference field="21" count="1" selected="0">
            <x v="26"/>
          </reference>
          <reference field="22" count="1" selected="0">
            <x v="24"/>
          </reference>
          <reference field="30" count="1" selected="0">
            <x v="12"/>
          </reference>
          <reference field="31" count="1" selected="0">
            <x v="50"/>
          </reference>
          <reference field="36" count="1" selected="0">
            <x v="60"/>
          </reference>
          <reference field="37" count="1" selected="0">
            <x v="10"/>
          </reference>
          <reference field="38" count="1" selected="0">
            <x v="85"/>
          </reference>
          <reference field="40" count="1" selected="0">
            <x v="45"/>
          </reference>
          <reference field="47" count="1" selected="0">
            <x v="2"/>
          </reference>
          <reference field="49" count="1">
            <x v="31"/>
          </reference>
        </references>
      </pivotArea>
    </format>
    <format dxfId="178">
      <pivotArea dataOnly="0" labelOnly="1" outline="0" fieldPosition="0">
        <references count="20">
          <reference field="7" count="1" selected="0">
            <x v="3"/>
          </reference>
          <reference field="8" count="1" selected="0">
            <x v="14"/>
          </reference>
          <reference field="10" count="1" selected="0">
            <x v="14"/>
          </reference>
          <reference field="11" count="1" selected="0">
            <x v="2"/>
          </reference>
          <reference field="12" count="1" selected="0">
            <x v="69"/>
          </reference>
          <reference field="16" count="1" selected="0">
            <x v="35"/>
          </reference>
          <reference field="17" count="1" selected="0">
            <x v="15"/>
          </reference>
          <reference field="18" count="1" selected="0">
            <x v="15"/>
          </reference>
          <reference field="19" count="1" selected="0">
            <x v="45"/>
          </reference>
          <reference field="20" count="1" selected="0">
            <x v="58"/>
          </reference>
          <reference field="21" count="1" selected="0">
            <x v="35"/>
          </reference>
          <reference field="22" count="1" selected="0">
            <x v="23"/>
          </reference>
          <reference field="30" count="1" selected="0">
            <x v="90"/>
          </reference>
          <reference field="31" count="1" selected="0">
            <x v="71"/>
          </reference>
          <reference field="36" count="1" selected="0">
            <x v="93"/>
          </reference>
          <reference field="37" count="1" selected="0">
            <x v="39"/>
          </reference>
          <reference field="38" count="1" selected="0">
            <x v="56"/>
          </reference>
          <reference field="40" count="1" selected="0">
            <x v="14"/>
          </reference>
          <reference field="47" count="1" selected="0">
            <x v="1"/>
          </reference>
          <reference field="49" count="1">
            <x v="50"/>
          </reference>
        </references>
      </pivotArea>
    </format>
    <format dxfId="177">
      <pivotArea dataOnly="0" labelOnly="1" outline="0" fieldPosition="0">
        <references count="20">
          <reference field="7" count="1" selected="0">
            <x v="1"/>
          </reference>
          <reference field="8" count="1" selected="0">
            <x v="14"/>
          </reference>
          <reference field="10" count="1" selected="0">
            <x v="68"/>
          </reference>
          <reference field="11" count="1" selected="0">
            <x v="9"/>
          </reference>
          <reference field="12" count="1" selected="0">
            <x v="12"/>
          </reference>
          <reference field="16" count="1" selected="0">
            <x v="35"/>
          </reference>
          <reference field="17" count="1" selected="0">
            <x v="52"/>
          </reference>
          <reference field="18" count="1" selected="0">
            <x v="70"/>
          </reference>
          <reference field="19" count="1" selected="0">
            <x v="23"/>
          </reference>
          <reference field="20" count="1" selected="0">
            <x v="21"/>
          </reference>
          <reference field="21" count="1" selected="0">
            <x v="1"/>
          </reference>
          <reference field="22" count="1" selected="0">
            <x v="13"/>
          </reference>
          <reference field="30" count="1" selected="0">
            <x v="51"/>
          </reference>
          <reference field="31" count="1" selected="0">
            <x v="106"/>
          </reference>
          <reference field="36" count="1" selected="0">
            <x v="59"/>
          </reference>
          <reference field="37" count="1" selected="0">
            <x v="7"/>
          </reference>
          <reference field="38" count="1" selected="0">
            <x v="60"/>
          </reference>
          <reference field="40" count="1" selected="0">
            <x v="45"/>
          </reference>
          <reference field="47" count="1" selected="0">
            <x v="4"/>
          </reference>
          <reference field="49" count="1">
            <x v="16"/>
          </reference>
        </references>
      </pivotArea>
    </format>
    <format dxfId="176">
      <pivotArea dataOnly="0" labelOnly="1" outline="0" fieldPosition="0">
        <references count="20">
          <reference field="7" count="1" selected="0">
            <x v="1"/>
          </reference>
          <reference field="8" count="1" selected="0">
            <x v="14"/>
          </reference>
          <reference field="10" count="1" selected="0">
            <x v="84"/>
          </reference>
          <reference field="11" count="1" selected="0">
            <x v="2"/>
          </reference>
          <reference field="12" count="1" selected="0">
            <x v="8"/>
          </reference>
          <reference field="16" count="1" selected="0">
            <x v="35"/>
          </reference>
          <reference field="17" count="1" selected="0">
            <x v="44"/>
          </reference>
          <reference field="18" count="1" selected="0">
            <x v="7"/>
          </reference>
          <reference field="19" count="1" selected="0">
            <x v="19"/>
          </reference>
          <reference field="20" count="1" selected="0">
            <x v="43"/>
          </reference>
          <reference field="21" count="1" selected="0">
            <x v="26"/>
          </reference>
          <reference field="22" count="1" selected="0">
            <x v="26"/>
          </reference>
          <reference field="30" count="1" selected="0">
            <x v="26"/>
          </reference>
          <reference field="31" count="1" selected="0">
            <x v="116"/>
          </reference>
          <reference field="36" count="1" selected="0">
            <x v="50"/>
          </reference>
          <reference field="37" count="1" selected="0">
            <x v="8"/>
          </reference>
          <reference field="38" count="1" selected="0">
            <x v="64"/>
          </reference>
          <reference field="40" count="1" selected="0">
            <x v="13"/>
          </reference>
          <reference field="47" count="1" selected="0">
            <x v="1"/>
          </reference>
          <reference field="49" count="1">
            <x v="42"/>
          </reference>
        </references>
      </pivotArea>
    </format>
    <format dxfId="175">
      <pivotArea dataOnly="0" labelOnly="1" outline="0" fieldPosition="0">
        <references count="20">
          <reference field="7" count="1" selected="0">
            <x v="3"/>
          </reference>
          <reference field="8" count="1" selected="0">
            <x v="14"/>
          </reference>
          <reference field="10" count="1" selected="0">
            <x v="85"/>
          </reference>
          <reference field="11" count="1" selected="0">
            <x v="17"/>
          </reference>
          <reference field="12" count="1" selected="0">
            <x v="80"/>
          </reference>
          <reference field="16" count="1" selected="0">
            <x v="36"/>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8"/>
          </reference>
          <reference field="31" count="1" selected="0">
            <x v="92"/>
          </reference>
          <reference field="36" count="1" selected="0">
            <x v="93"/>
          </reference>
          <reference field="37" count="1" selected="0">
            <x v="39"/>
          </reference>
          <reference field="38" count="1" selected="0">
            <x v="41"/>
          </reference>
          <reference field="40" count="1" selected="0">
            <x v="25"/>
          </reference>
          <reference field="47" count="1" selected="0">
            <x v="1"/>
          </reference>
          <reference field="49" count="1">
            <x v="50"/>
          </reference>
        </references>
      </pivotArea>
    </format>
    <format dxfId="174">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22"/>
          </reference>
          <reference field="16" count="1" selected="0">
            <x v="38"/>
          </reference>
          <reference field="17" count="1" selected="0">
            <x v="75"/>
          </reference>
          <reference field="18" count="1" selected="0">
            <x v="59"/>
          </reference>
          <reference field="19" count="1" selected="0">
            <x v="42"/>
          </reference>
          <reference field="20" count="1" selected="0">
            <x v="65"/>
          </reference>
          <reference field="21" count="1" selected="0">
            <x v="14"/>
          </reference>
          <reference field="22" count="1" selected="0">
            <x v="42"/>
          </reference>
          <reference field="30" count="1" selected="0">
            <x v="30"/>
          </reference>
          <reference field="31" count="1" selected="0">
            <x v="126"/>
          </reference>
          <reference field="36" count="1" selected="0">
            <x v="84"/>
          </reference>
          <reference field="37" count="1" selected="0">
            <x v="8"/>
          </reference>
          <reference field="38" count="1" selected="0">
            <x v="65"/>
          </reference>
          <reference field="40" count="1" selected="0">
            <x v="8"/>
          </reference>
          <reference field="47" count="1" selected="0">
            <x v="1"/>
          </reference>
          <reference field="49" count="1">
            <x v="7"/>
          </reference>
        </references>
      </pivotArea>
    </format>
    <format dxfId="173">
      <pivotArea dataOnly="0" labelOnly="1" outline="0" fieldPosition="0">
        <references count="20">
          <reference field="7" count="1" selected="0">
            <x v="1"/>
          </reference>
          <reference field="8" count="1" selected="0">
            <x v="14"/>
          </reference>
          <reference field="10" count="1" selected="0">
            <x v="76"/>
          </reference>
          <reference field="11" count="1" selected="0">
            <x v="2"/>
          </reference>
          <reference field="12" count="1" selected="0">
            <x v="46"/>
          </reference>
          <reference field="16" count="1" selected="0">
            <x v="38"/>
          </reference>
          <reference field="17" count="1" selected="0">
            <x v="74"/>
          </reference>
          <reference field="18" count="1" selected="0">
            <x v="60"/>
          </reference>
          <reference field="19" count="1" selected="0">
            <x v="58"/>
          </reference>
          <reference field="20" count="1" selected="0">
            <x v="22"/>
          </reference>
          <reference field="21" count="1" selected="0">
            <x v="14"/>
          </reference>
          <reference field="22" count="1" selected="0">
            <x v="42"/>
          </reference>
          <reference field="30" count="1" selected="0">
            <x v="31"/>
          </reference>
          <reference field="31" count="1" selected="0">
            <x v="127"/>
          </reference>
          <reference field="36" count="1" selected="0">
            <x v="83"/>
          </reference>
          <reference field="37" count="1" selected="0">
            <x v="10"/>
          </reference>
          <reference field="38" count="1" selected="0">
            <x v="65"/>
          </reference>
          <reference field="40" count="1" selected="0">
            <x v="8"/>
          </reference>
          <reference field="47" count="1" selected="0">
            <x v="1"/>
          </reference>
          <reference field="49" count="1">
            <x v="7"/>
          </reference>
        </references>
      </pivotArea>
    </format>
    <format dxfId="172">
      <pivotArea dataOnly="0" labelOnly="1" outline="0" fieldPosition="0">
        <references count="20">
          <reference field="7" count="1" selected="0">
            <x v="0"/>
          </reference>
          <reference field="8" count="1" selected="0">
            <x v="19"/>
          </reference>
          <reference field="10" count="1" selected="0">
            <x v="72"/>
          </reference>
          <reference field="11" count="1" selected="0">
            <x v="12"/>
          </reference>
          <reference field="12" count="1" selected="0">
            <x v="24"/>
          </reference>
          <reference field="16" count="1" selected="0">
            <x v="39"/>
          </reference>
          <reference field="17" count="1" selected="0">
            <x v="23"/>
          </reference>
          <reference field="18" count="1" selected="0">
            <x v="70"/>
          </reference>
          <reference field="19" count="1" selected="0">
            <x v="41"/>
          </reference>
          <reference field="20" count="1" selected="0">
            <x v="49"/>
          </reference>
          <reference field="21" count="1" selected="0">
            <x v="10"/>
          </reference>
          <reference field="22" count="1" selected="0">
            <x v="65"/>
          </reference>
          <reference field="30" count="1" selected="0">
            <x v="54"/>
          </reference>
          <reference field="31" count="1" selected="0">
            <x v="21"/>
          </reference>
          <reference field="36" count="1" selected="0">
            <x v="80"/>
          </reference>
          <reference field="37" count="1" selected="0">
            <x v="16"/>
          </reference>
          <reference field="38" count="1" selected="0">
            <x v="94"/>
          </reference>
          <reference field="40" count="1" selected="0">
            <x v="50"/>
          </reference>
          <reference field="47" count="1" selected="0">
            <x v="1"/>
          </reference>
          <reference field="49" count="1">
            <x v="39"/>
          </reference>
        </references>
      </pivotArea>
    </format>
    <format dxfId="171">
      <pivotArea dataOnly="0" labelOnly="1" outline="0" fieldPosition="0">
        <references count="20">
          <reference field="7" count="1" selected="0">
            <x v="3"/>
          </reference>
          <reference field="8" count="1" selected="0">
            <x v="14"/>
          </reference>
          <reference field="10" count="1" selected="0">
            <x v="72"/>
          </reference>
          <reference field="11" count="1" selected="0">
            <x v="2"/>
          </reference>
          <reference field="12" count="1" selected="0">
            <x v="18"/>
          </reference>
          <reference field="16" count="1" selected="0">
            <x v="39"/>
          </reference>
          <reference field="17" count="1" selected="0">
            <x v="28"/>
          </reference>
          <reference field="18" count="1" selected="0">
            <x v="22"/>
          </reference>
          <reference field="19" count="1" selected="0">
            <x v="40"/>
          </reference>
          <reference field="20" count="1" selected="0">
            <x v="64"/>
          </reference>
          <reference field="21" count="1" selected="0">
            <x v="10"/>
          </reference>
          <reference field="22" count="1" selected="0">
            <x v="65"/>
          </reference>
          <reference field="30" count="1" selected="0">
            <x v="37"/>
          </reference>
          <reference field="31" count="1" selected="0">
            <x v="29"/>
          </reference>
          <reference field="36" count="1" selected="0">
            <x v="8"/>
          </reference>
          <reference field="37" count="1" selected="0">
            <x v="3"/>
          </reference>
          <reference field="38" count="1" selected="0">
            <x v="54"/>
          </reference>
          <reference field="40" count="1" selected="0">
            <x v="24"/>
          </reference>
          <reference field="47" count="1" selected="0">
            <x v="1"/>
          </reference>
          <reference field="49" count="1">
            <x v="13"/>
          </reference>
        </references>
      </pivotArea>
    </format>
    <format dxfId="170">
      <pivotArea dataOnly="0" labelOnly="1" outline="0" fieldPosition="0">
        <references count="20">
          <reference field="7" count="1" selected="0">
            <x v="3"/>
          </reference>
          <reference field="8" count="1" selected="0">
            <x v="14"/>
          </reference>
          <reference field="10" count="1" selected="0">
            <x v="72"/>
          </reference>
          <reference field="11" count="1" selected="0">
            <x v="2"/>
          </reference>
          <reference field="12" count="1" selected="0">
            <x v="17"/>
          </reference>
          <reference field="16" count="1" selected="0">
            <x v="39"/>
          </reference>
          <reference field="17" count="1" selected="0">
            <x v="0"/>
          </reference>
          <reference field="18" count="1" selected="0">
            <x v="70"/>
          </reference>
          <reference field="19" count="1" selected="0">
            <x v="55"/>
          </reference>
          <reference field="20" count="1" selected="0">
            <x v="67"/>
          </reference>
          <reference field="21" count="1" selected="0">
            <x v="10"/>
          </reference>
          <reference field="22" count="1" selected="0">
            <x v="65"/>
          </reference>
          <reference field="30" count="1" selected="0">
            <x v="38"/>
          </reference>
          <reference field="31" count="1" selected="0">
            <x v="30"/>
          </reference>
          <reference field="36" count="1" selected="0">
            <x v="8"/>
          </reference>
          <reference field="37" count="1" selected="0">
            <x v="3"/>
          </reference>
          <reference field="38" count="1" selected="0">
            <x v="88"/>
          </reference>
          <reference field="40" count="1" selected="0">
            <x v="18"/>
          </reference>
          <reference field="47" count="1" selected="0">
            <x v="3"/>
          </reference>
          <reference field="49" count="1">
            <x v="15"/>
          </reference>
        </references>
      </pivotArea>
    </format>
    <format dxfId="169">
      <pivotArea dataOnly="0" labelOnly="1" outline="0" fieldPosition="0">
        <references count="20">
          <reference field="7" count="1" selected="0">
            <x v="3"/>
          </reference>
          <reference field="8" count="1" selected="0">
            <x v="14"/>
          </reference>
          <reference field="10" count="1" selected="0">
            <x v="72"/>
          </reference>
          <reference field="11" count="1" selected="0">
            <x v="2"/>
          </reference>
          <reference field="12" count="1" selected="0">
            <x v="17"/>
          </reference>
          <reference field="16" count="1" selected="0">
            <x v="39"/>
          </reference>
          <reference field="17" count="1" selected="0">
            <x v="27"/>
          </reference>
          <reference field="18" count="1" selected="0">
            <x v="21"/>
          </reference>
          <reference field="19" count="1" selected="0">
            <x v="60"/>
          </reference>
          <reference field="20" count="1" selected="0">
            <x v="51"/>
          </reference>
          <reference field="21" count="1" selected="0">
            <x v="10"/>
          </reference>
          <reference field="22" count="1" selected="0">
            <x v="65"/>
          </reference>
          <reference field="30" count="1" selected="0">
            <x v="39"/>
          </reference>
          <reference field="31" count="1" selected="0">
            <x v="31"/>
          </reference>
          <reference field="36" count="1" selected="0">
            <x v="8"/>
          </reference>
          <reference field="37" count="1" selected="0">
            <x v="3"/>
          </reference>
          <reference field="38" count="1" selected="0">
            <x v="71"/>
          </reference>
          <reference field="40" count="1" selected="0">
            <x v="10"/>
          </reference>
          <reference field="47" count="1" selected="0">
            <x v="1"/>
          </reference>
          <reference field="49" count="1">
            <x v="14"/>
          </reference>
        </references>
      </pivotArea>
    </format>
    <format dxfId="168">
      <pivotArea dataOnly="0" labelOnly="1" outline="0" fieldPosition="0">
        <references count="20">
          <reference field="7" count="1" selected="0">
            <x v="3"/>
          </reference>
          <reference field="8" count="1" selected="0">
            <x v="14"/>
          </reference>
          <reference field="10" count="1" selected="0">
            <x v="56"/>
          </reference>
          <reference field="11" count="1" selected="0">
            <x v="12"/>
          </reference>
          <reference field="12" count="1" selected="0">
            <x v="16"/>
          </reference>
          <reference field="16" count="1" selected="0">
            <x v="39"/>
          </reference>
          <reference field="17" count="1" selected="0">
            <x v="29"/>
          </reference>
          <reference field="18" count="1" selected="0">
            <x v="55"/>
          </reference>
          <reference field="19" count="1" selected="0">
            <x v="41"/>
          </reference>
          <reference field="20" count="1" selected="0">
            <x v="49"/>
          </reference>
          <reference field="21" count="1" selected="0">
            <x v="10"/>
          </reference>
          <reference field="22" count="1" selected="0">
            <x v="65"/>
          </reference>
          <reference field="30" count="1" selected="0">
            <x v="48"/>
          </reference>
          <reference field="31" count="1" selected="0">
            <x v="40"/>
          </reference>
          <reference field="36" count="1" selected="0">
            <x v="36"/>
          </reference>
          <reference field="37" count="1" selected="0">
            <x v="14"/>
          </reference>
          <reference field="38" count="1" selected="0">
            <x v="74"/>
          </reference>
          <reference field="40" count="1" selected="0">
            <x v="14"/>
          </reference>
          <reference field="47" count="1" selected="0">
            <x v="1"/>
          </reference>
          <reference field="49" count="1">
            <x v="26"/>
          </reference>
        </references>
      </pivotArea>
    </format>
    <format dxfId="167">
      <pivotArea dataOnly="0" labelOnly="1" outline="0" fieldPosition="0">
        <references count="20">
          <reference field="7" count="1" selected="0">
            <x v="1"/>
          </reference>
          <reference field="8" count="1" selected="0">
            <x v="14"/>
          </reference>
          <reference field="10" count="1" selected="0">
            <x v="62"/>
          </reference>
          <reference field="11" count="1" selected="0">
            <x v="1"/>
          </reference>
          <reference field="12" count="1" selected="0">
            <x v="70"/>
          </reference>
          <reference field="16" count="1" selected="0">
            <x v="39"/>
          </reference>
          <reference field="17" count="1" selected="0">
            <x v="58"/>
          </reference>
          <reference field="18" count="1" selected="0">
            <x v="42"/>
          </reference>
          <reference field="19" count="1" selected="0">
            <x v="9"/>
          </reference>
          <reference field="20" count="1" selected="0">
            <x v="8"/>
          </reference>
          <reference field="21" count="1" selected="0">
            <x v="10"/>
          </reference>
          <reference field="22" count="1" selected="0">
            <x v="67"/>
          </reference>
          <reference field="30" count="1" selected="0">
            <x v="120"/>
          </reference>
          <reference field="31" count="1" selected="0">
            <x v="86"/>
          </reference>
          <reference field="36" count="1" selected="0">
            <x v="86"/>
          </reference>
          <reference field="37" count="1" selected="0">
            <x v="1"/>
          </reference>
          <reference field="38" count="1" selected="0">
            <x v="95"/>
          </reference>
          <reference field="40" count="1" selected="0">
            <x v="45"/>
          </reference>
          <reference field="47" count="1" selected="0">
            <x v="4"/>
          </reference>
          <reference field="49" count="1">
            <x v="6"/>
          </reference>
        </references>
      </pivotArea>
    </format>
    <format dxfId="166">
      <pivotArea dataOnly="0" labelOnly="1" outline="0" fieldPosition="0">
        <references count="20">
          <reference field="7" count="1" selected="0">
            <x v="1"/>
          </reference>
          <reference field="8" count="1" selected="0">
            <x v="14"/>
          </reference>
          <reference field="10" count="1" selected="0">
            <x v="65"/>
          </reference>
          <reference field="11" count="1" selected="0">
            <x v="2"/>
          </reference>
          <reference field="12" count="1" selected="0">
            <x v="61"/>
          </reference>
          <reference field="16" count="1" selected="0">
            <x v="41"/>
          </reference>
          <reference field="17" count="1" selected="0">
            <x v="4"/>
          </reference>
          <reference field="18" count="1" selected="0">
            <x v="38"/>
          </reference>
          <reference field="19" count="1" selected="0">
            <x v="68"/>
          </reference>
          <reference field="20" count="1" selected="0">
            <x v="76"/>
          </reference>
          <reference field="21" count="1" selected="0">
            <x v="10"/>
          </reference>
          <reference field="22" count="1" selected="0">
            <x v="64"/>
          </reference>
          <reference field="30" count="1" selected="0">
            <x v="106"/>
          </reference>
          <reference field="31" count="1" selected="0">
            <x v="108"/>
          </reference>
          <reference field="36" count="1" selected="0">
            <x v="35"/>
          </reference>
          <reference field="37" count="1" selected="0">
            <x v="10"/>
          </reference>
          <reference field="38" count="1" selected="0">
            <x v="1"/>
          </reference>
          <reference field="40" count="1" selected="0">
            <x v="29"/>
          </reference>
          <reference field="47" count="1" selected="0">
            <x v="1"/>
          </reference>
          <reference field="49" count="1">
            <x v="50"/>
          </reference>
        </references>
      </pivotArea>
    </format>
    <format dxfId="165">
      <pivotArea dataOnly="0" labelOnly="1" outline="0" fieldPosition="0">
        <references count="20">
          <reference field="7" count="1" selected="0">
            <x v="1"/>
          </reference>
          <reference field="8" count="1" selected="0">
            <x v="14"/>
          </reference>
          <reference field="10" count="1" selected="0">
            <x v="30"/>
          </reference>
          <reference field="11" count="1" selected="0">
            <x v="2"/>
          </reference>
          <reference field="12" count="1" selected="0">
            <x v="79"/>
          </reference>
          <reference field="16" count="1" selected="0">
            <x v="42"/>
          </reference>
          <reference field="17" count="1" selected="0">
            <x v="86"/>
          </reference>
          <reference field="18" count="1" selected="0">
            <x v="70"/>
          </reference>
          <reference field="19" count="1" selected="0">
            <x v="70"/>
          </reference>
          <reference field="20" count="1" selected="0">
            <x v="78"/>
          </reference>
          <reference field="21" count="1" selected="0">
            <x v="6"/>
          </reference>
          <reference field="22" count="1" selected="0">
            <x v="16"/>
          </reference>
          <reference field="30" count="1" selected="0">
            <x v="120"/>
          </reference>
          <reference field="31" count="1" selected="0">
            <x v="111"/>
          </reference>
          <reference field="36" count="1" selected="0">
            <x v="70"/>
          </reference>
          <reference field="37" count="1" selected="0">
            <x v="39"/>
          </reference>
          <reference field="38" count="1" selected="0">
            <x v="104"/>
          </reference>
          <reference field="40" count="1" selected="0">
            <x v="9"/>
          </reference>
          <reference field="47" count="1" selected="0">
            <x v="1"/>
          </reference>
          <reference field="49" count="1">
            <x v="0"/>
          </reference>
        </references>
      </pivotArea>
    </format>
    <format dxfId="164">
      <pivotArea dataOnly="0" labelOnly="1" outline="0" fieldPosition="0">
        <references count="20">
          <reference field="7" count="1" selected="0">
            <x v="3"/>
          </reference>
          <reference field="8" count="1" selected="0">
            <x v="14"/>
          </reference>
          <reference field="10" count="1" selected="0">
            <x v="18"/>
          </reference>
          <reference field="11" count="1" selected="0">
            <x v="2"/>
          </reference>
          <reference field="12" count="1" selected="0">
            <x v="38"/>
          </reference>
          <reference field="16" count="1" selected="0">
            <x v="45"/>
          </reference>
          <reference field="17" count="1" selected="0">
            <x v="66"/>
          </reference>
          <reference field="18" count="1" selected="0">
            <x v="51"/>
          </reference>
          <reference field="19" count="1" selected="0">
            <x v="65"/>
          </reference>
          <reference field="20" count="1" selected="0">
            <x v="74"/>
          </reference>
          <reference field="21" count="1" selected="0">
            <x v="12"/>
          </reference>
          <reference field="22" count="1" selected="0">
            <x v="37"/>
          </reference>
          <reference field="30" count="1" selected="0">
            <x v="110"/>
          </reference>
          <reference field="31" count="1" selected="0">
            <x v="80"/>
          </reference>
          <reference field="36" count="1" selected="0">
            <x v="61"/>
          </reference>
          <reference field="37" count="1" selected="0">
            <x v="17"/>
          </reference>
          <reference field="38" count="1" selected="0">
            <x v="12"/>
          </reference>
          <reference field="40" count="1" selected="0">
            <x v="38"/>
          </reference>
          <reference field="47" count="1" selected="0">
            <x v="1"/>
          </reference>
          <reference field="49" count="1">
            <x v="50"/>
          </reference>
        </references>
      </pivotArea>
    </format>
    <format dxfId="163">
      <pivotArea dataOnly="0" labelOnly="1" outline="0" fieldPosition="0">
        <references count="20">
          <reference field="7" count="1" selected="0">
            <x v="3"/>
          </reference>
          <reference field="8" count="1" selected="0">
            <x v="14"/>
          </reference>
          <reference field="10" count="1" selected="0">
            <x v="75"/>
          </reference>
          <reference field="11" count="1" selected="0">
            <x v="12"/>
          </reference>
          <reference field="12" count="1" selected="0">
            <x v="0"/>
          </reference>
          <reference field="16" count="1" selected="0">
            <x v="46"/>
          </reference>
          <reference field="17" count="1" selected="0">
            <x v="22"/>
          </reference>
          <reference field="18" count="1" selected="0">
            <x v="19"/>
          </reference>
          <reference field="19" count="1" selected="0">
            <x v="9"/>
          </reference>
          <reference field="20" count="1" selected="0">
            <x v="18"/>
          </reference>
          <reference field="21" count="1" selected="0">
            <x v="8"/>
          </reference>
          <reference field="22" count="1" selected="0">
            <x v="57"/>
          </reference>
          <reference field="30" count="1" selected="0">
            <x v="2"/>
          </reference>
          <reference field="31" count="1" selected="0">
            <x v="7"/>
          </reference>
          <reference field="36" count="1" selected="0">
            <x v="42"/>
          </reference>
          <reference field="37" count="1" selected="0">
            <x v="4"/>
          </reference>
          <reference field="38" count="1" selected="0">
            <x v="8"/>
          </reference>
          <reference field="40" count="1" selected="0">
            <x v="22"/>
          </reference>
          <reference field="47" count="1" selected="0">
            <x v="1"/>
          </reference>
          <reference field="49" count="1">
            <x v="34"/>
          </reference>
        </references>
      </pivotArea>
    </format>
    <format dxfId="162">
      <pivotArea dataOnly="0" labelOnly="1" outline="0" fieldPosition="0">
        <references count="20">
          <reference field="7" count="1" selected="0">
            <x v="0"/>
          </reference>
          <reference field="8" count="1" selected="0">
            <x v="21"/>
          </reference>
          <reference field="10" count="1" selected="0">
            <x v="74"/>
          </reference>
          <reference field="11" count="1" selected="0">
            <x v="12"/>
          </reference>
          <reference field="12" count="1" selected="0">
            <x v="24"/>
          </reference>
          <reference field="16" count="1" selected="0">
            <x v="46"/>
          </reference>
          <reference field="17" count="1" selected="0">
            <x v="86"/>
          </reference>
          <reference field="18" count="1" selected="0">
            <x v="70"/>
          </reference>
          <reference field="19" count="1" selected="0">
            <x v="9"/>
          </reference>
          <reference field="20" count="1" selected="0">
            <x v="17"/>
          </reference>
          <reference field="21" count="1" selected="0">
            <x v="9"/>
          </reference>
          <reference field="22" count="1" selected="0">
            <x v="59"/>
          </reference>
          <reference field="30" count="1" selected="0">
            <x v="75"/>
          </reference>
          <reference field="31" count="1" selected="0">
            <x v="23"/>
          </reference>
          <reference field="36" count="1" selected="0">
            <x v="4"/>
          </reference>
          <reference field="37" count="1" selected="0">
            <x v="33"/>
          </reference>
          <reference field="38" count="1" selected="0">
            <x v="6"/>
          </reference>
          <reference field="40" count="1" selected="0">
            <x v="39"/>
          </reference>
          <reference field="47" count="1" selected="0">
            <x v="1"/>
          </reference>
          <reference field="49" count="1">
            <x v="50"/>
          </reference>
        </references>
      </pivotArea>
    </format>
    <format dxfId="161">
      <pivotArea dataOnly="0" labelOnly="1" outline="0" fieldPosition="0">
        <references count="20">
          <reference field="7" count="1" selected="0">
            <x v="3"/>
          </reference>
          <reference field="8" count="1" selected="0">
            <x v="14"/>
          </reference>
          <reference field="10" count="1" selected="0">
            <x v="31"/>
          </reference>
          <reference field="11" count="1" selected="0">
            <x v="2"/>
          </reference>
          <reference field="12" count="1" selected="0">
            <x v="27"/>
          </reference>
          <reference field="16" count="1" selected="0">
            <x v="47"/>
          </reference>
          <reference field="17" count="1" selected="0">
            <x v="86"/>
          </reference>
          <reference field="18" count="1" selected="0">
            <x v="70"/>
          </reference>
          <reference field="19" count="1" selected="0">
            <x v="71"/>
          </reference>
          <reference field="20" count="1" selected="0">
            <x v="79"/>
          </reference>
          <reference field="21" count="1" selected="0">
            <x v="6"/>
          </reference>
          <reference field="22" count="1" selected="0">
            <x v="14"/>
          </reference>
          <reference field="30" count="1" selected="0">
            <x v="120"/>
          </reference>
          <reference field="31" count="1" selected="0">
            <x v="0"/>
          </reference>
          <reference field="36" count="1" selected="0">
            <x v="0"/>
          </reference>
          <reference field="37" count="1" selected="0">
            <x v="39"/>
          </reference>
          <reference field="38" count="1" selected="0">
            <x v="97"/>
          </reference>
          <reference field="40" count="1" selected="0">
            <x v="45"/>
          </reference>
          <reference field="47" count="1" selected="0">
            <x v="4"/>
          </reference>
          <reference field="49" count="1">
            <x v="48"/>
          </reference>
        </references>
      </pivotArea>
    </format>
    <format dxfId="160">
      <pivotArea dataOnly="0" labelOnly="1" outline="0" fieldPosition="0">
        <references count="20">
          <reference field="7" count="1" selected="0">
            <x v="3"/>
          </reference>
          <reference field="8" count="1" selected="0">
            <x v="14"/>
          </reference>
          <reference field="10" count="1" selected="0">
            <x v="88"/>
          </reference>
          <reference field="11" count="1" selected="0">
            <x v="17"/>
          </reference>
          <reference field="12" count="1" selected="0">
            <x v="80"/>
          </reference>
          <reference field="16" count="1" selected="0">
            <x v="47"/>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120"/>
          </reference>
          <reference field="31" count="1" selected="0">
            <x v="142"/>
          </reference>
          <reference field="36" count="1" selected="0">
            <x v="93"/>
          </reference>
          <reference field="37" count="1" selected="0">
            <x v="39"/>
          </reference>
          <reference field="38" count="1" selected="0">
            <x v="104"/>
          </reference>
          <reference field="40" count="1" selected="0">
            <x v="0"/>
          </reference>
          <reference field="47" count="1" selected="0">
            <x v="0"/>
          </reference>
          <reference field="49" count="1">
            <x v="51"/>
          </reference>
        </references>
      </pivotArea>
    </format>
    <format dxfId="159">
      <pivotArea dataOnly="0" labelOnly="1" outline="0" fieldPosition="0">
        <references count="20">
          <reference field="7" count="1" selected="0">
            <x v="3"/>
          </reference>
          <reference field="8" count="1" selected="0">
            <x v="14"/>
          </reference>
          <reference field="10" count="1" selected="0">
            <x v="86"/>
          </reference>
          <reference field="11" count="1" selected="0">
            <x v="17"/>
          </reference>
          <reference field="12" count="1" selected="0">
            <x v="80"/>
          </reference>
          <reference field="16" count="1" selected="0">
            <x v="51"/>
          </reference>
          <reference field="17" count="1" selected="0">
            <x v="86"/>
          </reference>
          <reference field="18" count="1" selected="0">
            <x v="70"/>
          </reference>
          <reference field="19" count="1" selected="0">
            <x v="73"/>
          </reference>
          <reference field="20" count="1" selected="0">
            <x v="80"/>
          </reference>
          <reference field="21" count="1" selected="0">
            <x v="10"/>
          </reference>
          <reference field="22" count="1" selected="0">
            <x v="69"/>
          </reference>
          <reference field="30" count="1" selected="0">
            <x v="120"/>
          </reference>
          <reference field="31" count="1" selected="0">
            <x v="100"/>
          </reference>
          <reference field="36" count="1" selected="0">
            <x v="92"/>
          </reference>
          <reference field="37" count="1" selected="0">
            <x v="10"/>
          </reference>
          <reference field="38" count="1" selected="0">
            <x v="104"/>
          </reference>
          <reference field="40" count="1" selected="0">
            <x v="52"/>
          </reference>
          <reference field="47" count="1" selected="0">
            <x v="1"/>
          </reference>
          <reference field="49" count="1">
            <x v="50"/>
          </reference>
        </references>
      </pivotArea>
    </format>
    <format dxfId="158">
      <pivotArea dataOnly="0" labelOnly="1" outline="0" fieldPosition="0">
        <references count="20">
          <reference field="7" count="1" selected="0">
            <x v="3"/>
          </reference>
          <reference field="8" count="1" selected="0">
            <x v="14"/>
          </reference>
          <reference field="10" count="1" selected="0">
            <x v="86"/>
          </reference>
          <reference field="11" count="1" selected="0">
            <x v="17"/>
          </reference>
          <reference field="12" count="1" selected="0">
            <x v="80"/>
          </reference>
          <reference field="16" count="1" selected="0">
            <x v="59"/>
          </reference>
          <reference field="17" count="1" selected="0">
            <x v="86"/>
          </reference>
          <reference field="18" count="1" selected="0">
            <x v="70"/>
          </reference>
          <reference field="19" count="1" selected="0">
            <x v="73"/>
          </reference>
          <reference field="20" count="1" selected="0">
            <x v="80"/>
          </reference>
          <reference field="21" count="1" selected="0">
            <x v="0"/>
          </reference>
          <reference field="22" count="1" selected="0">
            <x v="69"/>
          </reference>
          <reference field="30" count="1" selected="0">
            <x v="4"/>
          </reference>
          <reference field="31" count="1" selected="0">
            <x v="52"/>
          </reference>
          <reference field="36" count="1" selected="0">
            <x v="93"/>
          </reference>
          <reference field="37" count="1" selected="0">
            <x v="10"/>
          </reference>
          <reference field="38" count="1" selected="0">
            <x v="29"/>
          </reference>
          <reference field="40" count="1" selected="0">
            <x v="0"/>
          </reference>
          <reference field="47" count="1" selected="0">
            <x v="0"/>
          </reference>
          <reference field="49" count="1">
            <x v="52"/>
          </reference>
        </references>
      </pivotArea>
    </format>
    <format dxfId="157">
      <pivotArea dataOnly="0" labelOnly="1" outline="0" fieldPosition="0">
        <references count="20">
          <reference field="7" count="1" selected="0">
            <x v="3"/>
          </reference>
          <reference field="8" count="1" selected="0">
            <x v="14"/>
          </reference>
          <reference field="10" count="1" selected="0">
            <x v="21"/>
          </reference>
          <reference field="11" count="1" selected="0">
            <x v="2"/>
          </reference>
          <reference field="12" count="1" selected="0">
            <x v="58"/>
          </reference>
          <reference field="16" count="1" selected="0">
            <x v="59"/>
          </reference>
          <reference field="17" count="1" selected="0">
            <x v="67"/>
          </reference>
          <reference field="18" count="1" selected="0">
            <x v="52"/>
          </reference>
          <reference field="19" count="1" selected="0">
            <x v="11"/>
          </reference>
          <reference field="20" count="1" selected="0">
            <x v="30"/>
          </reference>
          <reference field="21" count="1" selected="0">
            <x v="0"/>
          </reference>
          <reference field="22" count="1" selected="0">
            <x v="52"/>
          </reference>
          <reference field="30" count="1" selected="0">
            <x v="96"/>
          </reference>
          <reference field="31" count="1" selected="0">
            <x v="102"/>
          </reference>
          <reference field="36" count="1" selected="0">
            <x v="41"/>
          </reference>
          <reference field="37" count="1" selected="0">
            <x v="11"/>
          </reference>
          <reference field="38" count="1" selected="0">
            <x v="89"/>
          </reference>
          <reference field="40" count="1" selected="0">
            <x v="26"/>
          </reference>
          <reference field="47" count="1" selected="0">
            <x v="1"/>
          </reference>
          <reference field="49" count="1">
            <x v="36"/>
          </reference>
        </references>
      </pivotArea>
    </format>
    <format dxfId="156">
      <pivotArea dataOnly="0" labelOnly="1" outline="0" fieldPosition="0">
        <references count="20">
          <reference field="7" count="1" selected="0">
            <x v="1"/>
          </reference>
          <reference field="8" count="1" selected="0">
            <x v="14"/>
          </reference>
          <reference field="10" count="1" selected="0">
            <x v="19"/>
          </reference>
          <reference field="11" count="1" selected="0">
            <x v="2"/>
          </reference>
          <reference field="12" count="1" selected="0">
            <x v="61"/>
          </reference>
          <reference field="16" count="1" selected="0">
            <x v="63"/>
          </reference>
          <reference field="17" count="1" selected="0">
            <x v="2"/>
          </reference>
          <reference field="18" count="1" selected="0">
            <x v="2"/>
          </reference>
          <reference field="19" count="1" selected="0">
            <x v="62"/>
          </reference>
          <reference field="20" count="1" selected="0">
            <x v="70"/>
          </reference>
          <reference field="21" count="1" selected="0">
            <x v="12"/>
          </reference>
          <reference field="22" count="1" selected="0">
            <x v="69"/>
          </reference>
          <reference field="30" count="1" selected="0">
            <x v="15"/>
          </reference>
          <reference field="31" count="1" selected="0">
            <x v="107"/>
          </reference>
          <reference field="36" count="1" selected="0">
            <x v="26"/>
          </reference>
          <reference field="37" count="1" selected="0">
            <x v="8"/>
          </reference>
          <reference field="38" count="1" selected="0">
            <x v="57"/>
          </reference>
          <reference field="40" count="1" selected="0">
            <x v="23"/>
          </reference>
          <reference field="47" count="1" selected="0">
            <x v="1"/>
          </reference>
          <reference field="49" count="1">
            <x v="50"/>
          </reference>
        </references>
      </pivotArea>
    </format>
    <format dxfId="155">
      <pivotArea dataOnly="0" labelOnly="1" outline="0" fieldPosition="0">
        <references count="20">
          <reference field="7" count="1" selected="0">
            <x v="1"/>
          </reference>
          <reference field="8" count="1" selected="0">
            <x v="14"/>
          </reference>
          <reference field="10" count="1" selected="0">
            <x v="19"/>
          </reference>
          <reference field="11" count="1" selected="0">
            <x v="2"/>
          </reference>
          <reference field="12" count="1" selected="0">
            <x v="53"/>
          </reference>
          <reference field="16" count="1" selected="0">
            <x v="63"/>
          </reference>
          <reference field="17" count="1" selected="0">
            <x v="3"/>
          </reference>
          <reference field="18" count="1" selected="0">
            <x v="1"/>
          </reference>
          <reference field="19" count="1" selected="0">
            <x v="63"/>
          </reference>
          <reference field="20" count="1" selected="0">
            <x v="69"/>
          </reference>
          <reference field="21" count="1" selected="0">
            <x v="12"/>
          </reference>
          <reference field="22" count="1" selected="0">
            <x v="69"/>
          </reference>
          <reference field="30" count="1" selected="0">
            <x v="9"/>
          </reference>
          <reference field="31" count="1" selected="0">
            <x v="125"/>
          </reference>
          <reference field="36" count="1" selected="0">
            <x v="26"/>
          </reference>
          <reference field="37" count="1" selected="0">
            <x v="8"/>
          </reference>
          <reference field="38" count="1" selected="0">
            <x v="96"/>
          </reference>
          <reference field="40" count="1" selected="0">
            <x v="21"/>
          </reference>
          <reference field="47" count="1" selected="0">
            <x v="1"/>
          </reference>
          <reference field="49" count="1">
            <x v="50"/>
          </reference>
        </references>
      </pivotArea>
    </format>
    <format dxfId="154">
      <pivotArea dataOnly="0" labelOnly="1" outline="0" fieldPosition="0">
        <references count="20">
          <reference field="7" count="1" selected="0">
            <x v="0"/>
          </reference>
          <reference field="8" count="1" selected="0">
            <x v="9"/>
          </reference>
          <reference field="10" count="1" selected="0">
            <x v="35"/>
          </reference>
          <reference field="11" count="1" selected="0">
            <x v="2"/>
          </reference>
          <reference field="12" count="1" selected="0">
            <x v="37"/>
          </reference>
          <reference field="16" count="1" selected="0">
            <x v="65"/>
          </reference>
          <reference field="17" count="1" selected="0">
            <x v="72"/>
          </reference>
          <reference field="18" count="1" selected="0">
            <x v="70"/>
          </reference>
          <reference field="19" count="1" selected="0">
            <x v="9"/>
          </reference>
          <reference field="20" count="1" selected="0">
            <x v="16"/>
          </reference>
          <reference field="21" count="1" selected="0">
            <x v="16"/>
          </reference>
          <reference field="22" count="1" selected="0">
            <x v="53"/>
          </reference>
          <reference field="30" count="1" selected="0">
            <x v="120"/>
          </reference>
          <reference field="31" count="1" selected="0">
            <x v="20"/>
          </reference>
          <reference field="36" count="1" selected="0">
            <x v="22"/>
          </reference>
          <reference field="37" count="1" selected="0">
            <x v="22"/>
          </reference>
          <reference field="38" count="1" selected="0">
            <x v="93"/>
          </reference>
          <reference field="40" count="1" selected="0">
            <x v="13"/>
          </reference>
          <reference field="47" count="1" selected="0">
            <x v="1"/>
          </reference>
          <reference field="49" count="1">
            <x v="50"/>
          </reference>
        </references>
      </pivotArea>
    </format>
    <format dxfId="153">
      <pivotArea dataOnly="0" labelOnly="1" outline="0" fieldPosition="0">
        <references count="20">
          <reference field="7" count="1" selected="0">
            <x v="3"/>
          </reference>
          <reference field="8" count="1" selected="0">
            <x v="14"/>
          </reference>
          <reference field="10" count="1" selected="0">
            <x v="50"/>
          </reference>
          <reference field="11" count="1" selected="0">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1"/>
          </reference>
          <reference field="31" count="1" selected="0">
            <x v="64"/>
          </reference>
          <reference field="36" count="1" selected="0">
            <x v="48"/>
          </reference>
          <reference field="37" count="1" selected="0">
            <x v="10"/>
          </reference>
          <reference field="38" count="1" selected="0">
            <x v="19"/>
          </reference>
          <reference field="40" count="1" selected="0">
            <x v="14"/>
          </reference>
          <reference field="47" count="1" selected="0">
            <x v="1"/>
          </reference>
          <reference field="49" count="1">
            <x v="50"/>
          </reference>
        </references>
      </pivotArea>
    </format>
    <format dxfId="152">
      <pivotArea dataOnly="0" labelOnly="1" outline="0" fieldPosition="0">
        <references count="20">
          <reference field="7" count="1" selected="0">
            <x v="3"/>
          </reference>
          <reference field="8" count="1" selected="0">
            <x v="14"/>
          </reference>
          <reference field="10" count="1" selected="0">
            <x v="50"/>
          </reference>
          <reference field="11" count="1" selected="0">
            <x v="5"/>
          </reference>
          <reference field="12" count="1" selected="0">
            <x v="80"/>
          </reference>
          <reference field="16" count="1" selected="0">
            <x v="66"/>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34"/>
          </reference>
          <reference field="30" count="1" selected="0">
            <x v="25"/>
          </reference>
          <reference field="31" count="1" selected="0">
            <x v="65"/>
          </reference>
          <reference field="36" count="1" selected="0">
            <x v="52"/>
          </reference>
          <reference field="37" count="1" selected="0">
            <x v="10"/>
          </reference>
          <reference field="38" count="1" selected="0">
            <x v="44"/>
          </reference>
          <reference field="40" count="1" selected="0">
            <x v="9"/>
          </reference>
          <reference field="47" count="1" selected="0">
            <x v="1"/>
          </reference>
          <reference field="49" count="1">
            <x v="50"/>
          </reference>
        </references>
      </pivotArea>
    </format>
    <format dxfId="151">
      <pivotArea dataOnly="0" labelOnly="1" outline="0" fieldPosition="0">
        <references count="20">
          <reference field="7" count="1" selected="0">
            <x v="3"/>
          </reference>
          <reference field="8" count="1" selected="0">
            <x v="14"/>
          </reference>
          <reference field="10" count="1" selected="0">
            <x v="81"/>
          </reference>
          <reference field="11" count="1" selected="0">
            <x v="2"/>
          </reference>
          <reference field="12" count="1" selected="0">
            <x v="66"/>
          </reference>
          <reference field="16" count="1" selected="0">
            <x v="66"/>
          </reference>
          <reference field="17" count="1" selected="0">
            <x v="45"/>
          </reference>
          <reference field="18" count="1" selected="0">
            <x v="70"/>
          </reference>
          <reference field="19" count="1" selected="0">
            <x v="38"/>
          </reference>
          <reference field="20" count="1" selected="0">
            <x v="50"/>
          </reference>
          <reference field="21" count="1" selected="0">
            <x v="25"/>
          </reference>
          <reference field="22" count="1" selected="0">
            <x v="29"/>
          </reference>
          <reference field="30" count="1" selected="0">
            <x v="85"/>
          </reference>
          <reference field="31" count="1" selected="0">
            <x v="67"/>
          </reference>
          <reference field="36" count="1" selected="0">
            <x v="24"/>
          </reference>
          <reference field="37" count="1" selected="0">
            <x v="17"/>
          </reference>
          <reference field="38" count="1" selected="0">
            <x v="33"/>
          </reference>
          <reference field="40" count="1" selected="0">
            <x v="3"/>
          </reference>
          <reference field="47" count="1" selected="0">
            <x v="1"/>
          </reference>
          <reference field="49" count="1">
            <x v="50"/>
          </reference>
        </references>
      </pivotArea>
    </format>
    <format dxfId="150">
      <pivotArea dataOnly="0" labelOnly="1" outline="0" fieldPosition="0">
        <references count="20">
          <reference field="7" count="1" selected="0">
            <x v="3"/>
          </reference>
          <reference field="8" count="1" selected="0">
            <x v="14"/>
          </reference>
          <reference field="10" count="1" selected="0">
            <x v="5"/>
          </reference>
          <reference field="11" count="1" selected="0">
            <x v="17"/>
          </reference>
          <reference field="12" count="1" selected="0">
            <x v="80"/>
          </reference>
          <reference field="16" count="1" selected="0">
            <x v="68"/>
          </reference>
          <reference field="17" count="1" selected="0">
            <x v="86"/>
          </reference>
          <reference field="18" count="1" selected="0">
            <x v="70"/>
          </reference>
          <reference field="19" count="1" selected="0">
            <x v="73"/>
          </reference>
          <reference field="20" count="1" selected="0">
            <x v="80"/>
          </reference>
          <reference field="21" count="1" selected="0">
            <x v="25"/>
          </reference>
          <reference field="22" count="1" selected="0">
            <x v="69"/>
          </reference>
          <reference field="30" count="1" selected="0">
            <x v="105"/>
          </reference>
          <reference field="31" count="1" selected="0">
            <x v="137"/>
          </reference>
          <reference field="36" count="1" selected="0">
            <x v="93"/>
          </reference>
          <reference field="37" count="1" selected="0">
            <x v="13"/>
          </reference>
          <reference field="38" count="1" selected="0">
            <x v="31"/>
          </reference>
          <reference field="40" count="1" selected="0">
            <x v="0"/>
          </reference>
          <reference field="47" count="1" selected="0">
            <x v="0"/>
          </reference>
          <reference field="49" count="1">
            <x v="41"/>
          </reference>
        </references>
      </pivotArea>
    </format>
    <format dxfId="149">
      <pivotArea dataOnly="0" labelOnly="1" outline="0" fieldPosition="0">
        <references count="20">
          <reference field="7" count="1" selected="0">
            <x v="1"/>
          </reference>
          <reference field="8" count="1" selected="0">
            <x v="14"/>
          </reference>
          <reference field="10" count="1" selected="0">
            <x v="21"/>
          </reference>
          <reference field="11" count="1" selected="0">
            <x v="2"/>
          </reference>
          <reference field="12" count="1" selected="0">
            <x v="80"/>
          </reference>
          <reference field="16" count="1" selected="0">
            <x v="69"/>
          </reference>
          <reference field="17" count="1" selected="0">
            <x v="8"/>
          </reference>
          <reference field="18" count="1" selected="0">
            <x v="70"/>
          </reference>
          <reference field="19" count="1" selected="0">
            <x v="49"/>
          </reference>
          <reference field="20" count="1" selected="0">
            <x v="80"/>
          </reference>
          <reference field="21" count="1" selected="0">
            <x v="0"/>
          </reference>
          <reference field="22" count="1" selected="0">
            <x v="17"/>
          </reference>
          <reference field="30" count="1" selected="0">
            <x v="71"/>
          </reference>
          <reference field="31" count="1" selected="0">
            <x v="93"/>
          </reference>
          <reference field="36" count="1" selected="0">
            <x v="47"/>
          </reference>
          <reference field="37" count="1" selected="0">
            <x v="7"/>
          </reference>
          <reference field="38" count="1" selected="0">
            <x v="36"/>
          </reference>
          <reference field="40" count="1" selected="0">
            <x v="34"/>
          </reference>
          <reference field="47" count="1" selected="0">
            <x v="1"/>
          </reference>
          <reference field="49" count="1">
            <x v="50"/>
          </reference>
        </references>
      </pivotArea>
    </format>
    <format dxfId="148">
      <pivotArea dataOnly="0" labelOnly="1" outline="0" fieldPosition="0">
        <references count="20">
          <reference field="7" count="1" selected="0">
            <x v="1"/>
          </reference>
          <reference field="8" count="1" selected="0">
            <x v="14"/>
          </reference>
          <reference field="10" count="1" selected="0">
            <x v="67"/>
          </reference>
          <reference field="11" count="1" selected="0">
            <x v="5"/>
          </reference>
          <reference field="12" count="1" selected="0">
            <x v="80"/>
          </reference>
          <reference field="16" count="1" selected="0">
            <x v="72"/>
          </reference>
          <reference field="17" count="1" selected="0">
            <x v="69"/>
          </reference>
          <reference field="18" count="1" selected="0">
            <x v="70"/>
          </reference>
          <reference field="19" count="1" selected="0">
            <x v="15"/>
          </reference>
          <reference field="20" count="1" selected="0">
            <x v="80"/>
          </reference>
          <reference field="21" count="1" selected="0">
            <x v="26"/>
          </reference>
          <reference field="22" count="1" selected="0">
            <x v="35"/>
          </reference>
          <reference field="30" count="1" selected="0">
            <x v="78"/>
          </reference>
          <reference field="31" count="1" selected="0">
            <x v="49"/>
          </reference>
          <reference field="36" count="1" selected="0">
            <x v="82"/>
          </reference>
          <reference field="37" count="1" selected="0">
            <x v="10"/>
          </reference>
          <reference field="38" count="1" selected="0">
            <x v="98"/>
          </reference>
          <reference field="40" count="1" selected="0">
            <x v="45"/>
          </reference>
          <reference field="47" count="1" selected="0">
            <x v="4"/>
          </reference>
          <reference field="49" count="1">
            <x v="30"/>
          </reference>
        </references>
      </pivotArea>
    </format>
    <format dxfId="147">
      <pivotArea dataOnly="0" labelOnly="1" outline="0" fieldPosition="0">
        <references count="20">
          <reference field="7" count="1" selected="0">
            <x v="3"/>
          </reference>
          <reference field="8" count="1" selected="0">
            <x v="14"/>
          </reference>
          <reference field="10" count="1" selected="0">
            <x v="5"/>
          </reference>
          <reference field="11" count="1" selected="0">
            <x v="17"/>
          </reference>
          <reference field="12" count="1" selected="0">
            <x v="80"/>
          </reference>
          <reference field="16" count="1" selected="0">
            <x v="73"/>
          </reference>
          <reference field="17" count="1" selected="0">
            <x v="86"/>
          </reference>
          <reference field="18" count="1" selected="0">
            <x v="70"/>
          </reference>
          <reference field="19" count="1" selected="0">
            <x v="73"/>
          </reference>
          <reference field="20" count="1" selected="0">
            <x v="80"/>
          </reference>
          <reference field="21" count="1" selected="0">
            <x v="28"/>
          </reference>
          <reference field="22" count="1" selected="0">
            <x v="69"/>
          </reference>
          <reference field="30" count="1" selected="0">
            <x v="6"/>
          </reference>
          <reference field="31" count="1" selected="0">
            <x v="88"/>
          </reference>
          <reference field="36" count="1" selected="0">
            <x v="93"/>
          </reference>
          <reference field="37" count="1" selected="0">
            <x v="10"/>
          </reference>
          <reference field="38" count="1" selected="0">
            <x v="70"/>
          </reference>
          <reference field="40" count="1" selected="0">
            <x v="0"/>
          </reference>
          <reference field="47" count="1" selected="0">
            <x v="0"/>
          </reference>
          <reference field="49" count="1">
            <x v="50"/>
          </reference>
        </references>
      </pivotArea>
    </format>
    <format dxfId="146">
      <pivotArea dataOnly="0" labelOnly="1" outline="0" fieldPosition="0">
        <references count="20">
          <reference field="7" count="1" selected="0">
            <x v="3"/>
          </reference>
          <reference field="8" count="1" selected="0">
            <x v="14"/>
          </reference>
          <reference field="10" count="1" selected="0">
            <x v="69"/>
          </reference>
          <reference field="11" count="1" selected="0">
            <x v="14"/>
          </reference>
          <reference field="12" count="1" selected="0">
            <x v="6"/>
          </reference>
          <reference field="16" count="1" selected="0">
            <x v="76"/>
          </reference>
          <reference field="17" count="1" selected="0">
            <x v="56"/>
          </reference>
          <reference field="18" count="1" selected="0">
            <x v="44"/>
          </reference>
          <reference field="19" count="1" selected="0">
            <x v="61"/>
          </reference>
          <reference field="20" count="1" selected="0">
            <x v="52"/>
          </reference>
          <reference field="21" count="1" selected="0">
            <x v="26"/>
          </reference>
          <reference field="22" count="1" selected="0">
            <x v="27"/>
          </reference>
          <reference field="30" count="1" selected="0">
            <x v="119"/>
          </reference>
          <reference field="31" count="1" selected="0">
            <x v="25"/>
          </reference>
          <reference field="36" count="1" selected="0">
            <x v="93"/>
          </reference>
          <reference field="37" count="1" selected="0">
            <x v="0"/>
          </reference>
          <reference field="38" count="1" selected="0">
            <x v="40"/>
          </reference>
          <reference field="40" count="1" selected="0">
            <x v="19"/>
          </reference>
          <reference field="47" count="1" selected="0">
            <x v="1"/>
          </reference>
          <reference field="49" count="1">
            <x v="8"/>
          </reference>
        </references>
      </pivotArea>
    </format>
    <format dxfId="145">
      <pivotArea dataOnly="0" labelOnly="1" outline="0" fieldPosition="0">
        <references count="20">
          <reference field="7" count="1" selected="0">
            <x v="3"/>
          </reference>
          <reference field="8" count="1" selected="0">
            <x v="14"/>
          </reference>
          <reference field="10" count="1" selected="0">
            <x v="69"/>
          </reference>
          <reference field="11" count="1" selected="0">
            <x v="15"/>
          </reference>
          <reference field="12" count="1" selected="0">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120"/>
          </reference>
          <reference field="31" count="1" selected="0">
            <x v="27"/>
          </reference>
          <reference field="36" count="1" selected="0">
            <x v="93"/>
          </reference>
          <reference field="37" count="1" selected="0">
            <x v="0"/>
          </reference>
          <reference field="38" count="1" selected="0">
            <x v="26"/>
          </reference>
          <reference field="40" count="1" selected="0">
            <x v="0"/>
          </reference>
          <reference field="47" count="1" selected="0">
            <x v="0"/>
          </reference>
          <reference field="49" count="1">
            <x v="8"/>
          </reference>
        </references>
      </pivotArea>
    </format>
    <format dxfId="144">
      <pivotArea dataOnly="0" labelOnly="1" outline="0" fieldPosition="0">
        <references count="20">
          <reference field="7" count="1" selected="0">
            <x v="3"/>
          </reference>
          <reference field="8" count="1" selected="0">
            <x v="14"/>
          </reference>
          <reference field="10" count="1" selected="0">
            <x v="69"/>
          </reference>
          <reference field="11" count="1" selected="0">
            <x v="15"/>
          </reference>
          <reference field="12" count="1" selected="0">
            <x v="31"/>
          </reference>
          <reference field="16" count="1" selected="0">
            <x v="76"/>
          </reference>
          <reference field="17" count="1" selected="0">
            <x v="57"/>
          </reference>
          <reference field="18" count="1" selected="0">
            <x v="70"/>
          </reference>
          <reference field="19" count="1" selected="0">
            <x v="61"/>
          </reference>
          <reference field="20" count="1" selected="0">
            <x v="52"/>
          </reference>
          <reference field="21" count="1" selected="0">
            <x v="26"/>
          </reference>
          <reference field="22" count="1" selected="0">
            <x v="27"/>
          </reference>
          <reference field="30" count="1" selected="0">
            <x v="0"/>
          </reference>
          <reference field="31" count="1" selected="0">
            <x v="33"/>
          </reference>
          <reference field="36" count="1" selected="0">
            <x v="93"/>
          </reference>
          <reference field="37" count="1" selected="0">
            <x v="0"/>
          </reference>
          <reference field="38" count="1" selected="0">
            <x v="0"/>
          </reference>
          <reference field="40" count="1" selected="0">
            <x v="0"/>
          </reference>
          <reference field="47" count="1" selected="0">
            <x v="0"/>
          </reference>
          <reference field="49" count="1">
            <x v="50"/>
          </reference>
        </references>
      </pivotArea>
    </format>
    <format dxfId="143">
      <pivotArea dataOnly="0" labelOnly="1" outline="0" fieldPosition="0">
        <references count="20">
          <reference field="7" count="1" selected="0">
            <x v="0"/>
          </reference>
          <reference field="8" count="1" selected="0">
            <x v="18"/>
          </reference>
          <reference field="10" count="1" selected="0">
            <x v="43"/>
          </reference>
          <reference field="11" count="1" selected="0">
            <x v="2"/>
          </reference>
          <reference field="12" count="1" selected="0">
            <x v="63"/>
          </reference>
          <reference field="16" count="1" selected="0">
            <x v="77"/>
          </reference>
          <reference field="17" count="1" selected="0">
            <x v="18"/>
          </reference>
          <reference field="18" count="1" selected="0">
            <x v="69"/>
          </reference>
          <reference field="19" count="1" selected="0">
            <x v="3"/>
          </reference>
          <reference field="20" count="1" selected="0">
            <x v="3"/>
          </reference>
          <reference field="21" count="1" selected="0">
            <x v="0"/>
          </reference>
          <reference field="22" count="1" selected="0">
            <x v="8"/>
          </reference>
          <reference field="30" count="1" selected="0">
            <x v="24"/>
          </reference>
          <reference field="31" count="1" selected="0">
            <x v="15"/>
          </reference>
          <reference field="36" count="1" selected="0">
            <x v="51"/>
          </reference>
          <reference field="37" count="1" selected="0">
            <x v="22"/>
          </reference>
          <reference field="38" count="1" selected="0">
            <x v="45"/>
          </reference>
          <reference field="40" count="1" selected="0">
            <x v="49"/>
          </reference>
          <reference field="47" count="1" selected="0">
            <x v="1"/>
          </reference>
          <reference field="49" count="1">
            <x v="50"/>
          </reference>
        </references>
      </pivotArea>
    </format>
    <format dxfId="142">
      <pivotArea dataOnly="0" labelOnly="1" outline="0" fieldPosition="0">
        <references count="20">
          <reference field="7" count="1" selected="0">
            <x v="0"/>
          </reference>
          <reference field="8" count="1" selected="0">
            <x v="18"/>
          </reference>
          <reference field="10" count="1" selected="0">
            <x v="43"/>
          </reference>
          <reference field="11" count="1" selected="0">
            <x v="2"/>
          </reference>
          <reference field="12" count="1" selected="0">
            <x v="52"/>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29"/>
          </reference>
          <reference field="31" count="1" selected="0">
            <x v="22"/>
          </reference>
          <reference field="36" count="1" selected="0">
            <x v="20"/>
          </reference>
          <reference field="37" count="1" selected="0">
            <x v="40"/>
          </reference>
          <reference field="38" count="1" selected="0">
            <x v="45"/>
          </reference>
          <reference field="40" count="1" selected="0">
            <x v="48"/>
          </reference>
          <reference field="47" count="1" selected="0">
            <x v="1"/>
          </reference>
          <reference field="49" count="1">
            <x v="50"/>
          </reference>
        </references>
      </pivotArea>
    </format>
    <format dxfId="141">
      <pivotArea dataOnly="0" labelOnly="1" outline="0" fieldPosition="0">
        <references count="20">
          <reference field="7" count="1" selected="0">
            <x v="0"/>
          </reference>
          <reference field="8" count="1" selected="0">
            <x v="18"/>
          </reference>
          <reference field="10" count="1" selected="0">
            <x v="42"/>
          </reference>
          <reference field="11" count="1" selected="0">
            <x v="2"/>
          </reference>
          <reference field="12" count="1" selected="0">
            <x v="52"/>
          </reference>
          <reference field="16" count="1" selected="0">
            <x v="77"/>
          </reference>
          <reference field="17" count="1" selected="0">
            <x v="68"/>
          </reference>
          <reference field="18" count="1" selected="0">
            <x v="16"/>
          </reference>
          <reference field="19" count="1" selected="0">
            <x v="47"/>
          </reference>
          <reference field="20" count="1" selected="0">
            <x v="66"/>
          </reference>
          <reference field="21" count="1" selected="0">
            <x v="0"/>
          </reference>
          <reference field="22" count="1" selected="0">
            <x v="8"/>
          </reference>
          <reference field="30" count="1" selected="0">
            <x v="5"/>
          </reference>
          <reference field="31" count="1" selected="0">
            <x v="150"/>
          </reference>
          <reference field="36" count="1" selected="0">
            <x v="18"/>
          </reference>
          <reference field="37" count="1" selected="0">
            <x v="21"/>
          </reference>
          <reference field="38" count="1" selected="0">
            <x v="9"/>
          </reference>
          <reference field="40" count="1" selected="0">
            <x v="47"/>
          </reference>
          <reference field="47" count="1" selected="0">
            <x v="1"/>
          </reference>
          <reference field="49" count="1">
            <x v="50"/>
          </reference>
        </references>
      </pivotArea>
    </format>
    <format dxfId="140">
      <pivotArea dataOnly="0" labelOnly="1" outline="0" fieldPosition="0">
        <references count="20">
          <reference field="7" count="1" selected="0">
            <x v="1"/>
          </reference>
          <reference field="8" count="1" selected="0">
            <x v="14"/>
          </reference>
          <reference field="10" count="1" selected="0">
            <x v="73"/>
          </reference>
          <reference field="11" count="1" selected="0">
            <x v="2"/>
          </reference>
          <reference field="12" count="1" selected="0">
            <x v="30"/>
          </reference>
          <reference field="16" count="1" selected="0">
            <x v="80"/>
          </reference>
          <reference field="17" count="1" selected="0">
            <x v="37"/>
          </reference>
          <reference field="18" count="1" selected="0">
            <x v="32"/>
          </reference>
          <reference field="19" count="1" selected="0">
            <x v="9"/>
          </reference>
          <reference field="20" count="1" selected="0">
            <x v="9"/>
          </reference>
          <reference field="21" count="1" selected="0">
            <x v="16"/>
          </reference>
          <reference field="22" count="1" selected="0">
            <x v="53"/>
          </reference>
          <reference field="30" count="1" selected="0">
            <x v="120"/>
          </reference>
          <reference field="31" count="1" selected="0">
            <x v="19"/>
          </reference>
          <reference field="36" count="1" selected="0">
            <x v="30"/>
          </reference>
          <reference field="37" count="1" selected="0">
            <x v="8"/>
          </reference>
          <reference field="38" count="1" selected="0">
            <x v="32"/>
          </reference>
          <reference field="40" count="1" selected="0">
            <x v="22"/>
          </reference>
          <reference field="47" count="1" selected="0">
            <x v="1"/>
          </reference>
          <reference field="49" count="1">
            <x v="50"/>
          </reference>
        </references>
      </pivotArea>
    </format>
    <format dxfId="139">
      <pivotArea dataOnly="0" labelOnly="1" outline="0" fieldPosition="0">
        <references count="20">
          <reference field="7" count="1" selected="0">
            <x v="0"/>
          </reference>
          <reference field="8" count="1" selected="0">
            <x v="2"/>
          </reference>
          <reference field="10" count="1" selected="0">
            <x v="8"/>
          </reference>
          <reference field="11" count="1" selected="0">
            <x v="12"/>
          </reference>
          <reference field="12" count="1" selected="0">
            <x v="27"/>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36"/>
          </reference>
          <reference field="31" count="1" selected="0">
            <x v="8"/>
          </reference>
          <reference field="36" count="1" selected="0">
            <x v="7"/>
          </reference>
          <reference field="37" count="1" selected="0">
            <x v="37"/>
          </reference>
          <reference field="38" count="1" selected="0">
            <x v="86"/>
          </reference>
          <reference field="40" count="1" selected="0">
            <x v="35"/>
          </reference>
          <reference field="47" count="1" selected="0">
            <x v="1"/>
          </reference>
          <reference field="49" count="1">
            <x v="24"/>
          </reference>
        </references>
      </pivotArea>
    </format>
    <format dxfId="138">
      <pivotArea dataOnly="0" labelOnly="1" outline="0" fieldPosition="0">
        <references count="20">
          <reference field="7" count="1" selected="0">
            <x v="0"/>
          </reference>
          <reference field="8" count="1" selected="0">
            <x v="2"/>
          </reference>
          <reference field="10" count="1" selected="0">
            <x v="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1"/>
          </reference>
          <reference field="31" count="1" selected="0">
            <x v="9"/>
          </reference>
          <reference field="36" count="1" selected="0">
            <x v="11"/>
          </reference>
          <reference field="37" count="1" selected="0">
            <x v="36"/>
          </reference>
          <reference field="38" count="1" selected="0">
            <x v="59"/>
          </reference>
          <reference field="40" count="1" selected="0">
            <x v="34"/>
          </reference>
          <reference field="47" count="1" selected="0">
            <x v="1"/>
          </reference>
          <reference field="49" count="1">
            <x v="21"/>
          </reference>
        </references>
      </pivotArea>
    </format>
    <format dxfId="137">
      <pivotArea dataOnly="0" labelOnly="1" outline="0" fieldPosition="0">
        <references count="20">
          <reference field="7" count="1" selected="0">
            <x v="0"/>
          </reference>
          <reference field="8" count="1" selected="0">
            <x v="0"/>
          </reference>
          <reference field="10" count="1" selected="0">
            <x v="10"/>
          </reference>
          <reference field="11" count="1" selected="0">
            <x v="0"/>
          </reference>
          <reference field="12" count="1" selected="0">
            <x v="12"/>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72"/>
          </reference>
          <reference field="31" count="1" selected="0">
            <x v="10"/>
          </reference>
          <reference field="36" count="1" selected="0">
            <x v="5"/>
          </reference>
          <reference field="37" count="1" selected="0">
            <x v="35"/>
          </reference>
          <reference field="38" count="1" selected="0">
            <x v="2"/>
          </reference>
          <reference field="40" count="1" selected="0">
            <x v="45"/>
          </reference>
          <reference field="47" count="1" selected="0">
            <x v="4"/>
          </reference>
          <reference field="49" count="1">
            <x v="12"/>
          </reference>
        </references>
      </pivotArea>
    </format>
    <format dxfId="136">
      <pivotArea dataOnly="0" labelOnly="1" outline="0" fieldPosition="0">
        <references count="20">
          <reference field="7" count="1" selected="0">
            <x v="0"/>
          </reference>
          <reference field="8" count="1" selected="0">
            <x v="0"/>
          </reference>
          <reference field="10" count="1" selected="0">
            <x v="59"/>
          </reference>
          <reference field="11" count="1" selected="0">
            <x v="12"/>
          </reference>
          <reference field="12" count="1" selected="0">
            <x v="14"/>
          </reference>
          <reference field="16" count="1" selected="0">
            <x v="84"/>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6"/>
          </reference>
          <reference field="31" count="1" selected="0">
            <x v="32"/>
          </reference>
          <reference field="36" count="1" selected="0">
            <x v="37"/>
          </reference>
          <reference field="37" count="1" selected="0">
            <x v="22"/>
          </reference>
          <reference field="38" count="1" selected="0">
            <x v="73"/>
          </reference>
          <reference field="40" count="1" selected="0">
            <x v="22"/>
          </reference>
          <reference field="47" count="1" selected="0">
            <x v="1"/>
          </reference>
          <reference field="49" count="1">
            <x v="35"/>
          </reference>
        </references>
      </pivotArea>
    </format>
    <format dxfId="135">
      <pivotArea dataOnly="0" labelOnly="1" outline="0" fieldPosition="0">
        <references count="20">
          <reference field="7" count="1" selected="0">
            <x v="1"/>
          </reference>
          <reference field="8" count="1" selected="0">
            <x v="14"/>
          </reference>
          <reference field="10" count="1" selected="0">
            <x v="17"/>
          </reference>
          <reference field="11" count="1" selected="0">
            <x v="2"/>
          </reference>
          <reference field="12" count="1" selected="0">
            <x v="51"/>
          </reference>
          <reference field="16" count="1" selected="0">
            <x v="94"/>
          </reference>
          <reference field="17" count="1" selected="0">
            <x v="32"/>
          </reference>
          <reference field="18" count="1" selected="0">
            <x v="26"/>
          </reference>
          <reference field="19" count="1" selected="0">
            <x v="9"/>
          </reference>
          <reference field="20" count="1" selected="0">
            <x v="25"/>
          </reference>
          <reference field="21" count="1" selected="0">
            <x v="21"/>
          </reference>
          <reference field="22" count="1" selected="0">
            <x v="30"/>
          </reference>
          <reference field="30" count="1" selected="0">
            <x v="66"/>
          </reference>
          <reference field="31" count="1" selected="0">
            <x v="130"/>
          </reference>
          <reference field="36" count="1" selected="0">
            <x v="44"/>
          </reference>
          <reference field="37" count="1" selected="0">
            <x v="10"/>
          </reference>
          <reference field="38" count="1" selected="0">
            <x v="30"/>
          </reference>
          <reference field="40" count="1" selected="0">
            <x v="12"/>
          </reference>
          <reference field="47" count="1" selected="0">
            <x v="1"/>
          </reference>
          <reference field="49" count="1">
            <x v="46"/>
          </reference>
        </references>
      </pivotArea>
    </format>
    <format dxfId="134">
      <pivotArea dataOnly="0" labelOnly="1" outline="0" fieldPosition="0">
        <references count="20">
          <reference field="7" count="1" selected="0">
            <x v="3"/>
          </reference>
          <reference field="8" count="1" selected="0">
            <x v="14"/>
          </reference>
          <reference field="10" count="1" selected="0">
            <x v="57"/>
          </reference>
          <reference field="11" count="1" selected="0">
            <x v="2"/>
          </reference>
          <reference field="12" count="1" selected="0">
            <x v="10"/>
          </reference>
          <reference field="16" count="1" selected="0">
            <x v="116"/>
          </reference>
          <reference field="17" count="1" selected="0">
            <x v="43"/>
          </reference>
          <reference field="18" count="1" selected="0">
            <x v="70"/>
          </reference>
          <reference field="19" count="1" selected="0">
            <x v="13"/>
          </reference>
          <reference field="20" count="1" selected="0">
            <x v="44"/>
          </reference>
          <reference field="21" count="1" selected="0">
            <x v="26"/>
          </reference>
          <reference field="22" count="1" selected="0">
            <x v="25"/>
          </reference>
          <reference field="30" count="1" selected="0">
            <x v="32"/>
          </reference>
          <reference field="31" count="1" selected="0">
            <x v="1"/>
          </reference>
          <reference field="36" count="1" selected="0">
            <x v="29"/>
          </reference>
          <reference field="37" count="1" selected="0">
            <x v="10"/>
          </reference>
          <reference field="38" count="1" selected="0">
            <x v="69"/>
          </reference>
          <reference field="40" count="1" selected="0">
            <x v="45"/>
          </reference>
          <reference field="47" count="1" selected="0">
            <x v="2"/>
          </reference>
          <reference field="49" count="1">
            <x v="32"/>
          </reference>
        </references>
      </pivotArea>
    </format>
    <format dxfId="133">
      <pivotArea dataOnly="0" labelOnly="1" outline="0" fieldPosition="0">
        <references count="20">
          <reference field="7" count="1" selected="0">
            <x v="2"/>
          </reference>
          <reference field="8" count="1" selected="0">
            <x v="14"/>
          </reference>
          <reference field="10" count="1" selected="0">
            <x v="83"/>
          </reference>
          <reference field="11" count="1" selected="0">
            <x v="2"/>
          </reference>
          <reference field="12" count="1" selected="0">
            <x v="78"/>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4"/>
          </reference>
          <reference field="36" count="1" selected="0">
            <x v="93"/>
          </reference>
          <reference field="37" count="1" selected="0">
            <x v="39"/>
          </reference>
          <reference field="38" count="1" selected="0">
            <x v="104"/>
          </reference>
          <reference field="40" count="1" selected="0">
            <x v="2"/>
          </reference>
          <reference field="47" count="1" selected="0">
            <x v="1"/>
          </reference>
          <reference field="49" count="1">
            <x v="50"/>
          </reference>
        </references>
      </pivotArea>
    </format>
    <format dxfId="132">
      <pivotArea dataOnly="0" labelOnly="1" outline="0" fieldPosition="0">
        <references count="20">
          <reference field="7" count="1" selected="0">
            <x v="3"/>
          </reference>
          <reference field="8" count="1" selected="0">
            <x v="22"/>
          </reference>
          <reference field="10" count="1" selected="0">
            <x v="83"/>
          </reference>
          <reference field="11" count="1" selected="0">
            <x v="6"/>
          </reference>
          <reference field="12" count="1" selected="0">
            <x v="14"/>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5"/>
          </reference>
          <reference field="36" count="1" selected="0">
            <x v="93"/>
          </reference>
          <reference field="37" count="1" selected="0">
            <x v="39"/>
          </reference>
          <reference field="38" count="1" selected="0">
            <x v="104"/>
          </reference>
          <reference field="40" count="1" selected="0">
            <x v="22"/>
          </reference>
          <reference field="47" count="1" selected="0">
            <x v="1"/>
          </reference>
          <reference field="49" count="1">
            <x v="50"/>
          </reference>
        </references>
      </pivotArea>
    </format>
    <format dxfId="131">
      <pivotArea dataOnly="0" labelOnly="1" outline="0" fieldPosition="0">
        <references count="20">
          <reference field="7" count="1" selected="0">
            <x v="2"/>
          </reference>
          <reference field="8" count="1" selected="0">
            <x v="14"/>
          </reference>
          <reference field="10" count="1" selected="0">
            <x v="83"/>
          </reference>
          <reference field="11" count="1" selected="0">
            <x v="2"/>
          </reference>
          <reference field="12" count="1" selected="0">
            <x v="6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
          </reference>
          <reference field="22" count="1" selected="0">
            <x v="69"/>
          </reference>
          <reference field="30" count="1" selected="0">
            <x v="120"/>
          </reference>
          <reference field="31" count="1" selected="0">
            <x v="6"/>
          </reference>
          <reference field="36" count="1" selected="0">
            <x v="93"/>
          </reference>
          <reference field="37" count="1" selected="0">
            <x v="39"/>
          </reference>
          <reference field="38" count="1" selected="0">
            <x v="104"/>
          </reference>
          <reference field="40" count="1" selected="0">
            <x v="2"/>
          </reference>
          <reference field="47" count="1" selected="0">
            <x v="1"/>
          </reference>
          <reference field="49" count="1">
            <x v="50"/>
          </reference>
        </references>
      </pivotArea>
    </format>
    <format dxfId="130">
      <pivotArea dataOnly="0" labelOnly="1" outline="0" fieldPosition="0">
        <references count="20">
          <reference field="7" count="1" selected="0">
            <x v="0"/>
          </reference>
          <reference field="8" count="1" selected="0">
            <x v="10"/>
          </reference>
          <reference field="10" count="1" selected="0">
            <x v="61"/>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4"/>
          </reference>
          <reference field="22" count="1" selected="0">
            <x v="69"/>
          </reference>
          <reference field="30" count="1" selected="0">
            <x v="44"/>
          </reference>
          <reference field="31" count="1" selected="0">
            <x v="11"/>
          </reference>
          <reference field="36" count="1" selected="0">
            <x v="17"/>
          </reference>
          <reference field="37" count="1" selected="0">
            <x v="34"/>
          </reference>
          <reference field="38" count="1" selected="0">
            <x v="59"/>
          </reference>
          <reference field="40" count="1" selected="0">
            <x v="34"/>
          </reference>
          <reference field="47" count="1" selected="0">
            <x v="1"/>
          </reference>
          <reference field="49" count="1">
            <x v="50"/>
          </reference>
        </references>
      </pivotArea>
    </format>
    <format dxfId="129">
      <pivotArea dataOnly="0" labelOnly="1" outline="0" fieldPosition="0">
        <references count="20">
          <reference field="7" count="1" selected="0">
            <x v="0"/>
          </reference>
          <reference field="8" count="1" selected="0">
            <x v="11"/>
          </reference>
          <reference field="10" count="1" selected="0">
            <x v="58"/>
          </reference>
          <reference field="11" count="1" selected="0">
            <x v="12"/>
          </reference>
          <reference field="12" count="1" selected="0">
            <x v="17"/>
          </reference>
          <reference field="16" count="1" selected="0">
            <x v="116"/>
          </reference>
          <reference field="17" count="1" selected="0">
            <x v="86"/>
          </reference>
          <reference field="18" count="1" selected="0">
            <x v="70"/>
          </reference>
          <reference field="19" count="1" selected="0">
            <x v="66"/>
          </reference>
          <reference field="20" count="1" selected="0">
            <x v="75"/>
          </reference>
          <reference field="21" count="1" selected="0">
            <x v="17"/>
          </reference>
          <reference field="22" count="1" selected="0">
            <x v="3"/>
          </reference>
          <reference field="30" count="1" selected="0">
            <x v="118"/>
          </reference>
          <reference field="31" count="1" selected="0">
            <x v="12"/>
          </reference>
          <reference field="36" count="1" selected="0">
            <x v="13"/>
          </reference>
          <reference field="37" count="1" selected="0">
            <x v="6"/>
          </reference>
          <reference field="38" count="1" selected="0">
            <x v="100"/>
          </reference>
          <reference field="40" count="1" selected="0">
            <x v="14"/>
          </reference>
          <reference field="47" count="1" selected="0">
            <x v="1"/>
          </reference>
          <reference field="49" count="1">
            <x v="50"/>
          </reference>
        </references>
      </pivotArea>
    </format>
    <format dxfId="128">
      <pivotArea dataOnly="0" labelOnly="1" outline="0" fieldPosition="0">
        <references count="20">
          <reference field="7" count="1" selected="0">
            <x v="0"/>
          </reference>
          <reference field="8" count="1" selected="0">
            <x v="0"/>
          </reference>
          <reference field="10" count="1" selected="0">
            <x v="59"/>
          </reference>
          <reference field="11" count="1" selected="0">
            <x v="12"/>
          </reference>
          <reference field="12" count="1" selected="0">
            <x v="16"/>
          </reference>
          <reference field="16" count="1" selected="0">
            <x v="116"/>
          </reference>
          <reference field="17" count="1" selected="0">
            <x v="20"/>
          </reference>
          <reference field="18" count="1" selected="0">
            <x v="54"/>
          </reference>
          <reference field="19" count="1" selected="0">
            <x v="9"/>
          </reference>
          <reference field="20" count="1" selected="0">
            <x v="35"/>
          </reference>
          <reference field="21" count="1" selected="0">
            <x v="2"/>
          </reference>
          <reference field="22" count="1" selected="0">
            <x v="22"/>
          </reference>
          <reference field="30" count="1" selected="0">
            <x v="45"/>
          </reference>
          <reference field="31" count="1" selected="0">
            <x v="13"/>
          </reference>
          <reference field="36" count="1" selected="0">
            <x v="37"/>
          </reference>
          <reference field="37" count="1" selected="0">
            <x v="28"/>
          </reference>
          <reference field="38" count="1" selected="0">
            <x v="17"/>
          </reference>
          <reference field="40" count="1" selected="0">
            <x v="31"/>
          </reference>
          <reference field="47" count="1" selected="0">
            <x v="1"/>
          </reference>
          <reference field="49" count="1">
            <x v="50"/>
          </reference>
        </references>
      </pivotArea>
    </format>
    <format dxfId="127">
      <pivotArea dataOnly="0" labelOnly="1" outline="0" fieldPosition="0">
        <references count="20">
          <reference field="7" count="1" selected="0">
            <x v="1"/>
          </reference>
          <reference field="8" count="1" selected="0">
            <x v="14"/>
          </reference>
          <reference field="10" count="1" selected="0">
            <x v="34"/>
          </reference>
          <reference field="11" count="1" selected="0">
            <x v="2"/>
          </reference>
          <reference field="12" count="1" selected="0">
            <x v="9"/>
          </reference>
          <reference field="16" count="1" selected="0">
            <x v="116"/>
          </reference>
          <reference field="17" count="1" selected="0">
            <x v="79"/>
          </reference>
          <reference field="18" count="1" selected="0">
            <x v="64"/>
          </reference>
          <reference field="19" count="1" selected="0">
            <x v="9"/>
          </reference>
          <reference field="20" count="1" selected="0">
            <x v="6"/>
          </reference>
          <reference field="21" count="1" selected="0">
            <x v="5"/>
          </reference>
          <reference field="22" count="1" selected="0">
            <x v="48"/>
          </reference>
          <reference field="30" count="1" selected="0">
            <x v="98"/>
          </reference>
          <reference field="31" count="1" selected="0">
            <x v="42"/>
          </reference>
          <reference field="36" count="1" selected="0">
            <x v="56"/>
          </reference>
          <reference field="37" count="1" selected="0">
            <x v="8"/>
          </reference>
          <reference field="38" count="1" selected="0">
            <x v="15"/>
          </reference>
          <reference field="40" count="1" selected="0">
            <x v="17"/>
          </reference>
          <reference field="47" count="1" selected="0">
            <x v="1"/>
          </reference>
          <reference field="49" count="1">
            <x v="50"/>
          </reference>
        </references>
      </pivotArea>
    </format>
    <format dxfId="126">
      <pivotArea dataOnly="0" labelOnly="1" outline="0" fieldPosition="0">
        <references count="20">
          <reference field="7" count="1" selected="0">
            <x v="0"/>
          </reference>
          <reference field="8" count="1" selected="0">
            <x v="13"/>
          </reference>
          <reference field="10" count="1" selected="0">
            <x v="63"/>
          </reference>
          <reference field="11" count="1" selected="0">
            <x v="2"/>
          </reference>
          <reference field="12" count="1" selected="0">
            <x v="32"/>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11"/>
          </reference>
          <reference field="30" count="1" selected="0">
            <x v="102"/>
          </reference>
          <reference field="31" count="1" selected="0">
            <x v="59"/>
          </reference>
          <reference field="36" count="1" selected="0">
            <x v="6"/>
          </reference>
          <reference field="37" count="1" selected="0">
            <x v="26"/>
          </reference>
          <reference field="38" count="1" selected="0">
            <x v="13"/>
          </reference>
          <reference field="40" count="1" selected="0">
            <x v="31"/>
          </reference>
          <reference field="47" count="1" selected="0">
            <x v="1"/>
          </reference>
          <reference field="49" count="1">
            <x v="50"/>
          </reference>
        </references>
      </pivotArea>
    </format>
    <format dxfId="125">
      <pivotArea dataOnly="0" labelOnly="1" outline="0" fieldPosition="0">
        <references count="20">
          <reference field="7" count="1" selected="0">
            <x v="3"/>
          </reference>
          <reference field="8" count="1" selected="0">
            <x v="14"/>
          </reference>
          <reference field="10" count="1" selected="0">
            <x v="22"/>
          </reference>
          <reference field="11" count="1" selected="0">
            <x v="2"/>
          </reference>
          <reference field="12" count="1" selected="0">
            <x v="20"/>
          </reference>
          <reference field="16" count="1" selected="0">
            <x v="116"/>
          </reference>
          <reference field="17" count="1" selected="0">
            <x v="35"/>
          </reference>
          <reference field="18" count="1" selected="0">
            <x v="29"/>
          </reference>
          <reference field="19" count="1" selected="0">
            <x v="9"/>
          </reference>
          <reference field="20" count="1" selected="0">
            <x v="29"/>
          </reference>
          <reference field="21" count="1" selected="0">
            <x v="1"/>
          </reference>
          <reference field="22" count="1" selected="0">
            <x v="13"/>
          </reference>
          <reference field="30" count="1" selected="0">
            <x v="113"/>
          </reference>
          <reference field="31" count="1" selected="0">
            <x v="70"/>
          </reference>
          <reference field="36" count="1" selected="0">
            <x v="54"/>
          </reference>
          <reference field="37" count="1" selected="0">
            <x v="5"/>
          </reference>
          <reference field="38" count="1" selected="0">
            <x v="37"/>
          </reference>
          <reference field="40" count="1" selected="0">
            <x v="38"/>
          </reference>
          <reference field="47" count="1" selected="0">
            <x v="1"/>
          </reference>
          <reference field="49" count="1">
            <x v="50"/>
          </reference>
        </references>
      </pivotArea>
    </format>
    <format dxfId="124">
      <pivotArea dataOnly="0" labelOnly="1" outline="0" fieldPosition="0">
        <references count="20">
          <reference field="7" count="1" selected="0">
            <x v="3"/>
          </reference>
          <reference field="8" count="1" selected="0">
            <x v="14"/>
          </reference>
          <reference field="10" count="1" selected="0">
            <x v="6"/>
          </reference>
          <reference field="11" count="1" selected="0">
            <x v="2"/>
          </reference>
          <reference field="12" count="1" selected="0">
            <x v="80"/>
          </reference>
          <reference field="16" count="1" selected="0">
            <x v="116"/>
          </reference>
          <reference field="17" count="1" selected="0">
            <x v="82"/>
          </reference>
          <reference field="18" count="1" selected="0">
            <x v="3"/>
          </reference>
          <reference field="19" count="1" selected="0">
            <x v="73"/>
          </reference>
          <reference field="20" count="1" selected="0">
            <x v="80"/>
          </reference>
          <reference field="21" count="1" selected="0">
            <x v="2"/>
          </reference>
          <reference field="22" count="1" selected="0">
            <x v="11"/>
          </reference>
          <reference field="30" count="1" selected="0">
            <x v="94"/>
          </reference>
          <reference field="31" count="1" selected="0">
            <x v="76"/>
          </reference>
          <reference field="36" count="1" selected="0">
            <x v="21"/>
          </reference>
          <reference field="37" count="1" selected="0">
            <x v="8"/>
          </reference>
          <reference field="38" count="1" selected="0">
            <x v="78"/>
          </reference>
          <reference field="40" count="1" selected="0">
            <x v="37"/>
          </reference>
          <reference field="47" count="1" selected="0">
            <x v="1"/>
          </reference>
          <reference field="49" count="1">
            <x v="15"/>
          </reference>
        </references>
      </pivotArea>
    </format>
    <format dxfId="123">
      <pivotArea dataOnly="0" labelOnly="1" outline="0" fieldPosition="0">
        <references count="20">
          <reference field="7" count="1" selected="0">
            <x v="3"/>
          </reference>
          <reference field="8" count="1" selected="0">
            <x v="14"/>
          </reference>
          <reference field="10" count="1" selected="0">
            <x v="64"/>
          </reference>
          <reference field="11" count="1" selected="0">
            <x v="2"/>
          </reference>
          <reference field="12" count="1" selected="0">
            <x v="42"/>
          </reference>
          <reference field="16" count="1" selected="0">
            <x v="116"/>
          </reference>
          <reference field="17" count="1" selected="0">
            <x v="41"/>
          </reference>
          <reference field="18" count="1" selected="0">
            <x v="36"/>
          </reference>
          <reference field="19" count="1" selected="0">
            <x v="18"/>
          </reference>
          <reference field="20" count="1" selected="0">
            <x v="26"/>
          </reference>
          <reference field="21" count="1" selected="0">
            <x v="27"/>
          </reference>
          <reference field="22" count="1" selected="0">
            <x v="44"/>
          </reference>
          <reference field="30" count="1" selected="0">
            <x v="107"/>
          </reference>
          <reference field="31" count="1" selected="0">
            <x v="77"/>
          </reference>
          <reference field="36" count="1" selected="0">
            <x v="60"/>
          </reference>
          <reference field="37" count="1" selected="0">
            <x v="10"/>
          </reference>
          <reference field="38" count="1" selected="0">
            <x v="38"/>
          </reference>
          <reference field="40" count="1" selected="0">
            <x v="41"/>
          </reference>
          <reference field="47" count="1" selected="0">
            <x v="1"/>
          </reference>
          <reference field="49" count="1">
            <x v="50"/>
          </reference>
        </references>
      </pivotArea>
    </format>
    <format dxfId="122">
      <pivotArea dataOnly="0" labelOnly="1" outline="0" fieldPosition="0">
        <references count="20">
          <reference field="7" count="1" selected="0">
            <x v="3"/>
          </reference>
          <reference field="8" count="1" selected="0">
            <x v="14"/>
          </reference>
          <reference field="10" count="1" selected="0">
            <x v="13"/>
          </reference>
          <reference field="11" count="1" selected="0">
            <x v="7"/>
          </reference>
          <reference field="12" count="1" selected="0">
            <x v="22"/>
          </reference>
          <reference field="16" count="1" selected="0">
            <x v="116"/>
          </reference>
          <reference field="17" count="1" selected="0">
            <x v="7"/>
          </reference>
          <reference field="18" count="1" selected="0">
            <x v="6"/>
          </reference>
          <reference field="19" count="1" selected="0">
            <x v="34"/>
          </reference>
          <reference field="20" count="1" selected="0">
            <x v="45"/>
          </reference>
          <reference field="21" count="1" selected="0">
            <x v="26"/>
          </reference>
          <reference field="22" count="1" selected="0">
            <x v="25"/>
          </reference>
          <reference field="30" count="1" selected="0">
            <x v="17"/>
          </reference>
          <reference field="31" count="1" selected="0">
            <x v="79"/>
          </reference>
          <reference field="36" count="1" selected="0">
            <x v="29"/>
          </reference>
          <reference field="37" count="1" selected="0">
            <x v="8"/>
          </reference>
          <reference field="38" count="1" selected="0">
            <x v="89"/>
          </reference>
          <reference field="40" count="1" selected="0">
            <x v="45"/>
          </reference>
          <reference field="47" count="1" selected="0">
            <x v="2"/>
          </reference>
          <reference field="49" count="1">
            <x v="29"/>
          </reference>
        </references>
      </pivotArea>
    </format>
    <format dxfId="121">
      <pivotArea dataOnly="0" labelOnly="1" outline="0" fieldPosition="0">
        <references count="20">
          <reference field="7" count="1" selected="0">
            <x v="3"/>
          </reference>
          <reference field="8" count="1" selected="0">
            <x v="14"/>
          </reference>
          <reference field="10" count="1" selected="0">
            <x v="79"/>
          </reference>
          <reference field="11" count="1" selected="0">
            <x v="2"/>
          </reference>
          <reference field="12" count="1" selected="0">
            <x v="3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49"/>
          </reference>
          <reference field="30" count="1" selected="0">
            <x v="62"/>
          </reference>
          <reference field="31" count="1" selected="0">
            <x v="81"/>
          </reference>
          <reference field="36" count="1" selected="0">
            <x v="79"/>
          </reference>
          <reference field="37" count="1" selected="0">
            <x v="10"/>
          </reference>
          <reference field="38" count="1" selected="0">
            <x v="36"/>
          </reference>
          <reference field="40" count="1" selected="0">
            <x v="44"/>
          </reference>
          <reference field="47" count="1" selected="0">
            <x v="1"/>
          </reference>
          <reference field="49" count="1">
            <x v="37"/>
          </reference>
        </references>
      </pivotArea>
    </format>
    <format dxfId="120">
      <pivotArea dataOnly="0" labelOnly="1" outline="0" fieldPosition="0">
        <references count="20">
          <reference field="7" count="1" selected="0">
            <x v="3"/>
          </reference>
          <reference field="8" count="1" selected="0">
            <x v="14"/>
          </reference>
          <reference field="10" count="1" selected="0">
            <x v="78"/>
          </reference>
          <reference field="11" count="1" selected="0">
            <x v="2"/>
          </reference>
          <reference field="12" count="1" selected="0">
            <x v="16"/>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69"/>
          </reference>
          <reference field="31" count="1" selected="0">
            <x v="82"/>
          </reference>
          <reference field="36" count="1" selected="0">
            <x v="79"/>
          </reference>
          <reference field="37" count="1" selected="0">
            <x v="10"/>
          </reference>
          <reference field="38" count="1" selected="0">
            <x v="68"/>
          </reference>
          <reference field="40" count="1" selected="0">
            <x v="44"/>
          </reference>
          <reference field="47" count="1" selected="0">
            <x v="1"/>
          </reference>
          <reference field="49" count="1">
            <x v="49"/>
          </reference>
        </references>
      </pivotArea>
    </format>
    <format dxfId="119">
      <pivotArea dataOnly="0" labelOnly="1" outline="0" fieldPosition="0">
        <references count="20">
          <reference field="7" count="1" selected="0">
            <x v="3"/>
          </reference>
          <reference field="8" count="1" selected="0">
            <x v="14"/>
          </reference>
          <reference field="10" count="1" selected="0">
            <x v="48"/>
          </reference>
          <reference field="11" count="1" selected="0">
            <x v="2"/>
          </reference>
          <reference field="12" count="1" selected="0">
            <x v="80"/>
          </reference>
          <reference field="16" count="1" selected="0">
            <x v="116"/>
          </reference>
          <reference field="17" count="1" selected="0">
            <x v="24"/>
          </reference>
          <reference field="18" count="1" selected="0">
            <x v="17"/>
          </reference>
          <reference field="19" count="1" selected="0">
            <x v="73"/>
          </reference>
          <reference field="20" count="1" selected="0">
            <x v="80"/>
          </reference>
          <reference field="21" count="1" selected="0">
            <x v="16"/>
          </reference>
          <reference field="22" count="1" selected="0">
            <x v="28"/>
          </reference>
          <reference field="30" count="1" selected="0">
            <x v="116"/>
          </reference>
          <reference field="31" count="1" selected="0">
            <x v="83"/>
          </reference>
          <reference field="36" count="1" selected="0">
            <x v="57"/>
          </reference>
          <reference field="37" count="1" selected="0">
            <x v="10"/>
          </reference>
          <reference field="38" count="1" selected="0">
            <x v="91"/>
          </reference>
          <reference field="40" count="1" selected="0">
            <x v="45"/>
          </reference>
          <reference field="47" count="1" selected="0">
            <x v="2"/>
          </reference>
          <reference field="49" count="1">
            <x v="47"/>
          </reference>
        </references>
      </pivotArea>
    </format>
    <format dxfId="118">
      <pivotArea dataOnly="0" labelOnly="1" outline="0" fieldPosition="0">
        <references count="20">
          <reference field="7" count="1" selected="0">
            <x v="1"/>
          </reference>
          <reference field="8" count="1" selected="0">
            <x v="14"/>
          </reference>
          <reference field="10" count="1" selected="0">
            <x v="30"/>
          </reference>
          <reference field="11" count="1" selected="0">
            <x v="11"/>
          </reference>
          <reference field="12" count="1" selected="0">
            <x v="14"/>
          </reference>
          <reference field="16" count="1" selected="0">
            <x v="116"/>
          </reference>
          <reference field="17" count="1" selected="0">
            <x v="19"/>
          </reference>
          <reference field="18" count="1" selected="0">
            <x v="4"/>
          </reference>
          <reference field="19" count="1" selected="0">
            <x v="69"/>
          </reference>
          <reference field="20" count="1" selected="0">
            <x v="77"/>
          </reference>
          <reference field="21" count="1" selected="0">
            <x v="6"/>
          </reference>
          <reference field="22" count="1" selected="0">
            <x v="15"/>
          </reference>
          <reference field="30" count="1" selected="0">
            <x v="120"/>
          </reference>
          <reference field="31" count="1" selected="0">
            <x v="85"/>
          </reference>
          <reference field="36" count="1" selected="0">
            <x v="74"/>
          </reference>
          <reference field="37" count="1" selected="0">
            <x v="39"/>
          </reference>
          <reference field="38" count="1" selected="0">
            <x v="104"/>
          </reference>
          <reference field="40" count="1" selected="0">
            <x v="9"/>
          </reference>
          <reference field="47" count="1" selected="0">
            <x v="1"/>
          </reference>
          <reference field="49" count="1">
            <x v="2"/>
          </reference>
        </references>
      </pivotArea>
    </format>
    <format dxfId="117">
      <pivotArea dataOnly="0" labelOnly="1" outline="0" fieldPosition="0">
        <references count="20">
          <reference field="7" count="1" selected="0">
            <x v="3"/>
          </reference>
          <reference field="8" count="1" selected="0">
            <x v="14"/>
          </reference>
          <reference field="10" count="1" selected="0">
            <x v="6"/>
          </reference>
          <reference field="11" count="1" selected="0">
            <x v="2"/>
          </reference>
          <reference field="12" count="1" selected="0">
            <x v="19"/>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
          </reference>
          <reference field="22" count="1" selected="0">
            <x v="21"/>
          </reference>
          <reference field="30" count="1" selected="0">
            <x v="93"/>
          </reference>
          <reference field="31" count="1" selected="0">
            <x v="89"/>
          </reference>
          <reference field="36" count="1" selected="0">
            <x v="23"/>
          </reference>
          <reference field="37" count="1" selected="0">
            <x v="8"/>
          </reference>
          <reference field="38" count="1" selected="0">
            <x v="83"/>
          </reference>
          <reference field="40" count="1" selected="0">
            <x v="34"/>
          </reference>
          <reference field="47" count="1" selected="0">
            <x v="1"/>
          </reference>
          <reference field="49" count="1">
            <x v="50"/>
          </reference>
        </references>
      </pivotArea>
    </format>
    <format dxfId="116">
      <pivotArea dataOnly="0" labelOnly="1" outline="0" fieldPosition="0">
        <references count="20">
          <reference field="7" count="1" selected="0">
            <x v="3"/>
          </reference>
          <reference field="8" count="1" selected="0">
            <x v="14"/>
          </reference>
          <reference field="10" count="1" selected="0">
            <x v="50"/>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1"/>
          </reference>
          <reference field="20" count="1" selected="0">
            <x v="1"/>
          </reference>
          <reference field="21" count="1" selected="0">
            <x v="26"/>
          </reference>
          <reference field="22" count="1" selected="0">
            <x v="7"/>
          </reference>
          <reference field="30" count="1" selected="0">
            <x v="34"/>
          </reference>
          <reference field="31" count="1" selected="0">
            <x v="98"/>
          </reference>
          <reference field="36" count="1" selected="0">
            <x v="53"/>
          </reference>
          <reference field="37" count="1" selected="0">
            <x v="7"/>
          </reference>
          <reference field="38" count="1" selected="0">
            <x v="27"/>
          </reference>
          <reference field="40" count="1" selected="0">
            <x v="41"/>
          </reference>
          <reference field="47" count="1" selected="0">
            <x v="1"/>
          </reference>
          <reference field="49" count="1">
            <x v="10"/>
          </reference>
        </references>
      </pivotArea>
    </format>
    <format dxfId="115">
      <pivotArea dataOnly="0" labelOnly="1" outline="0" fieldPosition="0">
        <references count="20">
          <reference field="7" count="1" selected="0">
            <x v="1"/>
          </reference>
          <reference field="8" count="1" selected="0">
            <x v="14"/>
          </reference>
          <reference field="10" count="1" selected="0">
            <x v="33"/>
          </reference>
          <reference field="11" count="1" selected="0">
            <x v="2"/>
          </reference>
          <reference field="12" count="1" selected="0">
            <x v="40"/>
          </reference>
          <reference field="16" count="1" selected="0">
            <x v="116"/>
          </reference>
          <reference field="17" count="1" selected="0">
            <x v="65"/>
          </reference>
          <reference field="18" count="1" selected="0">
            <x v="70"/>
          </reference>
          <reference field="19" count="1" selected="0">
            <x v="24"/>
          </reference>
          <reference field="20" count="1" selected="0">
            <x v="19"/>
          </reference>
          <reference field="21" count="1" selected="0">
            <x v="19"/>
          </reference>
          <reference field="22" count="1" selected="0">
            <x v="40"/>
          </reference>
          <reference field="30" count="1" selected="0">
            <x v="79"/>
          </reference>
          <reference field="31" count="1" selected="0">
            <x v="101"/>
          </reference>
          <reference field="36" count="1" selected="0">
            <x v="49"/>
          </reference>
          <reference field="37" count="1" selected="0">
            <x v="8"/>
          </reference>
          <reference field="38" count="1" selected="0">
            <x v="53"/>
          </reference>
          <reference field="40" count="1" selected="0">
            <x v="15"/>
          </reference>
          <reference field="47" count="1" selected="0">
            <x v="1"/>
          </reference>
          <reference field="49" count="1">
            <x v="50"/>
          </reference>
        </references>
      </pivotArea>
    </format>
    <format dxfId="114">
      <pivotArea dataOnly="0" labelOnly="1" outline="0" fieldPosition="0">
        <references count="20">
          <reference field="7" count="1" selected="0">
            <x v="3"/>
          </reference>
          <reference field="8" count="1" selected="0">
            <x v="14"/>
          </reference>
          <reference field="10" count="1" selected="0">
            <x v="20"/>
          </reference>
          <reference field="11" count="1" selected="0">
            <x v="2"/>
          </reference>
          <reference field="12" count="1" selected="0">
            <x v="2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1"/>
          </reference>
          <reference field="22" count="1" selected="0">
            <x v="55"/>
          </reference>
          <reference field="30" count="1" selected="0">
            <x v="120"/>
          </reference>
          <reference field="31" count="1" selected="0">
            <x v="103"/>
          </reference>
          <reference field="36" count="1" selected="0">
            <x v="93"/>
          </reference>
          <reference field="37" count="1" selected="0">
            <x v="39"/>
          </reference>
          <reference field="38" count="1" selected="0">
            <x v="104"/>
          </reference>
          <reference field="40" count="1" selected="0">
            <x v="8"/>
          </reference>
          <reference field="47" count="1" selected="0">
            <x v="1"/>
          </reference>
          <reference field="49" count="1">
            <x v="50"/>
          </reference>
        </references>
      </pivotArea>
    </format>
    <format dxfId="113">
      <pivotArea dataOnly="0" labelOnly="1" outline="0" fieldPosition="0">
        <references count="20">
          <reference field="7" count="1" selected="0">
            <x v="1"/>
          </reference>
          <reference field="8" count="1" selected="0">
            <x v="14"/>
          </reference>
          <reference field="10" count="1" selected="0">
            <x v="54"/>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14"/>
          </reference>
          <reference field="22" count="1" selected="0">
            <x v="42"/>
          </reference>
          <reference field="30" count="1" selected="0">
            <x v="120"/>
          </reference>
          <reference field="31" count="1" selected="0">
            <x v="110"/>
          </reference>
          <reference field="36" count="1" selected="0">
            <x v="93"/>
          </reference>
          <reference field="37" count="1" selected="0">
            <x v="39"/>
          </reference>
          <reference field="38" count="1" selected="0">
            <x v="104"/>
          </reference>
          <reference field="40" count="1" selected="0">
            <x v="8"/>
          </reference>
          <reference field="47" count="1" selected="0">
            <x v="1"/>
          </reference>
          <reference field="49" count="1">
            <x v="50"/>
          </reference>
        </references>
      </pivotArea>
    </format>
    <format dxfId="112">
      <pivotArea dataOnly="0" labelOnly="1" outline="0" fieldPosition="0">
        <references count="20">
          <reference field="7" count="1" selected="0">
            <x v="1"/>
          </reference>
          <reference field="8" count="1" selected="0">
            <x v="14"/>
          </reference>
          <reference field="10" count="1" selected="0">
            <x v="55"/>
          </reference>
          <reference field="11" count="1" selected="0">
            <x v="2"/>
          </reference>
          <reference field="12" count="1" selected="0">
            <x v="4"/>
          </reference>
          <reference field="16" count="1" selected="0">
            <x v="116"/>
          </reference>
          <reference field="17" count="1" selected="0">
            <x v="46"/>
          </reference>
          <reference field="18" count="1" selected="0">
            <x v="39"/>
          </reference>
          <reference field="19" count="1" selected="0">
            <x v="73"/>
          </reference>
          <reference field="20" count="1" selected="0">
            <x v="80"/>
          </reference>
          <reference field="21" count="1" selected="0">
            <x v="16"/>
          </reference>
          <reference field="22" count="1" selected="0">
            <x v="1"/>
          </reference>
          <reference field="30" count="1" selected="0">
            <x v="73"/>
          </reference>
          <reference field="31" count="1" selected="0">
            <x v="112"/>
          </reference>
          <reference field="36" count="1" selected="0">
            <x v="47"/>
          </reference>
          <reference field="37" count="1" selected="0">
            <x v="8"/>
          </reference>
          <reference field="38" count="1" selected="0">
            <x v="63"/>
          </reference>
          <reference field="40" count="1" selected="0">
            <x v="24"/>
          </reference>
          <reference field="47" count="1" selected="0">
            <x v="1"/>
          </reference>
          <reference field="49" count="1">
            <x v="50"/>
          </reference>
        </references>
      </pivotArea>
    </format>
    <format dxfId="111">
      <pivotArea dataOnly="0" labelOnly="1" outline="0" fieldPosition="0">
        <references count="20">
          <reference field="7" count="1" selected="0">
            <x v="1"/>
          </reference>
          <reference field="8" count="1" selected="0">
            <x v="14"/>
          </reference>
          <reference field="10" count="1" selected="0">
            <x v="15"/>
          </reference>
          <reference field="11" count="1" selected="0">
            <x v="2"/>
          </reference>
          <reference field="12" count="1" selected="0">
            <x v="6"/>
          </reference>
          <reference field="16" count="1" selected="0">
            <x v="116"/>
          </reference>
          <reference field="17" count="1" selected="0">
            <x v="39"/>
          </reference>
          <reference field="18" count="1" selected="0">
            <x v="34"/>
          </reference>
          <reference field="19" count="1" selected="0">
            <x v="39"/>
          </reference>
          <reference field="20" count="1" selected="0">
            <x v="48"/>
          </reference>
          <reference field="21" count="1" selected="0">
            <x v="24"/>
          </reference>
          <reference field="22" count="1" selected="0">
            <x v="9"/>
          </reference>
          <reference field="30" count="1" selected="0">
            <x v="84"/>
          </reference>
          <reference field="31" count="1" selected="0">
            <x v="113"/>
          </reference>
          <reference field="36" count="1" selected="0">
            <x v="58"/>
          </reference>
          <reference field="37" count="1" selected="0">
            <x v="7"/>
          </reference>
          <reference field="38" count="1" selected="0">
            <x v="18"/>
          </reference>
          <reference field="40" count="1" selected="0">
            <x v="25"/>
          </reference>
          <reference field="47" count="1" selected="0">
            <x v="1"/>
          </reference>
          <reference field="49" count="1">
            <x v="50"/>
          </reference>
        </references>
      </pivotArea>
    </format>
    <format dxfId="110">
      <pivotArea dataOnly="0" labelOnly="1" outline="0" fieldPosition="0">
        <references count="20">
          <reference field="7" count="1" selected="0">
            <x v="1"/>
          </reference>
          <reference field="8" count="1" selected="0">
            <x v="14"/>
          </reference>
          <reference field="10" count="1" selected="0">
            <x v="25"/>
          </reference>
          <reference field="11" count="1" selected="0">
            <x v="2"/>
          </reference>
          <reference field="12" count="1" selected="0">
            <x v="80"/>
          </reference>
          <reference field="16" count="1" selected="0">
            <x v="116"/>
          </reference>
          <reference field="17" count="1" selected="0">
            <x v="64"/>
          </reference>
          <reference field="18" count="1" selected="0">
            <x v="50"/>
          </reference>
          <reference field="19" count="1" selected="0">
            <x v="73"/>
          </reference>
          <reference field="20" count="1" selected="0">
            <x v="80"/>
          </reference>
          <reference field="21" count="1" selected="0">
            <x v="2"/>
          </reference>
          <reference field="22" count="1" selected="0">
            <x v="33"/>
          </reference>
          <reference field="30" count="1" selected="0">
            <x v="114"/>
          </reference>
          <reference field="31" count="1" selected="0">
            <x v="114"/>
          </reference>
          <reference field="36" count="1" selected="0">
            <x v="56"/>
          </reference>
          <reference field="37" count="1" selected="0">
            <x v="8"/>
          </reference>
          <reference field="38" count="1" selected="0">
            <x v="72"/>
          </reference>
          <reference field="40" count="1" selected="0">
            <x v="43"/>
          </reference>
          <reference field="47" count="1" selected="0">
            <x v="1"/>
          </reference>
          <reference field="49" count="1">
            <x v="1"/>
          </reference>
        </references>
      </pivotArea>
    </format>
    <format dxfId="109">
      <pivotArea dataOnly="0" labelOnly="1" outline="0" fieldPosition="0">
        <references count="20">
          <reference field="7" count="1" selected="0">
            <x v="3"/>
          </reference>
          <reference field="8" count="1" selected="0">
            <x v="14"/>
          </reference>
          <reference field="10" count="1" selected="0">
            <x v="86"/>
          </reference>
          <reference field="11" count="1" selected="0">
            <x v="2"/>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27"/>
          </reference>
          <reference field="22" count="1" selected="0">
            <x v="45"/>
          </reference>
          <reference field="30" count="1" selected="0">
            <x v="111"/>
          </reference>
          <reference field="31" count="1" selected="0">
            <x v="117"/>
          </reference>
          <reference field="36" count="1" selected="0">
            <x v="63"/>
          </reference>
          <reference field="37" count="1" selected="0">
            <x v="10"/>
          </reference>
          <reference field="38" count="1" selected="0">
            <x v="39"/>
          </reference>
          <reference field="40" count="1" selected="0">
            <x v="41"/>
          </reference>
          <reference field="47" count="1" selected="0">
            <x v="1"/>
          </reference>
          <reference field="49" count="1">
            <x v="50"/>
          </reference>
        </references>
      </pivotArea>
    </format>
    <format dxfId="108">
      <pivotArea dataOnly="0" labelOnly="1" outline="0" fieldPosition="0">
        <references count="20">
          <reference field="7" count="1" selected="0">
            <x v="3"/>
          </reference>
          <reference field="8" count="1" selected="0">
            <x v="14"/>
          </reference>
          <reference field="10" count="1" selected="0">
            <x v="46"/>
          </reference>
          <reference field="11" count="1" selected="0">
            <x v="2"/>
          </reference>
          <reference field="12" count="1" selected="0">
            <x v="20"/>
          </reference>
          <reference field="16" count="1" selected="0">
            <x v="116"/>
          </reference>
          <reference field="17" count="1" selected="0">
            <x v="85"/>
          </reference>
          <reference field="18" count="1" selected="0">
            <x v="68"/>
          </reference>
          <reference field="19" count="1" selected="0">
            <x v="73"/>
          </reference>
          <reference field="20" count="1" selected="0">
            <x v="80"/>
          </reference>
          <reference field="21" count="1" selected="0">
            <x v="25"/>
          </reference>
          <reference field="22" count="1" selected="0">
            <x v="46"/>
          </reference>
          <reference field="30" count="1" selected="0">
            <x v="112"/>
          </reference>
          <reference field="31" count="1" selected="0">
            <x v="128"/>
          </reference>
          <reference field="36" count="1" selected="0">
            <x v="62"/>
          </reference>
          <reference field="37" count="1" selected="0">
            <x v="9"/>
          </reference>
          <reference field="38" count="1" selected="0">
            <x v="102"/>
          </reference>
          <reference field="40" count="1" selected="0">
            <x v="45"/>
          </reference>
          <reference field="47" count="1" selected="0">
            <x v="2"/>
          </reference>
          <reference field="49" count="1">
            <x v="45"/>
          </reference>
        </references>
      </pivotArea>
    </format>
    <format dxfId="107">
      <pivotArea dataOnly="0" labelOnly="1" outline="0" fieldPosition="0">
        <references count="20">
          <reference field="7" count="1" selected="0">
            <x v="1"/>
          </reference>
          <reference field="8" count="1" selected="0">
            <x v="14"/>
          </reference>
          <reference field="10" count="1" selected="0">
            <x v="7"/>
          </reference>
          <reference field="11" count="1" selected="0">
            <x v="10"/>
          </reference>
          <reference field="12" count="1" selected="0">
            <x v="12"/>
          </reference>
          <reference field="16" count="1" selected="0">
            <x v="116"/>
          </reference>
          <reference field="17" count="1" selected="0">
            <x v="84"/>
          </reference>
          <reference field="18" count="1" selected="0">
            <x v="70"/>
          </reference>
          <reference field="19" count="1" selected="0">
            <x v="73"/>
          </reference>
          <reference field="20" count="1" selected="0">
            <x v="80"/>
          </reference>
          <reference field="21" count="1" selected="0">
            <x v="5"/>
          </reference>
          <reference field="22" count="1" selected="0">
            <x v="39"/>
          </reference>
          <reference field="30" count="1" selected="0">
            <x v="109"/>
          </reference>
          <reference field="31" count="1" selected="0">
            <x v="129"/>
          </reference>
          <reference field="36" count="1" selected="0">
            <x v="32"/>
          </reference>
          <reference field="37" count="1" selected="0">
            <x v="8"/>
          </reference>
          <reference field="38" count="1" selected="0">
            <x v="61"/>
          </reference>
          <reference field="40" count="1" selected="0">
            <x v="28"/>
          </reference>
          <reference field="47" count="1" selected="0">
            <x v="1"/>
          </reference>
          <reference field="49" count="1">
            <x v="50"/>
          </reference>
        </references>
      </pivotArea>
    </format>
    <format dxfId="106">
      <pivotArea dataOnly="0" labelOnly="1" outline="0" fieldPosition="0">
        <references count="20">
          <reference field="7" count="1" selected="0">
            <x v="1"/>
          </reference>
          <reference field="8" count="1" selected="0">
            <x v="14"/>
          </reference>
          <reference field="10" count="1" selected="0">
            <x v="28"/>
          </reference>
          <reference field="11" count="1" selected="0">
            <x v="2"/>
          </reference>
          <reference field="12" count="1" selected="0">
            <x v="33"/>
          </reference>
          <reference field="16" count="1" selected="0">
            <x v="116"/>
          </reference>
          <reference field="17" count="1" selected="0">
            <x v="81"/>
          </reference>
          <reference field="18" count="1" selected="0">
            <x v="66"/>
          </reference>
          <reference field="19" count="1" selected="0">
            <x v="73"/>
          </reference>
          <reference field="20" count="1" selected="0">
            <x v="80"/>
          </reference>
          <reference field="21" count="1" selected="0">
            <x v="2"/>
          </reference>
          <reference field="22" count="1" selected="0">
            <x v="33"/>
          </reference>
          <reference field="30" count="1" selected="0">
            <x v="101"/>
          </reference>
          <reference field="31" count="1" selected="0">
            <x v="133"/>
          </reference>
          <reference field="36" count="1" selected="0">
            <x v="64"/>
          </reference>
          <reference field="37" count="1" selected="0">
            <x v="5"/>
          </reference>
          <reference field="38" count="1" selected="0">
            <x v="75"/>
          </reference>
          <reference field="40" count="1" selected="0">
            <x v="40"/>
          </reference>
          <reference field="47" count="1" selected="0">
            <x v="1"/>
          </reference>
          <reference field="49" count="1">
            <x v="1"/>
          </reference>
        </references>
      </pivotArea>
    </format>
    <format dxfId="105">
      <pivotArea dataOnly="0" labelOnly="1" outline="0" fieldPosition="0">
        <references count="20">
          <reference field="7" count="1" selected="0">
            <x v="3"/>
          </reference>
          <reference field="8" count="1" selected="0">
            <x v="14"/>
          </reference>
          <reference field="10" count="1" selected="0">
            <x v="86"/>
          </reference>
          <reference field="11" count="1" selected="0">
            <x v="5"/>
          </reference>
          <reference field="12" count="1" selected="0">
            <x v="80"/>
          </reference>
          <reference field="16" count="1" selected="0">
            <x v="116"/>
          </reference>
          <reference field="17" count="1" selected="0">
            <x v="86"/>
          </reference>
          <reference field="18" count="1" selected="0">
            <x v="70"/>
          </reference>
          <reference field="19" count="1" selected="0">
            <x v="73"/>
          </reference>
          <reference field="20" count="1" selected="0">
            <x v="80"/>
          </reference>
          <reference field="21" count="1" selected="0">
            <x v="32"/>
          </reference>
          <reference field="22" count="1" selected="0">
            <x v="69"/>
          </reference>
          <reference field="30" count="1" selected="0">
            <x v="120"/>
          </reference>
          <reference field="31" count="1" selected="0">
            <x v="144"/>
          </reference>
          <reference field="36" count="1" selected="0">
            <x v="93"/>
          </reference>
          <reference field="37" count="1" selected="0">
            <x v="39"/>
          </reference>
          <reference field="38" count="1" selected="0">
            <x v="104"/>
          </reference>
          <reference field="40" count="1" selected="0">
            <x v="0"/>
          </reference>
          <reference field="47" count="1" selected="0">
            <x v="0"/>
          </reference>
          <reference field="49" count="1">
            <x v="53"/>
          </reference>
        </references>
      </pivotArea>
    </format>
    <format dxfId="104">
      <pivotArea dataOnly="0" labelOnly="1" outline="0" fieldPosition="0">
        <references count="20">
          <reference field="7" count="1" selected="0">
            <x v="3"/>
          </reference>
          <reference field="8" count="1" selected="0">
            <x v="14"/>
          </reference>
          <reference field="10" count="1" selected="0">
            <x v="49"/>
          </reference>
          <reference field="11" count="1" selected="0">
            <x v="2"/>
          </reference>
          <reference field="12" count="1" selected="0">
            <x v="41"/>
          </reference>
          <reference field="16" count="1" selected="0">
            <x v="71"/>
          </reference>
          <reference field="17" count="1" selected="0">
            <x v="83"/>
          </reference>
          <reference field="18" count="1" selected="0">
            <x v="67"/>
          </reference>
          <reference field="19" count="1" selected="0">
            <x v="39"/>
          </reference>
          <reference field="20" count="1" selected="0">
            <x v="57"/>
          </reference>
          <reference field="21" count="1" selected="0">
            <x v="15"/>
          </reference>
          <reference field="22" count="1" selected="0">
            <x v="6"/>
          </reference>
          <reference field="30" count="1" selected="0">
            <x v="13"/>
          </reference>
          <reference field="31" count="1" selected="0">
            <x v="135"/>
          </reference>
          <reference field="36" count="1" selected="0">
            <x v="76"/>
          </reference>
          <reference field="37" count="1" selected="0">
            <x v="12"/>
          </reference>
          <reference field="38" count="1" selected="0">
            <x v="21"/>
          </reference>
          <reference field="40" count="1" selected="0">
            <x v="19"/>
          </reference>
          <reference field="47" count="1" selected="0">
            <x v="1"/>
          </reference>
          <reference field="49" count="1">
            <x v="17"/>
          </reference>
        </references>
      </pivotArea>
    </format>
    <format dxfId="1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6" minRefreshableVersion="3" useAutoFormatting="1" rowGrandTotals="0" colGrandTotals="0" itemPrintTitles="1" createdVersion="6" indent="0" compact="0" compactData="0" multipleFieldFilters="0">
  <location ref="A5:F49" firstHeaderRow="0" firstDataRow="1" firstDataCol="4" rowPageCount="3" colPageCount="1"/>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2">
        <item x="6"/>
        <item x="9"/>
        <item x="0"/>
        <item m="1" x="11"/>
        <item x="10"/>
        <item x="7"/>
        <item x="2"/>
        <item x="1"/>
        <item x="8"/>
        <item x="3"/>
        <item x="4"/>
        <item x="5"/>
      </items>
    </pivotField>
    <pivotField axis="axisRow" compact="0" outline="0" showAll="0" defaultSubtotal="0">
      <items count="9">
        <item x="2"/>
        <item m="1" x="7"/>
        <item x="1"/>
        <item x="3"/>
        <item m="1" x="6"/>
        <item x="0"/>
        <item x="5"/>
        <item x="4"/>
        <item m="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89">
        <item x="26"/>
        <item x="40"/>
        <item x="16"/>
        <item x="17"/>
        <item x="133"/>
        <item x="85"/>
        <item x="134"/>
        <item x="310"/>
        <item x="311"/>
        <item x="97"/>
        <item x="65"/>
        <item x="53"/>
        <item m="1" x="469"/>
        <item x="54"/>
        <item x="22"/>
        <item x="50"/>
        <item x="104"/>
        <item x="56"/>
        <item x="158"/>
        <item x="48"/>
        <item m="1" x="485"/>
        <item m="1" x="477"/>
        <item x="243"/>
        <item x="98"/>
        <item x="166"/>
        <item x="66"/>
        <item x="24"/>
        <item x="84"/>
        <item x="101"/>
        <item x="317"/>
        <item x="315"/>
        <item x="314"/>
        <item x="323"/>
        <item x="316"/>
        <item x="319"/>
        <item x="305"/>
        <item x="51"/>
        <item x="312"/>
        <item x="397"/>
        <item x="386"/>
        <item x="387"/>
        <item m="1" x="453"/>
        <item x="388"/>
        <item m="1" x="476"/>
        <item x="382"/>
        <item x="381"/>
        <item x="390"/>
        <item x="0"/>
        <item x="385"/>
        <item x="389"/>
        <item x="379"/>
        <item x="396"/>
        <item x="393"/>
        <item m="1" x="450"/>
        <item x="380"/>
        <item x="383"/>
        <item x="392"/>
        <item x="391"/>
        <item x="394"/>
        <item x="398"/>
        <item x="384"/>
        <item x="395"/>
        <item x="306"/>
        <item x="409"/>
        <item x="410"/>
        <item x="299"/>
        <item x="320"/>
        <item x="302"/>
        <item x="321"/>
        <item x="322"/>
        <item x="301"/>
        <item x="300"/>
        <item m="1" x="461"/>
        <item x="303"/>
        <item x="95"/>
        <item x="46"/>
        <item x="304"/>
        <item x="308"/>
        <item x="168"/>
        <item x="52"/>
        <item x="58"/>
        <item x="123"/>
        <item x="156"/>
        <item x="157"/>
        <item x="155"/>
        <item x="63"/>
        <item x="111"/>
        <item x="112"/>
        <item x="307"/>
        <item x="55"/>
        <item x="152"/>
        <item x="153"/>
        <item x="35"/>
        <item x="330"/>
        <item x="329"/>
        <item m="1" x="454"/>
        <item x="90"/>
        <item x="91"/>
        <item x="103"/>
        <item x="102"/>
        <item x="57"/>
        <item m="1" x="466"/>
        <item x="36"/>
        <item x="137"/>
        <item x="332"/>
        <item x="331"/>
        <item x="335"/>
        <item x="334"/>
        <item x="333"/>
        <item x="324"/>
        <item x="327"/>
        <item x="411"/>
        <item x="328"/>
        <item x="336"/>
        <item x="337"/>
        <item x="326"/>
        <item x="325"/>
        <item x="9"/>
        <item m="1" x="445"/>
        <item x="136"/>
        <item x="42"/>
        <item x="143"/>
        <item x="144"/>
        <item x="145"/>
        <item x="169"/>
        <item x="94"/>
        <item x="25"/>
        <item x="29"/>
        <item x="15"/>
        <item x="254"/>
        <item x="11"/>
        <item x="161"/>
        <item x="6"/>
        <item x="281"/>
        <item m="1" x="468"/>
        <item x="282"/>
        <item x="284"/>
        <item x="283"/>
        <item x="154"/>
        <item x="288"/>
        <item x="339"/>
        <item x="242"/>
        <item m="1" x="446"/>
        <item x="99"/>
        <item x="43"/>
        <item x="240"/>
        <item x="241"/>
        <item x="149"/>
        <item x="5"/>
        <item x="287"/>
        <item x="259"/>
        <item x="100"/>
        <item x="45"/>
        <item x="1"/>
        <item x="30"/>
        <item x="179"/>
        <item x="346"/>
        <item x="49"/>
        <item x="163"/>
        <item x="297"/>
        <item x="244"/>
        <item x="295"/>
        <item x="313"/>
        <item x="7"/>
        <item x="338"/>
        <item x="150"/>
        <item x="341"/>
        <item x="406"/>
        <item m="1" x="478"/>
        <item x="298"/>
        <item x="413"/>
        <item x="342"/>
        <item x="280"/>
        <item m="1" x="481"/>
        <item x="246"/>
        <item x="340"/>
        <item x="414"/>
        <item m="1" x="451"/>
        <item x="23"/>
        <item x="256"/>
        <item x="289"/>
        <item x="12"/>
        <item x="419"/>
        <item x="423"/>
        <item x="416"/>
        <item x="309"/>
        <item x="129"/>
        <item x="128"/>
        <item x="348"/>
        <item m="1" x="458"/>
        <item x="44"/>
        <item x="3"/>
        <item x="110"/>
        <item x="105"/>
        <item x="106"/>
        <item m="1" x="487"/>
        <item x="141"/>
        <item x="167"/>
        <item x="357"/>
        <item x="124"/>
        <item x="125"/>
        <item x="70"/>
        <item x="142"/>
        <item x="108"/>
        <item m="1" x="480"/>
        <item x="59"/>
        <item x="140"/>
        <item x="258"/>
        <item x="292"/>
        <item x="4"/>
        <item x="293"/>
        <item x="34"/>
        <item x="294"/>
        <item x="2"/>
        <item x="79"/>
        <item x="73"/>
        <item x="19"/>
        <item m="1" x="457"/>
        <item x="14"/>
        <item x="89"/>
        <item x="75"/>
        <item x="61"/>
        <item x="250"/>
        <item x="62"/>
        <item x="38"/>
        <item x="165"/>
        <item x="164"/>
        <item m="1" x="479"/>
        <item x="147"/>
        <item x="162"/>
        <item x="107"/>
        <item x="32"/>
        <item x="21"/>
        <item x="181"/>
        <item x="47"/>
        <item x="160"/>
        <item x="76"/>
        <item x="60"/>
        <item x="408"/>
        <item x="257"/>
        <item x="170"/>
        <item x="285"/>
        <item x="427"/>
        <item x="435"/>
        <item x="247"/>
        <item x="88"/>
        <item x="138"/>
        <item m="1" x="488"/>
        <item x="354"/>
        <item x="437"/>
        <item x="208"/>
        <item x="378"/>
        <item x="148"/>
        <item x="67"/>
        <item x="139"/>
        <item m="1" x="444"/>
        <item x="358"/>
        <item x="8"/>
        <item x="13"/>
        <item x="41"/>
        <item x="130"/>
        <item x="131"/>
        <item x="407"/>
        <item x="355"/>
        <item x="249"/>
        <item x="356"/>
        <item x="146"/>
        <item x="353"/>
        <item x="401"/>
        <item x="344"/>
        <item x="151"/>
        <item x="349"/>
        <item x="350"/>
        <item x="352"/>
        <item x="132"/>
        <item x="351"/>
        <item x="68"/>
        <item x="343"/>
        <item x="279"/>
        <item x="93"/>
        <item x="425"/>
        <item x="428"/>
        <item x="432"/>
        <item x="121"/>
        <item x="122"/>
        <item x="71"/>
        <item x="119"/>
        <item x="31"/>
        <item x="72"/>
        <item x="69"/>
        <item x="248"/>
        <item x="28"/>
        <item x="114"/>
        <item x="113"/>
        <item x="286"/>
        <item x="81"/>
        <item x="82"/>
        <item x="277"/>
        <item x="77"/>
        <item x="39"/>
        <item m="1" x="459"/>
        <item x="127"/>
        <item m="1" x="465"/>
        <item x="251"/>
        <item x="377"/>
        <item x="74"/>
        <item x="33"/>
        <item x="18"/>
        <item x="115"/>
        <item x="64"/>
        <item x="116"/>
        <item x="117"/>
        <item x="118"/>
        <item x="126"/>
        <item x="120"/>
        <item m="1" x="467"/>
        <item x="37"/>
        <item x="252"/>
        <item x="253"/>
        <item x="80"/>
        <item x="434"/>
        <item x="135"/>
        <item x="245"/>
        <item x="27"/>
        <item x="290"/>
        <item x="291"/>
        <item m="1" x="455"/>
        <item x="255"/>
        <item x="278"/>
        <item m="1" x="456"/>
        <item x="223"/>
        <item x="207"/>
        <item x="373"/>
        <item x="185"/>
        <item x="217"/>
        <item x="174"/>
        <item x="175"/>
        <item x="187"/>
        <item x="364"/>
        <item m="1" x="462"/>
        <item x="222"/>
        <item x="197"/>
        <item x="371"/>
        <item x="173"/>
        <item m="1" x="474"/>
        <item x="261"/>
        <item m="1" x="443"/>
        <item x="195"/>
        <item x="171"/>
        <item x="216"/>
        <item x="231"/>
        <item x="422"/>
        <item x="191"/>
        <item x="370"/>
        <item m="1" x="452"/>
        <item x="439"/>
        <item x="172"/>
        <item x="212"/>
        <item x="86"/>
        <item x="412"/>
        <item x="219"/>
        <item x="262"/>
        <item m="1" x="484"/>
        <item x="176"/>
        <item x="263"/>
        <item x="264"/>
        <item x="359"/>
        <item x="78"/>
        <item x="20"/>
        <item x="202"/>
        <item x="235"/>
        <item x="210"/>
        <item x="418"/>
        <item x="424"/>
        <item x="430"/>
        <item x="194"/>
        <item x="400"/>
        <item x="270"/>
        <item x="205"/>
        <item x="268"/>
        <item x="206"/>
        <item x="221"/>
        <item x="193"/>
        <item x="213"/>
        <item m="1" x="449"/>
        <item m="1" x="482"/>
        <item x="226"/>
        <item x="276"/>
        <item x="274"/>
        <item x="273"/>
        <item x="272"/>
        <item x="188"/>
        <item x="189"/>
        <item x="109"/>
        <item x="233"/>
        <item x="198"/>
        <item x="204"/>
        <item x="238"/>
        <item x="237"/>
        <item x="236"/>
        <item x="239"/>
        <item x="415"/>
        <item x="265"/>
        <item x="399"/>
        <item x="369"/>
        <item m="1" x="463"/>
        <item x="83"/>
        <item x="182"/>
        <item x="228"/>
        <item x="420"/>
        <item x="199"/>
        <item x="366"/>
        <item x="183"/>
        <item x="421"/>
        <item m="1" x="473"/>
        <item x="260"/>
        <item x="433"/>
        <item x="438"/>
        <item x="440"/>
        <item x="192"/>
        <item x="92"/>
        <item x="318"/>
        <item m="1" x="447"/>
        <item m="1" x="448"/>
        <item x="184"/>
        <item x="218"/>
        <item x="441"/>
        <item x="368"/>
        <item x="271"/>
        <item x="375"/>
        <item x="209"/>
        <item x="211"/>
        <item x="220"/>
        <item x="372"/>
        <item x="367"/>
        <item x="269"/>
        <item x="232"/>
        <item x="267"/>
        <item m="1" x="464"/>
        <item x="266"/>
        <item x="178"/>
        <item x="180"/>
        <item x="417"/>
        <item x="363"/>
        <item x="362"/>
        <item x="361"/>
        <item x="360"/>
        <item x="225"/>
        <item x="224"/>
        <item x="214"/>
        <item x="215"/>
        <item m="1" x="472"/>
        <item x="159"/>
        <item m="1" x="486"/>
        <item x="436"/>
        <item x="196"/>
        <item x="190"/>
        <item x="426"/>
        <item x="429"/>
        <item x="431"/>
        <item x="347"/>
        <item x="234"/>
        <item x="229"/>
        <item x="230"/>
        <item m="1" x="471"/>
        <item m="1" x="470"/>
        <item x="405"/>
        <item x="402"/>
        <item x="404"/>
        <item x="403"/>
        <item x="376"/>
        <item m="1" x="442"/>
        <item m="1" x="483"/>
        <item x="87"/>
        <item m="1" x="460"/>
        <item x="177"/>
        <item x="186"/>
        <item x="345"/>
        <item m="1" x="475"/>
        <item x="10"/>
        <item x="275"/>
        <item x="227"/>
        <item x="365"/>
        <item x="374"/>
        <item x="296"/>
        <item x="203"/>
        <item x="200"/>
        <item x="201"/>
        <item x="96"/>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08">
        <item h="1" x="17"/>
        <item h="1" x="67"/>
        <item h="1" x="4"/>
        <item h="1" x="26"/>
        <item h="1" x="41"/>
        <item h="1" x="14"/>
        <item h="1" x="38"/>
        <item h="1" x="42"/>
        <item h="1" x="49"/>
        <item h="1" x="25"/>
        <item h="1" x="15"/>
        <item h="1" x="43"/>
        <item h="1" x="45"/>
        <item h="1" x="78"/>
        <item h="1" x="13"/>
        <item h="1" x="76"/>
        <item h="1" x="46"/>
        <item h="1" x="39"/>
        <item h="1" x="34"/>
        <item h="1" x="33"/>
        <item h="1" x="35"/>
        <item h="1" x="62"/>
        <item h="1" x="75"/>
        <item h="1" x="59"/>
        <item h="1" x="82"/>
        <item h="1" x="12"/>
        <item h="1" x="56"/>
        <item h="1" x="2"/>
        <item h="1" x="85"/>
        <item h="1" x="7"/>
        <item h="1" x="65"/>
        <item h="1" x="32"/>
        <item h="1" x="63"/>
        <item h="1" x="9"/>
        <item h="1" x="72"/>
        <item h="1" x="53"/>
        <item h="1" x="90"/>
        <item h="1" x="74"/>
        <item h="1" x="44"/>
        <item h="1" x="92"/>
        <item h="1" x="71"/>
        <item h="1" x="55"/>
        <item h="1" x="52"/>
        <item h="1" x="51"/>
        <item h="1" x="73"/>
        <item h="1" x="89"/>
        <item h="1" x="31"/>
        <item h="1" x="3"/>
        <item h="1" x="21"/>
        <item h="1" x="87"/>
        <item h="1" x="88"/>
        <item h="1" x="29"/>
        <item h="1" x="37"/>
        <item h="1" x="86"/>
        <item h="1" x="30"/>
        <item h="1" x="54"/>
        <item h="1" x="24"/>
        <item h="1" x="60"/>
        <item h="1" x="28"/>
        <item h="1" x="64"/>
        <item h="1" x="22"/>
        <item x="8"/>
        <item x="58"/>
        <item x="27"/>
        <item x="57"/>
        <item x="61"/>
        <item x="11"/>
        <item x="10"/>
        <item x="16"/>
        <item x="1"/>
        <item x="5"/>
        <item x="83"/>
        <item x="68"/>
        <item x="91"/>
        <item x="48"/>
        <item x="79"/>
        <item x="47"/>
        <item x="81"/>
        <item x="80"/>
        <item x="18"/>
        <item x="6"/>
        <item x="70"/>
        <item x="19"/>
        <item x="20"/>
        <item x="84"/>
        <item x="50"/>
        <item x="77"/>
        <item x="23"/>
        <item x="96"/>
        <item x="69"/>
        <item x="97"/>
        <item x="94"/>
        <item x="93"/>
        <item x="66"/>
        <item x="95"/>
        <item h="1" x="99"/>
        <item h="1" x="98"/>
        <item m="1" x="107"/>
        <item h="1" x="40"/>
        <item h="1" x="104"/>
        <item h="1" x="105"/>
        <item h="1" x="106"/>
        <item h="1" x="100"/>
        <item h="1" x="103"/>
        <item h="1" x="36"/>
        <item h="1" x="102"/>
        <item h="1" x="101"/>
        <item x="0"/>
      </items>
    </pivotField>
    <pivotField compact="0" outline="0" showAll="0" defaultSubtotal="0"/>
    <pivotField compact="0" outline="0" showAll="0" defaultSubtotal="0"/>
    <pivotField compact="0" outline="0" showAll="0" defaultSubtotal="0"/>
    <pivotField dataField="1" compact="0" numFmtId="10" outline="0" showAll="0" defaultSubtotal="0"/>
    <pivotField compact="0" outline="0" showAll="0" defaultSubtotal="0"/>
    <pivotField axis="axisPage" compact="0" outline="0" multipleItemSelectionAllowed="1" showAll="0" defaultSubtotal="0">
      <items count="45">
        <item x="0"/>
        <item x="36"/>
        <item x="10"/>
        <item x="26"/>
        <item x="27"/>
        <item x="3"/>
        <item x="32"/>
        <item x="29"/>
        <item x="31"/>
        <item x="42"/>
        <item x="34"/>
        <item x="38"/>
        <item x="41"/>
        <item x="6"/>
        <item x="43"/>
        <item x="33"/>
        <item x="25"/>
        <item x="37"/>
        <item x="35"/>
        <item x="30"/>
        <item x="44"/>
        <item x="24"/>
        <item x="39"/>
        <item x="40"/>
        <item x="18"/>
        <item x="5"/>
        <item x="23"/>
        <item x="14"/>
        <item x="9"/>
        <item x="21"/>
        <item x="22"/>
        <item x="15"/>
        <item x="11"/>
        <item x="13"/>
        <item x="19"/>
        <item x="16"/>
        <item x="12"/>
        <item x="2"/>
        <item x="8"/>
        <item x="7"/>
        <item x="17"/>
        <item x="4"/>
        <item x="20"/>
        <item h="1" x="1"/>
        <item x="28"/>
      </items>
    </pivotField>
    <pivotField compact="0" numFmtId="10" outline="0" showAll="0" defaultSubtotal="0"/>
    <pivotField compact="0" numFmtId="10" outline="0" showAll="0" defaultSubtotal="0"/>
    <pivotField compact="0" numFmtId="10" outline="0" showAll="0" defaultSubtotal="0"/>
    <pivotField axis="axisPage" compact="0" numFmtId="10" outline="0" multipleItemSelectionAllowed="1" showAll="0" defaultSubtotal="0">
      <items count="56">
        <item h="1" x="0"/>
        <item x="46"/>
        <item x="47"/>
        <item x="15"/>
        <item x="25"/>
        <item x="20"/>
        <item x="4"/>
        <item x="43"/>
        <item x="30"/>
        <item x="52"/>
        <item x="31"/>
        <item x="7"/>
        <item x="32"/>
        <item x="8"/>
        <item x="2"/>
        <item x="14"/>
        <item x="42"/>
        <item x="44"/>
        <item x="29"/>
        <item x="45"/>
        <item x="41"/>
        <item x="12"/>
        <item x="17"/>
        <item x="24"/>
        <item x="10"/>
        <item x="36"/>
        <item x="28"/>
        <item x="16"/>
        <item x="9"/>
        <item x="54"/>
        <item x="27"/>
        <item x="5"/>
        <item x="26"/>
        <item x="22"/>
        <item x="13"/>
        <item x="35"/>
        <item x="23"/>
        <item x="50"/>
        <item x="51"/>
        <item x="48"/>
        <item x="40"/>
        <item x="33"/>
        <item x="34"/>
        <item x="19"/>
        <item x="37"/>
        <item x="18"/>
        <item x="6"/>
        <item x="11"/>
        <item x="49"/>
        <item x="53"/>
        <item x="3"/>
        <item x="38"/>
        <item x="21"/>
        <item x="55"/>
        <item x="39"/>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axis="axisRow" compact="0" outline="0" showAll="0" defaultSubtotal="0">
      <items count="13">
        <item x="9"/>
        <item x="4"/>
        <item x="1"/>
        <item x="0"/>
        <item x="8"/>
        <item x="2"/>
        <item x="5"/>
        <item x="3"/>
        <item x="11"/>
        <item x="6"/>
        <item x="7"/>
        <item x="10"/>
        <item x="12"/>
      </items>
    </pivotField>
  </pivotFields>
  <rowFields count="4">
    <field x="7"/>
    <field x="6"/>
    <field x="31"/>
    <field x="53"/>
  </rowFields>
  <rowItems count="44">
    <i>
      <x/>
      <x v="5"/>
      <x v="74"/>
      <x v="10"/>
    </i>
    <i r="2">
      <x v="96"/>
      <x v="10"/>
    </i>
    <i r="2">
      <x v="194"/>
      <x v="10"/>
    </i>
    <i r="1">
      <x v="7"/>
      <x v="121"/>
      <x v="2"/>
    </i>
    <i r="2">
      <x v="122"/>
      <x v="2"/>
    </i>
    <i r="2">
      <x v="123"/>
      <x v="2"/>
    </i>
    <i r="2">
      <x v="125"/>
      <x v="2"/>
    </i>
    <i r="2">
      <x v="138"/>
      <x v="2"/>
    </i>
    <i r="2">
      <x v="193"/>
      <x v="2"/>
    </i>
    <i>
      <x v="2"/>
      <x v="10"/>
      <x v="246"/>
      <x v="2"/>
    </i>
    <i>
      <x v="5"/>
      <x v="5"/>
      <x v="25"/>
      <x v="10"/>
    </i>
    <i r="2">
      <x v="84"/>
      <x v="10"/>
    </i>
    <i r="2">
      <x v="91"/>
      <x v="10"/>
    </i>
    <i r="1">
      <x v="7"/>
      <x v="147"/>
      <x v="2"/>
    </i>
    <i r="2">
      <x v="202"/>
      <x v="2"/>
    </i>
    <i r="2">
      <x v="203"/>
      <x v="2"/>
    </i>
    <i r="2">
      <x v="205"/>
      <x v="2"/>
    </i>
    <i r="2">
      <x v="206"/>
      <x v="2"/>
    </i>
    <i r="2">
      <x v="220"/>
      <x v="2"/>
    </i>
    <i r="1">
      <x v="9"/>
      <x v="237"/>
      <x v="2"/>
    </i>
    <i r="2">
      <x v="252"/>
      <x/>
    </i>
    <i r="2">
      <x v="266"/>
      <x v="2"/>
    </i>
    <i r="2">
      <x v="279"/>
      <x v="2"/>
    </i>
    <i r="2">
      <x v="291"/>
      <x v="2"/>
    </i>
    <i r="1">
      <x v="10"/>
      <x v="129"/>
      <x v="3"/>
    </i>
    <i r="2">
      <x v="196"/>
      <x v="2"/>
    </i>
    <i r="2">
      <x v="361"/>
      <x v="3"/>
    </i>
    <i r="2">
      <x v="364"/>
      <x v="3"/>
    </i>
    <i r="2">
      <x v="365"/>
      <x v="3"/>
    </i>
    <i r="2">
      <x v="393"/>
      <x v="2"/>
    </i>
    <i r="2">
      <x v="402"/>
      <x/>
    </i>
    <i r="2">
      <x v="420"/>
      <x v="3"/>
    </i>
    <i r="2">
      <x v="437"/>
      <x/>
    </i>
    <i r="2">
      <x v="439"/>
      <x/>
    </i>
    <i r="2">
      <x v="452"/>
      <x v="2"/>
    </i>
    <i r="2">
      <x v="473"/>
      <x/>
    </i>
    <i>
      <x v="6"/>
      <x v="10"/>
      <x v="331"/>
      <x/>
    </i>
    <i r="2">
      <x v="333"/>
      <x/>
    </i>
    <i r="2">
      <x v="335"/>
      <x/>
    </i>
    <i r="2">
      <x v="363"/>
      <x v="3"/>
    </i>
    <i r="2">
      <x v="386"/>
      <x v="3"/>
    </i>
    <i r="2">
      <x v="397"/>
      <x v="11"/>
    </i>
    <i r="2">
      <x v="400"/>
      <x v="11"/>
    </i>
    <i r="2">
      <x v="431"/>
      <x/>
    </i>
  </rowItems>
  <colFields count="1">
    <field x="-2"/>
  </colFields>
  <colItems count="2">
    <i>
      <x/>
    </i>
    <i i="1">
      <x v="1"/>
    </i>
  </colItems>
  <pageFields count="3">
    <pageField fld="42" hier="-1"/>
    <pageField fld="46" hier="-1"/>
    <pageField fld="36" hier="-1"/>
  </pageFields>
  <dataFields count="2">
    <dataField name="Somme de Quantités réalisées En 2022" fld="52" baseField="53" baseItem="3"/>
    <dataField name="Moyenne de Physique" fld="40" subtotal="average" baseField="53" baseItem="0" numFmtId="9"/>
  </dataFields>
  <formats count="38">
    <format dxfId="102">
      <pivotArea dataOnly="0" labelOnly="1" outline="0" offset="IV1" fieldPosition="0">
        <references count="1">
          <reference field="7" count="1">
            <x v="0"/>
          </reference>
        </references>
      </pivotArea>
    </format>
    <format dxfId="101">
      <pivotArea dataOnly="0" labelOnly="1" outline="0" fieldPosition="0">
        <references count="1">
          <reference field="7" count="1">
            <x v="0"/>
          </reference>
        </references>
      </pivotArea>
    </format>
    <format dxfId="100">
      <pivotArea dataOnly="0" labelOnly="1" outline="0" offset="IV1" fieldPosition="0">
        <references count="1">
          <reference field="7" count="1">
            <x v="2"/>
          </reference>
        </references>
      </pivotArea>
    </format>
    <format dxfId="99">
      <pivotArea dataOnly="0" labelOnly="1" outline="0" fieldPosition="0">
        <references count="1">
          <reference field="7" count="1">
            <x v="2"/>
          </reference>
        </references>
      </pivotArea>
    </format>
    <format dxfId="98">
      <pivotArea dataOnly="0" labelOnly="1" outline="0" offset="IV1" fieldPosition="0">
        <references count="1">
          <reference field="7" count="1">
            <x v="3"/>
          </reference>
        </references>
      </pivotArea>
    </format>
    <format dxfId="97">
      <pivotArea dataOnly="0" labelOnly="1" outline="0" fieldPosition="0">
        <references count="1">
          <reference field="7" count="1">
            <x v="3"/>
          </reference>
        </references>
      </pivotArea>
    </format>
    <format dxfId="96">
      <pivotArea dataOnly="0" labelOnly="1" outline="0" offset="IV1" fieldPosition="0">
        <references count="1">
          <reference field="7" count="1">
            <x v="5"/>
          </reference>
        </references>
      </pivotArea>
    </format>
    <format dxfId="95">
      <pivotArea dataOnly="0" labelOnly="1" outline="0" fieldPosition="0">
        <references count="1">
          <reference field="7" count="1">
            <x v="5"/>
          </reference>
        </references>
      </pivotArea>
    </format>
    <format dxfId="94">
      <pivotArea dataOnly="0" labelOnly="1" outline="0" offset="IV1" fieldPosition="0">
        <references count="1">
          <reference field="7" count="1">
            <x v="6"/>
          </reference>
        </references>
      </pivotArea>
    </format>
    <format dxfId="93">
      <pivotArea dataOnly="0" labelOnly="1" outline="0" fieldPosition="0">
        <references count="1">
          <reference field="7" count="1">
            <x v="6"/>
          </reference>
        </references>
      </pivotArea>
    </format>
    <format dxfId="92">
      <pivotArea outline="0" collapsedLevelsAreSubtotals="1" fieldPosition="0">
        <references count="5">
          <reference field="4294967294" count="1" selected="0">
            <x v="0"/>
          </reference>
          <reference field="6" count="1" selected="0">
            <x v="7"/>
          </reference>
          <reference field="7" count="1" selected="0">
            <x v="0"/>
          </reference>
          <reference field="31" count="1" selected="0">
            <x v="232"/>
          </reference>
          <reference field="53" count="1" selected="0">
            <x v="7"/>
          </reference>
        </references>
      </pivotArea>
    </format>
    <format dxfId="91">
      <pivotArea outline="0" collapsedLevelsAreSubtotals="1" fieldPosition="0"/>
    </format>
    <format dxfId="90">
      <pivotArea dataOnly="0" labelOnly="1" outline="0" fieldPosition="0">
        <references count="1">
          <reference field="7" count="2">
            <x v="5"/>
            <x v="6"/>
          </reference>
        </references>
      </pivotArea>
    </format>
    <format dxfId="89">
      <pivotArea dataOnly="0" labelOnly="1" outline="0" fieldPosition="0">
        <references count="2">
          <reference field="6" count="3">
            <x v="7"/>
            <x v="9"/>
            <x v="10"/>
          </reference>
          <reference field="7" count="1" selected="0">
            <x v="5"/>
          </reference>
        </references>
      </pivotArea>
    </format>
    <format dxfId="88">
      <pivotArea dataOnly="0" labelOnly="1" outline="0" fieldPosition="0">
        <references count="3">
          <reference field="6" count="1" selected="0">
            <x v="7"/>
          </reference>
          <reference field="7" count="1" selected="0">
            <x v="5"/>
          </reference>
          <reference field="31" count="2">
            <x v="147"/>
            <x v="202"/>
          </reference>
        </references>
      </pivotArea>
    </format>
    <format dxfId="87">
      <pivotArea dataOnly="0" labelOnly="1" outline="0" fieldPosition="0">
        <references count="3">
          <reference field="6" count="1" selected="0">
            <x v="9"/>
          </reference>
          <reference field="7" count="1" selected="0">
            <x v="5"/>
          </reference>
          <reference field="31" count="1">
            <x v="252"/>
          </reference>
        </references>
      </pivotArea>
    </format>
    <format dxfId="86">
      <pivotArea dataOnly="0" labelOnly="1" outline="0" fieldPosition="0">
        <references count="3">
          <reference field="6" count="1" selected="0">
            <x v="10"/>
          </reference>
          <reference field="7" count="1" selected="0">
            <x v="5"/>
          </reference>
          <reference field="31" count="9">
            <x v="129"/>
            <x v="361"/>
            <x v="364"/>
            <x v="365"/>
            <x v="402"/>
            <x v="420"/>
            <x v="437"/>
            <x v="439"/>
            <x v="452"/>
          </reference>
        </references>
      </pivotArea>
    </format>
    <format dxfId="85">
      <pivotArea dataOnly="0" labelOnly="1" outline="0" fieldPosition="0">
        <references count="3">
          <reference field="6" count="1" selected="0">
            <x v="10"/>
          </reference>
          <reference field="7" count="1" selected="0">
            <x v="6"/>
          </reference>
          <reference field="31" count="8">
            <x v="331"/>
            <x v="333"/>
            <x v="335"/>
            <x v="363"/>
            <x v="386"/>
            <x v="397"/>
            <x v="400"/>
            <x v="431"/>
          </reference>
        </references>
      </pivotArea>
    </format>
    <format dxfId="84">
      <pivotArea dataOnly="0" labelOnly="1" outline="0" fieldPosition="0">
        <references count="4">
          <reference field="6" count="1" selected="0">
            <x v="7"/>
          </reference>
          <reference field="7" count="1" selected="0">
            <x v="5"/>
          </reference>
          <reference field="31" count="1" selected="0">
            <x v="147"/>
          </reference>
          <reference field="53" count="1">
            <x v="2"/>
          </reference>
        </references>
      </pivotArea>
    </format>
    <format dxfId="83">
      <pivotArea dataOnly="0" labelOnly="1" outline="0" fieldPosition="0">
        <references count="4">
          <reference field="6" count="1" selected="0">
            <x v="7"/>
          </reference>
          <reference field="7" count="1" selected="0">
            <x v="5"/>
          </reference>
          <reference field="31" count="1" selected="0">
            <x v="202"/>
          </reference>
          <reference field="53" count="1">
            <x v="2"/>
          </reference>
        </references>
      </pivotArea>
    </format>
    <format dxfId="82">
      <pivotArea dataOnly="0" labelOnly="1" outline="0" fieldPosition="0">
        <references count="4">
          <reference field="6" count="1" selected="0">
            <x v="9"/>
          </reference>
          <reference field="7" count="1" selected="0">
            <x v="5"/>
          </reference>
          <reference field="31" count="1" selected="0">
            <x v="252"/>
          </reference>
          <reference field="53" count="1">
            <x v="0"/>
          </reference>
        </references>
      </pivotArea>
    </format>
    <format dxfId="81">
      <pivotArea dataOnly="0" labelOnly="1" outline="0" fieldPosition="0">
        <references count="4">
          <reference field="6" count="1" selected="0">
            <x v="10"/>
          </reference>
          <reference field="7" count="1" selected="0">
            <x v="5"/>
          </reference>
          <reference field="31" count="1" selected="0">
            <x v="129"/>
          </reference>
          <reference field="53" count="1">
            <x v="3"/>
          </reference>
        </references>
      </pivotArea>
    </format>
    <format dxfId="80">
      <pivotArea dataOnly="0" labelOnly="1" outline="0" fieldPosition="0">
        <references count="4">
          <reference field="6" count="1" selected="0">
            <x v="10"/>
          </reference>
          <reference field="7" count="1" selected="0">
            <x v="5"/>
          </reference>
          <reference field="31" count="1" selected="0">
            <x v="361"/>
          </reference>
          <reference field="53" count="1">
            <x v="3"/>
          </reference>
        </references>
      </pivotArea>
    </format>
    <format dxfId="79">
      <pivotArea dataOnly="0" labelOnly="1" outline="0" fieldPosition="0">
        <references count="4">
          <reference field="6" count="1" selected="0">
            <x v="10"/>
          </reference>
          <reference field="7" count="1" selected="0">
            <x v="5"/>
          </reference>
          <reference field="31" count="1" selected="0">
            <x v="364"/>
          </reference>
          <reference field="53" count="1">
            <x v="3"/>
          </reference>
        </references>
      </pivotArea>
    </format>
    <format dxfId="78">
      <pivotArea dataOnly="0" labelOnly="1" outline="0" fieldPosition="0">
        <references count="4">
          <reference field="6" count="1" selected="0">
            <x v="10"/>
          </reference>
          <reference field="7" count="1" selected="0">
            <x v="5"/>
          </reference>
          <reference field="31" count="1" selected="0">
            <x v="365"/>
          </reference>
          <reference field="53" count="1">
            <x v="3"/>
          </reference>
        </references>
      </pivotArea>
    </format>
    <format dxfId="77">
      <pivotArea dataOnly="0" labelOnly="1" outline="0" fieldPosition="0">
        <references count="4">
          <reference field="6" count="1" selected="0">
            <x v="10"/>
          </reference>
          <reference field="7" count="1" selected="0">
            <x v="5"/>
          </reference>
          <reference field="31" count="1" selected="0">
            <x v="402"/>
          </reference>
          <reference field="53" count="1">
            <x v="0"/>
          </reference>
        </references>
      </pivotArea>
    </format>
    <format dxfId="76">
      <pivotArea dataOnly="0" labelOnly="1" outline="0" fieldPosition="0">
        <references count="4">
          <reference field="6" count="1" selected="0">
            <x v="10"/>
          </reference>
          <reference field="7" count="1" selected="0">
            <x v="5"/>
          </reference>
          <reference field="31" count="1" selected="0">
            <x v="420"/>
          </reference>
          <reference field="53" count="1">
            <x v="3"/>
          </reference>
        </references>
      </pivotArea>
    </format>
    <format dxfId="75">
      <pivotArea dataOnly="0" labelOnly="1" outline="0" fieldPosition="0">
        <references count="4">
          <reference field="6" count="1" selected="0">
            <x v="10"/>
          </reference>
          <reference field="7" count="1" selected="0">
            <x v="5"/>
          </reference>
          <reference field="31" count="1" selected="0">
            <x v="437"/>
          </reference>
          <reference field="53" count="1">
            <x v="0"/>
          </reference>
        </references>
      </pivotArea>
    </format>
    <format dxfId="74">
      <pivotArea dataOnly="0" labelOnly="1" outline="0" fieldPosition="0">
        <references count="4">
          <reference field="6" count="1" selected="0">
            <x v="10"/>
          </reference>
          <reference field="7" count="1" selected="0">
            <x v="5"/>
          </reference>
          <reference field="31" count="1" selected="0">
            <x v="439"/>
          </reference>
          <reference field="53" count="1">
            <x v="0"/>
          </reference>
        </references>
      </pivotArea>
    </format>
    <format dxfId="73">
      <pivotArea dataOnly="0" labelOnly="1" outline="0" fieldPosition="0">
        <references count="4">
          <reference field="6" count="1" selected="0">
            <x v="10"/>
          </reference>
          <reference field="7" count="1" selected="0">
            <x v="5"/>
          </reference>
          <reference field="31" count="1" selected="0">
            <x v="452"/>
          </reference>
          <reference field="53" count="1">
            <x v="2"/>
          </reference>
        </references>
      </pivotArea>
    </format>
    <format dxfId="72">
      <pivotArea dataOnly="0" labelOnly="1" outline="0" fieldPosition="0">
        <references count="4">
          <reference field="6" count="1" selected="0">
            <x v="10"/>
          </reference>
          <reference field="7" count="1" selected="0">
            <x v="6"/>
          </reference>
          <reference field="31" count="1" selected="0">
            <x v="331"/>
          </reference>
          <reference field="53" count="1">
            <x v="0"/>
          </reference>
        </references>
      </pivotArea>
    </format>
    <format dxfId="71">
      <pivotArea dataOnly="0" labelOnly="1" outline="0" fieldPosition="0">
        <references count="4">
          <reference field="6" count="1" selected="0">
            <x v="10"/>
          </reference>
          <reference field="7" count="1" selected="0">
            <x v="6"/>
          </reference>
          <reference field="31" count="1" selected="0">
            <x v="333"/>
          </reference>
          <reference field="53" count="1">
            <x v="0"/>
          </reference>
        </references>
      </pivotArea>
    </format>
    <format dxfId="70">
      <pivotArea dataOnly="0" labelOnly="1" outline="0" fieldPosition="0">
        <references count="4">
          <reference field="6" count="1" selected="0">
            <x v="10"/>
          </reference>
          <reference field="7" count="1" selected="0">
            <x v="6"/>
          </reference>
          <reference field="31" count="1" selected="0">
            <x v="335"/>
          </reference>
          <reference field="53" count="1">
            <x v="0"/>
          </reference>
        </references>
      </pivotArea>
    </format>
    <format dxfId="69">
      <pivotArea dataOnly="0" labelOnly="1" outline="0" fieldPosition="0">
        <references count="4">
          <reference field="6" count="1" selected="0">
            <x v="10"/>
          </reference>
          <reference field="7" count="1" selected="0">
            <x v="6"/>
          </reference>
          <reference field="31" count="1" selected="0">
            <x v="363"/>
          </reference>
          <reference field="53" count="1">
            <x v="3"/>
          </reference>
        </references>
      </pivotArea>
    </format>
    <format dxfId="68">
      <pivotArea dataOnly="0" labelOnly="1" outline="0" fieldPosition="0">
        <references count="4">
          <reference field="6" count="1" selected="0">
            <x v="10"/>
          </reference>
          <reference field="7" count="1" selected="0">
            <x v="6"/>
          </reference>
          <reference field="31" count="1" selected="0">
            <x v="386"/>
          </reference>
          <reference field="53" count="1">
            <x v="3"/>
          </reference>
        </references>
      </pivotArea>
    </format>
    <format dxfId="67">
      <pivotArea dataOnly="0" labelOnly="1" outline="0" fieldPosition="0">
        <references count="4">
          <reference field="6" count="1" selected="0">
            <x v="10"/>
          </reference>
          <reference field="7" count="1" selected="0">
            <x v="6"/>
          </reference>
          <reference field="31" count="1" selected="0">
            <x v="397"/>
          </reference>
          <reference field="53" count="1">
            <x v="11"/>
          </reference>
        </references>
      </pivotArea>
    </format>
    <format dxfId="66">
      <pivotArea dataOnly="0" labelOnly="1" outline="0" fieldPosition="0">
        <references count="4">
          <reference field="6" count="1" selected="0">
            <x v="10"/>
          </reference>
          <reference field="7" count="1" selected="0">
            <x v="6"/>
          </reference>
          <reference field="31" count="1" selected="0">
            <x v="400"/>
          </reference>
          <reference field="53" count="1">
            <x v="11"/>
          </reference>
        </references>
      </pivotArea>
    </format>
    <format dxfId="65">
      <pivotArea dataOnly="0" labelOnly="1" outline="0" fieldPosition="0">
        <references count="4">
          <reference field="6" count="1" selected="0">
            <x v="10"/>
          </reference>
          <reference field="7" count="1" selected="0">
            <x v="6"/>
          </reference>
          <reference field="31" count="1" selected="0">
            <x v="431"/>
          </reference>
          <reference field="5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6" minRefreshableVersion="3" useAutoFormatting="1" itemPrintTitles="1" createdVersion="7" indent="0" compact="0" compactData="0" multipleFieldFilters="0">
  <location ref="A1:C29" firstHeaderRow="1" firstDataRow="1" firstDataCol="2"/>
  <pivotFields count="5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2"/>
        <item x="1"/>
        <item x="3"/>
        <item x="0"/>
        <item x="4"/>
        <item x="5"/>
        <item m="1" x="7"/>
        <item x="6"/>
      </items>
    </pivotField>
    <pivotField compact="0" outline="0" showAll="0" defaultSubtotal="0">
      <items count="34">
        <item x="3"/>
        <item x="4"/>
        <item x="11"/>
        <item x="7"/>
        <item x="18"/>
        <item x="27"/>
        <item x="26"/>
        <item x="5"/>
        <item x="14"/>
        <item x="21"/>
        <item x="2"/>
        <item x="24"/>
        <item x="12"/>
        <item x="10"/>
        <item x="0"/>
        <item x="8"/>
        <item x="33"/>
        <item x="23"/>
        <item x="9"/>
        <item x="16"/>
        <item x="6"/>
        <item x="1"/>
        <item x="28"/>
        <item x="13"/>
        <item x="15"/>
        <item x="17"/>
        <item x="19"/>
        <item x="20"/>
        <item x="22"/>
        <item x="25"/>
        <item x="29"/>
        <item x="30"/>
        <item x="31"/>
        <item x="32"/>
      </items>
    </pivotField>
    <pivotField compact="0" outline="0" showAll="0" defaultSubtotal="0"/>
    <pivotField compact="0" outline="0" showAll="0" defaultSubtotal="0">
      <items count="95">
        <item x="18"/>
        <item x="69"/>
        <item x="17"/>
        <item m="1" x="85"/>
        <item x="55"/>
        <item x="75"/>
        <item x="46"/>
        <item x="49"/>
        <item x="13"/>
        <item m="1" x="93"/>
        <item m="1" x="94"/>
        <item m="1" x="91"/>
        <item m="1" x="79"/>
        <item m="1" x="88"/>
        <item m="1" x="87"/>
        <item x="51"/>
        <item x="64"/>
        <item x="67"/>
        <item x="45"/>
        <item x="43"/>
        <item x="3"/>
        <item x="39"/>
        <item x="41"/>
        <item x="10"/>
        <item x="70"/>
        <item x="47"/>
        <item x="2"/>
        <item x="12"/>
        <item x="48"/>
        <item x="11"/>
        <item x="61"/>
        <item x="16"/>
        <item x="72"/>
        <item x="66"/>
        <item x="68"/>
        <item x="58"/>
        <item x="31"/>
        <item x="60"/>
        <item x="42"/>
        <item m="1" x="80"/>
        <item x="26"/>
        <item m="1" x="86"/>
        <item x="27"/>
        <item x="28"/>
        <item m="1" x="90"/>
        <item x="56"/>
        <item x="4"/>
        <item x="38"/>
        <item x="23"/>
        <item x="32"/>
        <item x="25"/>
        <item x="54"/>
        <item m="1" x="92"/>
        <item x="59"/>
        <item x="63"/>
        <item x="50"/>
        <item m="1" x="82"/>
        <item x="9"/>
        <item m="1" x="77"/>
        <item m="1" x="83"/>
        <item x="6"/>
        <item m="1" x="81"/>
        <item x="20"/>
        <item x="30"/>
        <item x="44"/>
        <item x="40"/>
        <item x="71"/>
        <item x="19"/>
        <item x="15"/>
        <item x="22"/>
        <item m="1" x="84"/>
        <item x="24"/>
        <item m="1" x="78"/>
        <item x="52"/>
        <item x="5"/>
        <item x="37"/>
        <item x="36"/>
        <item m="1" x="89"/>
        <item x="34"/>
        <item x="33"/>
        <item x="7"/>
        <item x="62"/>
        <item x="14"/>
        <item x="53"/>
        <item x="65"/>
        <item x="21"/>
        <item x="0"/>
        <item x="57"/>
        <item x="73"/>
        <item x="74"/>
        <item x="1"/>
        <item x="8"/>
        <item x="29"/>
        <item x="35"/>
        <item x="76"/>
      </items>
    </pivotField>
    <pivotField compact="0" outline="0" showAll="0" defaultSubtotal="0">
      <items count="27">
        <item x="4"/>
        <item x="7"/>
        <item x="1"/>
        <item x="21"/>
        <item x="17"/>
        <item x="0"/>
        <item x="11"/>
        <item m="1" x="26"/>
        <item m="1" x="25"/>
        <item x="6"/>
        <item x="10"/>
        <item x="15"/>
        <item x="8"/>
        <item x="3"/>
        <item x="16"/>
        <item x="19"/>
        <item x="20"/>
        <item x="12"/>
        <item x="14"/>
        <item x="18"/>
        <item x="9"/>
        <item x="13"/>
        <item x="22"/>
        <item x="23"/>
        <item x="24"/>
        <item x="2"/>
        <item x="5"/>
      </items>
    </pivotField>
    <pivotField compact="0" outline="0" showAll="0" defaultSubtotal="0">
      <items count="90">
        <item x="47"/>
        <item x="13"/>
        <item x="11"/>
        <item x="86"/>
        <item x="54"/>
        <item x="12"/>
        <item x="55"/>
        <item x="78"/>
        <item x="73"/>
        <item x="77"/>
        <item x="30"/>
        <item x="7"/>
        <item x="18"/>
        <item x="17"/>
        <item x="39"/>
        <item x="59"/>
        <item x="40"/>
        <item x="37"/>
        <item x="46"/>
        <item x="52"/>
        <item x="28"/>
        <item x="6"/>
        <item x="14"/>
        <item x="31"/>
        <item x="38"/>
        <item x="19"/>
        <item x="89"/>
        <item x="22"/>
        <item x="79"/>
        <item x="24"/>
        <item x="56"/>
        <item x="8"/>
        <item x="36"/>
        <item x="53"/>
        <item x="21"/>
        <item x="41"/>
        <item x="9"/>
        <item x="63"/>
        <item x="51"/>
        <item x="45"/>
        <item x="74"/>
        <item x="67"/>
        <item x="50"/>
        <item x="60"/>
        <item x="69"/>
        <item x="16"/>
        <item x="72"/>
        <item x="61"/>
        <item x="15"/>
        <item x="71"/>
        <item x="85"/>
        <item x="76"/>
        <item x="34"/>
        <item x="70"/>
        <item x="10"/>
        <item x="44"/>
        <item x="27"/>
        <item x="43"/>
        <item x="48"/>
        <item x="26"/>
        <item x="2"/>
        <item x="49"/>
        <item x="29"/>
        <item x="35"/>
        <item x="32"/>
        <item x="62"/>
        <item x="42"/>
        <item x="65"/>
        <item x="23"/>
        <item x="81"/>
        <item x="25"/>
        <item x="4"/>
        <item x="64"/>
        <item x="57"/>
        <item x="66"/>
        <item x="33"/>
        <item x="20"/>
        <item x="80"/>
        <item x="75"/>
        <item x="68"/>
        <item x="82"/>
        <item x="83"/>
        <item x="84"/>
        <item x="0"/>
        <item x="1"/>
        <item x="3"/>
        <item x="5"/>
        <item x="58"/>
        <item x="87"/>
        <item x="88"/>
      </items>
    </pivotField>
    <pivotField compact="0" outline="0" showAll="0" defaultSubtotal="0"/>
    <pivotField compact="0" outline="0" showAll="0" defaultSubtotal="0"/>
    <pivotField compact="0" outline="0" showAll="0" defaultSubtotal="0"/>
    <pivotField compact="0" outline="0" showAll="0" defaultSubtotal="0">
      <items count="114">
        <item x="51"/>
        <item x="14"/>
        <item x="40"/>
        <item x="17"/>
        <item x="6"/>
        <item x="35"/>
        <item x="20"/>
        <item x="28"/>
        <item x="10"/>
        <item x="13"/>
        <item x="62"/>
        <item x="11"/>
        <item x="21"/>
        <item x="38"/>
        <item x="56"/>
        <item x="44"/>
        <item x="9"/>
        <item x="4"/>
        <item x="78"/>
        <item x="61"/>
        <item x="67"/>
        <item x="37"/>
        <item x="41"/>
        <item x="53"/>
        <item x="8"/>
        <item x="65"/>
        <item x="36"/>
        <item x="19"/>
        <item x="66"/>
        <item x="23"/>
        <item x="29"/>
        <item x="49"/>
        <item x="16"/>
        <item x="32"/>
        <item x="26"/>
        <item x="59"/>
        <item x="7"/>
        <item x="27"/>
        <item x="63"/>
        <item x="64"/>
        <item x="55"/>
        <item x="0"/>
        <item x="1"/>
        <item x="2"/>
        <item x="3"/>
        <item x="5"/>
        <item x="12"/>
        <item x="15"/>
        <item m="1" x="113"/>
        <item x="25"/>
        <item x="34"/>
        <item m="1" x="111"/>
        <item m="1" x="107"/>
        <item m="1" x="112"/>
        <item x="58"/>
        <item x="60"/>
        <item x="68"/>
        <item x="70"/>
        <item x="71"/>
        <item x="72"/>
        <item x="73"/>
        <item x="74"/>
        <item x="75"/>
        <item x="76"/>
        <item x="77"/>
        <item x="79"/>
        <item x="80"/>
        <item x="81"/>
        <item x="82"/>
        <item x="83"/>
        <item m="1" x="110"/>
        <item x="43"/>
        <item x="88"/>
        <item x="42"/>
        <item x="90"/>
        <item x="91"/>
        <item x="92"/>
        <item x="84"/>
        <item x="85"/>
        <item x="86"/>
        <item x="87"/>
        <item x="96"/>
        <item m="1" x="108"/>
        <item x="100"/>
        <item x="101"/>
        <item x="102"/>
        <item x="103"/>
        <item x="104"/>
        <item x="18"/>
        <item x="24"/>
        <item x="105"/>
        <item m="1" x="106"/>
        <item m="1" x="109"/>
        <item x="22"/>
        <item x="30"/>
        <item x="31"/>
        <item x="33"/>
        <item x="39"/>
        <item x="45"/>
        <item x="46"/>
        <item x="47"/>
        <item x="48"/>
        <item x="50"/>
        <item x="52"/>
        <item x="54"/>
        <item x="57"/>
        <item x="69"/>
        <item x="89"/>
        <item x="93"/>
        <item x="94"/>
        <item x="95"/>
        <item x="97"/>
        <item x="98"/>
        <item x="99"/>
      </items>
    </pivotField>
    <pivotField compact="0" outline="0" showAll="0" defaultSubtotal="0">
      <items count="99">
        <item x="67"/>
        <item x="76"/>
        <item x="41"/>
        <item x="77"/>
        <item x="38"/>
        <item x="73"/>
        <item x="6"/>
        <item x="5"/>
        <item x="36"/>
        <item x="32"/>
        <item x="82"/>
        <item x="51"/>
        <item x="31"/>
        <item x="1"/>
        <item x="13"/>
        <item x="85"/>
        <item x="14"/>
        <item x="64"/>
        <item x="29"/>
        <item x="63"/>
        <item x="12"/>
        <item x="58"/>
        <item x="35"/>
        <item x="56"/>
        <item x="22"/>
        <item x="26"/>
        <item x="71"/>
        <item x="68"/>
        <item x="33"/>
        <item x="55"/>
        <item x="8"/>
        <item x="7"/>
        <item x="80"/>
        <item x="83"/>
        <item x="2"/>
        <item x="39"/>
        <item x="27"/>
        <item x="50"/>
        <item x="84"/>
        <item x="49"/>
        <item x="52"/>
        <item x="42"/>
        <item x="23"/>
        <item x="24"/>
        <item x="78"/>
        <item x="66"/>
        <item x="48"/>
        <item x="10"/>
        <item x="86"/>
        <item x="87"/>
        <item x="88"/>
        <item x="16"/>
        <item x="17"/>
        <item x="53"/>
        <item x="60"/>
        <item x="91"/>
        <item x="20"/>
        <item x="90"/>
        <item x="18"/>
        <item x="4"/>
        <item x="62"/>
        <item x="25"/>
        <item x="11"/>
        <item x="3"/>
        <item x="44"/>
        <item x="79"/>
        <item x="43"/>
        <item x="37"/>
        <item x="28"/>
        <item x="15"/>
        <item x="40"/>
        <item x="57"/>
        <item x="59"/>
        <item x="72"/>
        <item x="75"/>
        <item x="74"/>
        <item x="70"/>
        <item x="34"/>
        <item x="69"/>
        <item x="81"/>
        <item x="9"/>
        <item x="45"/>
        <item x="46"/>
        <item x="65"/>
        <item x="47"/>
        <item x="21"/>
        <item x="0"/>
        <item x="54"/>
        <item x="89"/>
        <item x="92"/>
        <item x="96"/>
        <item x="97"/>
        <item x="98"/>
        <item x="19"/>
        <item x="30"/>
        <item x="61"/>
        <item x="93"/>
        <item x="94"/>
        <item x="95"/>
      </items>
    </pivotField>
    <pivotField compact="0" outline="0" showAll="0" defaultSubtotal="0">
      <items count="78">
        <item x="63"/>
        <item x="64"/>
        <item x="34"/>
        <item x="39"/>
        <item x="51"/>
        <item x="6"/>
        <item x="5"/>
        <item x="65"/>
        <item x="27"/>
        <item x="68"/>
        <item x="26"/>
        <item x="1"/>
        <item x="52"/>
        <item x="14"/>
        <item x="13"/>
        <item x="71"/>
        <item x="24"/>
        <item x="19"/>
        <item x="47"/>
        <item x="30"/>
        <item x="57"/>
        <item x="54"/>
        <item x="28"/>
        <item x="21"/>
        <item x="7"/>
        <item x="8"/>
        <item x="66"/>
        <item x="69"/>
        <item x="2"/>
        <item x="33"/>
        <item x="23"/>
        <item x="16"/>
        <item x="42"/>
        <item x="70"/>
        <item x="41"/>
        <item x="43"/>
        <item x="35"/>
        <item x="20"/>
        <item x="32"/>
        <item x="40"/>
        <item x="10"/>
        <item x="17"/>
        <item x="15"/>
        <item x="48"/>
        <item x="62"/>
        <item x="50"/>
        <item x="49"/>
        <item x="4"/>
        <item x="11"/>
        <item x="3"/>
        <item x="37"/>
        <item x="36"/>
        <item x="31"/>
        <item x="22"/>
        <item x="12"/>
        <item x="45"/>
        <item x="46"/>
        <item x="58"/>
        <item x="59"/>
        <item x="60"/>
        <item x="61"/>
        <item x="56"/>
        <item x="29"/>
        <item x="55"/>
        <item x="67"/>
        <item x="9"/>
        <item x="38"/>
        <item x="53"/>
        <item x="18"/>
        <item x="25"/>
        <item x="0"/>
        <item x="44"/>
        <item x="72"/>
        <item x="73"/>
        <item x="75"/>
        <item x="76"/>
        <item x="77"/>
        <item x="74"/>
      </items>
    </pivotField>
    <pivotField compact="0" outline="0" showAll="0" defaultSubtotal="0">
      <items count="150">
        <item x="19"/>
        <item x="67"/>
        <item x="68"/>
        <item x="24"/>
        <item x="50"/>
        <item x="27"/>
        <item x="48"/>
        <item x="74"/>
        <item x="75"/>
        <item x="10"/>
        <item x="44"/>
        <item x="32"/>
        <item x="22"/>
        <item x="18"/>
        <item x="45"/>
        <item x="14"/>
        <item x="11"/>
        <item x="4"/>
        <item x="36"/>
        <item x="66"/>
        <item x="21"/>
        <item x="41"/>
        <item x="39"/>
        <item x="16"/>
        <item x="69"/>
        <item x="62"/>
        <item x="15"/>
        <item x="3"/>
        <item x="8"/>
        <item x="51"/>
        <item x="20"/>
        <item x="1"/>
        <item x="5"/>
        <item x="9"/>
        <item x="6"/>
        <item x="7"/>
        <item x="53"/>
        <item x="73"/>
        <item x="54"/>
        <item x="38"/>
        <item x="29"/>
        <item x="43"/>
        <item x="63"/>
        <item x="25"/>
        <item x="71"/>
        <item x="72"/>
        <item x="47"/>
        <item x="23"/>
        <item x="30"/>
        <item x="31"/>
        <item x="59"/>
        <item x="13"/>
        <item x="60"/>
        <item x="61"/>
        <item x="34"/>
        <item x="55"/>
        <item x="2"/>
        <item x="26"/>
        <item x="28"/>
        <item x="64"/>
        <item x="46"/>
        <item x="56"/>
        <item x="17"/>
        <item x="35"/>
        <item x="65"/>
        <item x="40"/>
        <item x="37"/>
        <item x="49"/>
        <item x="58"/>
        <item x="33"/>
        <item x="52"/>
        <item x="57"/>
        <item x="12"/>
        <item x="70"/>
        <item x="0"/>
        <item x="42"/>
        <item x="76"/>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9"/>
        <item x="140"/>
        <item x="141"/>
        <item x="142"/>
        <item x="77"/>
        <item x="138"/>
        <item x="143"/>
        <item x="144"/>
        <item x="145"/>
        <item x="146"/>
        <item x="147"/>
        <item x="148"/>
        <item x="149"/>
      </items>
    </pivotField>
    <pivotField compact="0" outline="0" showAll="0" defaultSubtotal="0">
      <items count="110">
        <item x="21"/>
        <item x="71"/>
        <item x="72"/>
        <item x="26"/>
        <item x="51"/>
        <item x="82"/>
        <item x="75"/>
        <item x="77"/>
        <item x="16"/>
        <item x="41"/>
        <item x="8"/>
        <item x="11"/>
        <item x="3"/>
        <item x="24"/>
        <item x="17"/>
        <item x="43"/>
        <item x="49"/>
        <item x="27"/>
        <item x="33"/>
        <item x="73"/>
        <item x="23"/>
        <item x="15"/>
        <item x="68"/>
        <item x="14"/>
        <item x="65"/>
        <item x="74"/>
        <item x="38"/>
        <item x="46"/>
        <item x="9"/>
        <item x="36"/>
        <item x="34"/>
        <item x="53"/>
        <item x="19"/>
        <item x="54"/>
        <item x="22"/>
        <item x="10"/>
        <item x="7"/>
        <item x="4"/>
        <item x="1"/>
        <item x="76"/>
        <item x="6"/>
        <item x="56"/>
        <item x="29"/>
        <item x="70"/>
        <item x="20"/>
        <item x="5"/>
        <item x="80"/>
        <item x="81"/>
        <item x="40"/>
        <item x="45"/>
        <item x="58"/>
        <item x="60"/>
        <item x="18"/>
        <item x="48"/>
        <item x="78"/>
        <item x="62"/>
        <item x="32"/>
        <item x="57"/>
        <item x="79"/>
        <item x="63"/>
        <item x="50"/>
        <item x="66"/>
        <item x="64"/>
        <item x="13"/>
        <item x="31"/>
        <item x="2"/>
        <item x="67"/>
        <item x="25"/>
        <item x="59"/>
        <item x="28"/>
        <item x="69"/>
        <item x="37"/>
        <item x="42"/>
        <item x="30"/>
        <item x="47"/>
        <item x="39"/>
        <item x="52"/>
        <item x="35"/>
        <item x="55"/>
        <item x="61"/>
        <item x="12"/>
        <item x="0"/>
        <item x="44"/>
        <item x="83"/>
        <item x="84"/>
        <item x="85"/>
        <item x="87"/>
        <item x="88"/>
        <item x="89"/>
        <item x="90"/>
        <item x="91"/>
        <item x="92"/>
        <item x="93"/>
        <item x="94"/>
        <item x="95"/>
        <item x="96"/>
        <item x="97"/>
        <item x="98"/>
        <item x="99"/>
        <item x="100"/>
        <item x="101"/>
        <item x="102"/>
        <item x="103"/>
        <item x="104"/>
        <item x="105"/>
        <item x="106"/>
        <item x="107"/>
        <item x="108"/>
        <item x="109"/>
        <item x="86"/>
      </items>
    </pivotField>
    <pivotField compact="0" outline="0" showAll="0" defaultSubtotal="0">
      <items count="55">
        <item x="19"/>
        <item x="16"/>
        <item x="6"/>
        <item x="32"/>
        <item x="20"/>
        <item x="15"/>
        <item x="14"/>
        <item x="11"/>
        <item x="9"/>
        <item x="21"/>
        <item x="5"/>
        <item x="26"/>
        <item x="23"/>
        <item x="3"/>
        <item x="12"/>
        <item x="25"/>
        <item x="10"/>
        <item x="29"/>
        <item x="18"/>
        <item x="31"/>
        <item x="39"/>
        <item x="7"/>
        <item x="22"/>
        <item x="36"/>
        <item x="24"/>
        <item x="8"/>
        <item x="13"/>
        <item x="17"/>
        <item x="37"/>
        <item x="0"/>
        <item x="1"/>
        <item x="2"/>
        <item x="4"/>
        <item m="1" x="54"/>
        <item x="27"/>
        <item x="33"/>
        <item x="34"/>
        <item x="38"/>
        <item x="40"/>
        <item x="28"/>
        <item x="30"/>
        <item x="35"/>
        <item x="41"/>
        <item x="42"/>
        <item x="43"/>
        <item x="44"/>
        <item x="45"/>
        <item x="46"/>
        <item x="47"/>
        <item x="48"/>
        <item x="49"/>
        <item x="50"/>
        <item x="51"/>
        <item x="52"/>
        <item x="53"/>
      </items>
    </pivotField>
    <pivotField compact="0" outline="0" showAll="0" defaultSubtotal="0">
      <items count="88">
        <item x="41"/>
        <item x="54"/>
        <item x="40"/>
        <item x="67"/>
        <item x="68"/>
        <item x="10"/>
        <item x="70"/>
        <item x="34"/>
        <item x="37"/>
        <item x="55"/>
        <item x="36"/>
        <item x="38"/>
        <item x="75"/>
        <item x="26"/>
        <item x="22"/>
        <item x="69"/>
        <item x="72"/>
        <item x="46"/>
        <item x="28"/>
        <item x="17"/>
        <item x="58"/>
        <item x="18"/>
        <item x="19"/>
        <item x="76"/>
        <item x="14"/>
        <item x="13"/>
        <item x="21"/>
        <item x="30"/>
        <item x="32"/>
        <item x="71"/>
        <item x="7"/>
        <item x="15"/>
        <item x="20"/>
        <item x="6"/>
        <item x="8"/>
        <item x="24"/>
        <item x="64"/>
        <item x="52"/>
        <item x="29"/>
        <item x="53"/>
        <item x="74"/>
        <item x="12"/>
        <item x="44"/>
        <item x="56"/>
        <item x="50"/>
        <item x="51"/>
        <item x="31"/>
        <item x="35"/>
        <item x="25"/>
        <item x="16"/>
        <item x="49"/>
        <item x="66"/>
        <item x="47"/>
        <item x="57"/>
        <item x="65"/>
        <item x="42"/>
        <item x="11"/>
        <item x="45"/>
        <item x="9"/>
        <item x="39"/>
        <item x="62"/>
        <item x="23"/>
        <item x="59"/>
        <item x="73"/>
        <item x="48"/>
        <item x="43"/>
        <item x="63"/>
        <item x="27"/>
        <item x="33"/>
        <item x="0"/>
        <item x="61"/>
        <item x="77"/>
        <item x="78"/>
        <item x="80"/>
        <item x="1"/>
        <item x="2"/>
        <item x="3"/>
        <item x="4"/>
        <item x="5"/>
        <item x="60"/>
        <item x="79"/>
        <item x="82"/>
        <item x="81"/>
        <item x="83"/>
        <item x="84"/>
        <item x="85"/>
        <item x="86"/>
        <item x="8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44">
        <item x="123"/>
        <item x="117"/>
        <item x="55"/>
        <item x="9"/>
        <item x="129"/>
        <item x="37"/>
        <item x="128"/>
        <item x="8"/>
        <item x="122"/>
        <item x="104"/>
        <item x="95"/>
        <item x="116"/>
        <item x="11"/>
        <item x="91"/>
        <item x="84"/>
        <item x="61"/>
        <item x="54"/>
        <item x="10"/>
        <item x="96"/>
        <item x="115"/>
        <item x="97"/>
        <item x="107"/>
        <item x="4"/>
        <item x="98"/>
        <item x="39"/>
        <item x="106"/>
        <item x="105"/>
        <item x="28"/>
        <item x="99"/>
        <item x="38"/>
        <item x="100"/>
        <item x="101"/>
        <item x="32"/>
        <item x="33"/>
        <item x="108"/>
        <item x="109"/>
        <item x="43"/>
        <item x="53"/>
        <item x="93"/>
        <item x="94"/>
        <item x="27"/>
        <item x="19"/>
        <item x="44"/>
        <item x="85"/>
        <item x="48"/>
        <item x="41"/>
        <item x="46"/>
        <item x="45"/>
        <item x="79"/>
        <item x="113"/>
        <item x="24"/>
        <item x="20"/>
        <item x="25"/>
        <item x="6"/>
        <item x="7"/>
        <item x="80"/>
        <item x="88"/>
        <item x="89"/>
        <item x="124"/>
        <item x="119"/>
        <item x="120"/>
        <item x="121"/>
        <item x="86"/>
        <item x="47"/>
        <item x="72"/>
        <item x="51"/>
        <item x="12"/>
        <item x="2"/>
        <item x="13"/>
        <item x="111"/>
        <item x="14"/>
        <item x="114"/>
        <item x="52"/>
        <item x="3"/>
        <item x="57"/>
        <item x="18"/>
        <item x="70"/>
        <item x="5"/>
        <item x="42"/>
        <item x="17"/>
        <item x="34"/>
        <item x="23"/>
        <item x="110"/>
        <item x="125"/>
        <item x="56"/>
        <item x="103"/>
        <item x="76"/>
        <item x="71"/>
        <item x="92"/>
        <item x="36"/>
        <item x="49"/>
        <item x="90"/>
        <item x="15"/>
        <item x="118"/>
        <item x="73"/>
        <item x="134"/>
        <item x="65"/>
        <item x="68"/>
        <item x="26"/>
        <item x="58"/>
        <item x="75"/>
        <item x="112"/>
        <item x="21"/>
        <item x="16"/>
        <item x="67"/>
        <item x="40"/>
        <item x="22"/>
        <item x="77"/>
        <item x="127"/>
        <item x="59"/>
        <item x="62"/>
        <item x="74"/>
        <item x="69"/>
        <item x="64"/>
        <item x="63"/>
        <item x="29"/>
        <item x="60"/>
        <item x="66"/>
        <item x="31"/>
        <item x="30"/>
        <item x="50"/>
        <item x="87"/>
        <item x="102"/>
        <item x="0"/>
        <item x="78"/>
        <item x="1"/>
        <item x="130"/>
        <item x="131"/>
        <item x="133"/>
        <item x="135"/>
        <item x="142"/>
        <item x="143"/>
        <item x="136"/>
        <item x="137"/>
        <item x="138"/>
        <item x="139"/>
        <item x="140"/>
        <item x="141"/>
        <item x="35"/>
        <item x="81"/>
        <item x="82"/>
        <item x="83"/>
        <item x="126"/>
        <item x="132"/>
      </items>
    </pivotField>
    <pivotField compact="0" outline="0" showAll="0" defaultSubtotal="0">
      <items count="402">
        <item x="26"/>
        <item x="40"/>
        <item x="16"/>
        <item x="17"/>
        <item x="130"/>
        <item x="83"/>
        <item x="131"/>
        <item x="63"/>
        <item x="52"/>
        <item x="22"/>
        <item x="49"/>
        <item x="101"/>
        <item x="54"/>
        <item x="155"/>
        <item x="95"/>
        <item x="64"/>
        <item x="24"/>
        <item x="82"/>
        <item x="98"/>
        <item x="92"/>
        <item x="46"/>
        <item x="50"/>
        <item x="56"/>
        <item x="120"/>
        <item x="153"/>
        <item x="154"/>
        <item x="152"/>
        <item x="61"/>
        <item x="108"/>
        <item x="109"/>
        <item x="53"/>
        <item x="149"/>
        <item x="150"/>
        <item x="88"/>
        <item x="100"/>
        <item x="99"/>
        <item x="36"/>
        <item x="134"/>
        <item x="133"/>
        <item x="42"/>
        <item x="140"/>
        <item x="141"/>
        <item x="142"/>
        <item x="91"/>
        <item x="25"/>
        <item x="29"/>
        <item x="15"/>
        <item x="11"/>
        <item x="158"/>
        <item x="6"/>
        <item x="151"/>
        <item x="96"/>
        <item x="43"/>
        <item x="97"/>
        <item x="30"/>
        <item x="48"/>
        <item x="239"/>
        <item x="7"/>
        <item x="23"/>
        <item x="12"/>
        <item x="126"/>
        <item x="125"/>
        <item x="44"/>
        <item x="107"/>
        <item x="138"/>
        <item x="121"/>
        <item x="68"/>
        <item x="139"/>
        <item x="57"/>
        <item x="137"/>
        <item x="34"/>
        <item x="77"/>
        <item x="71"/>
        <item x="14"/>
        <item x="73"/>
        <item x="59"/>
        <item x="60"/>
        <item x="38"/>
        <item x="159"/>
        <item x="104"/>
        <item x="32"/>
        <item x="21"/>
        <item x="157"/>
        <item x="74"/>
        <item x="86"/>
        <item x="145"/>
        <item x="65"/>
        <item x="8"/>
        <item x="13"/>
        <item x="41"/>
        <item x="127"/>
        <item x="128"/>
        <item x="143"/>
        <item x="129"/>
        <item x="66"/>
        <item x="119"/>
        <item x="69"/>
        <item x="116"/>
        <item x="31"/>
        <item x="70"/>
        <item x="67"/>
        <item x="28"/>
        <item x="111"/>
        <item x="110"/>
        <item x="79"/>
        <item x="80"/>
        <item x="75"/>
        <item x="39"/>
        <item x="124"/>
        <item x="72"/>
        <item x="33"/>
        <item x="18"/>
        <item x="112"/>
        <item x="62"/>
        <item x="113"/>
        <item x="114"/>
        <item x="115"/>
        <item x="123"/>
        <item x="117"/>
        <item x="37"/>
        <item x="78"/>
        <item x="132"/>
        <item x="27"/>
        <item x="84"/>
        <item x="76"/>
        <item x="20"/>
        <item x="106"/>
        <item x="81"/>
        <item x="10"/>
        <item x="90"/>
        <item x="146"/>
        <item x="147"/>
        <item x="148"/>
        <item x="0"/>
        <item x="1"/>
        <item x="2"/>
        <item x="3"/>
        <item x="4"/>
        <item x="5"/>
        <item x="35"/>
        <item x="45"/>
        <item x="87"/>
        <item x="89"/>
        <item x="93"/>
        <item x="94"/>
        <item x="102"/>
        <item x="160"/>
        <item x="161"/>
        <item x="162"/>
        <item x="164"/>
        <item x="165"/>
        <item x="166"/>
        <item x="167"/>
        <item x="168"/>
        <item x="170"/>
        <item x="171"/>
        <item x="172"/>
        <item x="174"/>
        <item x="175"/>
        <item x="176"/>
        <item x="177"/>
        <item x="178"/>
        <item x="179"/>
        <item x="180"/>
        <item x="181"/>
        <item x="182"/>
        <item x="183"/>
        <item x="184"/>
        <item x="185"/>
        <item x="186"/>
        <item x="188"/>
        <item x="189"/>
        <item x="190"/>
        <item x="191"/>
        <item x="192"/>
        <item x="193"/>
        <item x="194"/>
        <item x="195"/>
        <item x="196"/>
        <item x="197"/>
        <item x="198"/>
        <item x="199"/>
        <item x="200"/>
        <item x="201"/>
        <item x="202"/>
        <item x="203"/>
        <item x="204"/>
        <item x="207"/>
        <item x="209"/>
        <item x="210"/>
        <item x="211"/>
        <item x="214"/>
        <item x="215"/>
        <item x="216"/>
        <item x="217"/>
        <item x="218"/>
        <item x="219"/>
        <item x="220"/>
        <item x="222"/>
        <item x="223"/>
        <item x="226"/>
        <item x="227"/>
        <item x="228"/>
        <item x="229"/>
        <item x="230"/>
        <item x="231"/>
        <item x="232"/>
        <item x="233"/>
        <item x="234"/>
        <item x="235"/>
        <item x="236"/>
        <item x="58"/>
        <item x="122"/>
        <item x="240"/>
        <item x="242"/>
        <item x="243"/>
        <item x="244"/>
        <item x="245"/>
        <item x="247"/>
        <item x="248"/>
        <item x="249"/>
        <item x="250"/>
        <item x="251"/>
        <item x="252"/>
        <item x="253"/>
        <item m="1" x="401"/>
        <item x="205"/>
        <item x="206"/>
        <item x="212"/>
        <item x="213"/>
        <item x="254"/>
        <item x="255"/>
        <item x="264"/>
        <item x="265"/>
        <item x="267"/>
        <item x="269"/>
        <item x="270"/>
        <item x="271"/>
        <item x="272"/>
        <item x="273"/>
        <item x="275"/>
        <item x="276"/>
        <item x="277"/>
        <item x="279"/>
        <item x="280"/>
        <item x="281"/>
        <item x="282"/>
        <item x="283"/>
        <item x="284"/>
        <item x="285"/>
        <item x="187"/>
        <item x="286"/>
        <item x="287"/>
        <item x="288"/>
        <item x="289"/>
        <item x="290"/>
        <item x="291"/>
        <item x="292"/>
        <item x="293"/>
        <item x="294"/>
        <item x="295"/>
        <item x="296"/>
        <item x="297"/>
        <item x="298"/>
        <item x="299"/>
        <item x="301"/>
        <item x="302"/>
        <item x="303"/>
        <item x="304"/>
        <item x="305"/>
        <item x="306"/>
        <item x="307"/>
        <item x="308"/>
        <item x="309"/>
        <item x="310"/>
        <item x="311"/>
        <item x="312"/>
        <item x="313"/>
        <item x="314"/>
        <item x="316"/>
        <item x="317"/>
        <item x="318"/>
        <item x="319"/>
        <item x="320"/>
        <item x="321"/>
        <item x="322"/>
        <item x="323"/>
        <item x="324"/>
        <item x="325"/>
        <item x="326"/>
        <item x="329"/>
        <item x="330"/>
        <item x="331"/>
        <item x="332"/>
        <item x="334"/>
        <item x="335"/>
        <item x="336"/>
        <item x="337"/>
        <item x="338"/>
        <item x="339"/>
        <item x="340"/>
        <item x="341"/>
        <item x="342"/>
        <item x="344"/>
        <item x="347"/>
        <item x="348"/>
        <item x="349"/>
        <item x="350"/>
        <item x="351"/>
        <item x="352"/>
        <item x="353"/>
        <item x="356"/>
        <item x="357"/>
        <item x="358"/>
        <item x="359"/>
        <item x="363"/>
        <item x="372"/>
        <item x="373"/>
        <item x="376"/>
        <item x="377"/>
        <item x="379"/>
        <item x="381"/>
        <item x="382"/>
        <item x="383"/>
        <item x="384"/>
        <item x="385"/>
        <item x="387"/>
        <item x="388"/>
        <item x="389"/>
        <item x="390"/>
        <item x="391"/>
        <item x="392"/>
        <item x="393"/>
        <item x="394"/>
        <item x="395"/>
        <item x="396"/>
        <item x="315"/>
        <item x="397"/>
        <item x="398"/>
        <item x="399"/>
        <item x="333"/>
        <item x="266"/>
        <item x="268"/>
        <item x="328"/>
        <item x="345"/>
        <item x="354"/>
        <item x="355"/>
        <item x="364"/>
        <item x="365"/>
        <item x="366"/>
        <item x="369"/>
        <item x="370"/>
        <item x="371"/>
        <item x="400"/>
        <item x="9"/>
        <item x="19"/>
        <item x="47"/>
        <item x="51"/>
        <item x="55"/>
        <item x="85"/>
        <item x="103"/>
        <item x="105"/>
        <item x="118"/>
        <item x="135"/>
        <item x="136"/>
        <item x="144"/>
        <item x="156"/>
        <item x="163"/>
        <item x="169"/>
        <item x="173"/>
        <item x="208"/>
        <item x="221"/>
        <item x="224"/>
        <item x="225"/>
        <item x="237"/>
        <item x="238"/>
        <item x="241"/>
        <item x="246"/>
        <item x="256"/>
        <item x="257"/>
        <item x="258"/>
        <item x="259"/>
        <item x="260"/>
        <item x="261"/>
        <item x="262"/>
        <item x="263"/>
        <item x="274"/>
        <item x="278"/>
        <item x="300"/>
        <item x="327"/>
        <item x="343"/>
        <item x="346"/>
        <item x="360"/>
        <item x="361"/>
        <item x="362"/>
        <item x="367"/>
        <item x="368"/>
        <item x="374"/>
        <item x="375"/>
        <item x="378"/>
        <item x="380"/>
        <item x="38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99">
        <item x="17"/>
        <item x="65"/>
        <item x="4"/>
        <item x="26"/>
        <item x="39"/>
        <item x="14"/>
        <item x="37"/>
        <item x="40"/>
        <item x="47"/>
        <item x="25"/>
        <item x="15"/>
        <item x="41"/>
        <item x="43"/>
        <item x="76"/>
        <item x="13"/>
        <item x="74"/>
        <item x="44"/>
        <item x="38"/>
        <item x="34"/>
        <item x="33"/>
        <item x="35"/>
        <item x="60"/>
        <item x="73"/>
        <item x="57"/>
        <item x="80"/>
        <item x="12"/>
        <item x="54"/>
        <item x="2"/>
        <item x="83"/>
        <item x="7"/>
        <item x="63"/>
        <item x="32"/>
        <item x="61"/>
        <item x="9"/>
        <item x="70"/>
        <item x="51"/>
        <item x="88"/>
        <item x="42"/>
        <item x="90"/>
        <item x="69"/>
        <item x="53"/>
        <item x="50"/>
        <item x="49"/>
        <item x="71"/>
        <item x="87"/>
        <item x="31"/>
        <item x="3"/>
        <item x="21"/>
        <item x="85"/>
        <item x="86"/>
        <item x="29"/>
        <item x="36"/>
        <item x="84"/>
        <item x="30"/>
        <item x="52"/>
        <item x="24"/>
        <item x="58"/>
        <item x="28"/>
        <item x="62"/>
        <item x="22"/>
        <item x="8"/>
        <item x="56"/>
        <item x="27"/>
        <item x="55"/>
        <item x="59"/>
        <item x="11"/>
        <item x="10"/>
        <item x="16"/>
        <item x="1"/>
        <item x="5"/>
        <item x="81"/>
        <item x="66"/>
        <item x="89"/>
        <item x="46"/>
        <item x="77"/>
        <item x="45"/>
        <item x="79"/>
        <item x="78"/>
        <item x="18"/>
        <item x="6"/>
        <item x="68"/>
        <item x="19"/>
        <item x="20"/>
        <item x="82"/>
        <item x="48"/>
        <item x="75"/>
        <item x="23"/>
        <item x="94"/>
        <item x="95"/>
        <item x="92"/>
        <item x="91"/>
        <item x="64"/>
        <item x="93"/>
        <item x="0"/>
        <item x="67"/>
        <item m="1" x="98"/>
        <item x="72"/>
        <item x="96"/>
        <item x="97"/>
      </items>
    </pivotField>
    <pivotField compact="0" outline="0" showAll="0" defaultSubtotal="0">
      <items count="49">
        <item x="40"/>
        <item x="10"/>
        <item x="7"/>
        <item x="30"/>
        <item x="31"/>
        <item x="5"/>
        <item x="38"/>
        <item x="6"/>
        <item x="3"/>
        <item x="13"/>
        <item x="2"/>
        <item x="33"/>
        <item x="34"/>
        <item x="29"/>
        <item x="42"/>
        <item x="41"/>
        <item x="36"/>
        <item x="28"/>
        <item x="14"/>
        <item x="35"/>
        <item x="32"/>
        <item m="1" x="48"/>
        <item x="25"/>
        <item x="39"/>
        <item x="16"/>
        <item x="15"/>
        <item x="20"/>
        <item x="37"/>
        <item x="26"/>
        <item x="27"/>
        <item x="9"/>
        <item x="12"/>
        <item x="11"/>
        <item x="22"/>
        <item x="21"/>
        <item x="8"/>
        <item x="24"/>
        <item x="23"/>
        <item x="4"/>
        <item x="43"/>
        <item x="0"/>
        <item x="18"/>
        <item x="1"/>
        <item x="45"/>
        <item x="47"/>
        <item x="17"/>
        <item x="19"/>
        <item x="44"/>
        <item x="46"/>
      </items>
    </pivotField>
    <pivotField compact="0" outline="0" showAll="0" defaultSubtotal="0">
      <items count="167">
        <item x="104"/>
        <item x="49"/>
        <item x="16"/>
        <item x="60"/>
        <item x="8"/>
        <item x="79"/>
        <item x="36"/>
        <item x="48"/>
        <item x="47"/>
        <item x="33"/>
        <item x="75"/>
        <item x="106"/>
        <item x="18"/>
        <item x="32"/>
        <item x="31"/>
        <item x="93"/>
        <item x="73"/>
        <item x="39"/>
        <item x="59"/>
        <item x="89"/>
        <item x="12"/>
        <item x="20"/>
        <item x="2"/>
        <item x="6"/>
        <item x="64"/>
        <item x="5"/>
        <item x="107"/>
        <item x="30"/>
        <item x="99"/>
        <item x="109"/>
        <item x="92"/>
        <item x="97"/>
        <item x="61"/>
        <item x="76"/>
        <item x="95"/>
        <item x="90"/>
        <item x="43"/>
        <item x="50"/>
        <item x="53"/>
        <item x="29"/>
        <item x="83"/>
        <item x="102"/>
        <item x="41"/>
        <item x="3"/>
        <item x="88"/>
        <item x="34"/>
        <item x="69"/>
        <item x="27"/>
        <item x="25"/>
        <item x="70"/>
        <item x="65"/>
        <item x="72"/>
        <item x="42"/>
        <item x="91"/>
        <item x="45"/>
        <item x="80"/>
        <item x="98"/>
        <item x="52"/>
        <item x="81"/>
        <item x="35"/>
        <item x="23"/>
        <item x="57"/>
        <item x="13"/>
        <item x="58"/>
        <item x="87"/>
        <item x="82"/>
        <item x="62"/>
        <item x="51"/>
        <item x="44"/>
        <item x="15"/>
        <item x="108"/>
        <item x="78"/>
        <item x="54"/>
        <item x="38"/>
        <item x="94"/>
        <item x="55"/>
        <item x="22"/>
        <item x="110"/>
        <item x="56"/>
        <item x="135"/>
        <item x="100"/>
        <item x="4"/>
        <item x="7"/>
        <item x="14"/>
        <item x="63"/>
        <item x="11"/>
        <item x="37"/>
        <item x="105"/>
        <item x="77"/>
        <item x="10"/>
        <item x="84"/>
        <item x="17"/>
        <item x="96"/>
        <item x="71"/>
        <item x="68"/>
        <item x="24"/>
        <item x="86"/>
        <item x="19"/>
        <item x="21"/>
        <item x="9"/>
        <item x="74"/>
        <item x="46"/>
        <item x="28"/>
        <item x="40"/>
        <item x="0"/>
        <item x="67"/>
        <item x="1"/>
        <item x="26"/>
        <item x="66"/>
        <item x="111"/>
        <item x="112"/>
        <item x="114"/>
        <item x="101"/>
        <item x="115"/>
        <item x="116"/>
        <item x="117"/>
        <item x="118"/>
        <item x="119"/>
        <item x="120"/>
        <item x="121"/>
        <item x="122"/>
        <item x="123"/>
        <item x="124"/>
        <item x="125"/>
        <item x="126"/>
        <item x="127"/>
        <item x="128"/>
        <item x="129"/>
        <item x="130"/>
        <item x="131"/>
        <item x="132"/>
        <item x="133"/>
        <item x="134"/>
        <item x="136"/>
        <item x="137"/>
        <item x="138"/>
        <item x="139"/>
        <item x="140"/>
        <item x="141"/>
        <item x="142"/>
        <item x="143"/>
        <item x="144"/>
        <item x="145"/>
        <item x="146"/>
        <item x="147"/>
        <item x="85"/>
        <item x="148"/>
        <item x="149"/>
        <item x="150"/>
        <item x="151"/>
        <item x="152"/>
        <item x="153"/>
        <item x="154"/>
        <item x="155"/>
        <item x="156"/>
        <item x="157"/>
        <item x="162"/>
        <item x="166"/>
        <item x="163"/>
        <item x="164"/>
        <item x="165"/>
        <item x="103"/>
        <item x="113"/>
        <item x="158"/>
        <item x="159"/>
        <item x="160"/>
        <item x="161"/>
      </items>
    </pivotField>
    <pivotField compact="0" outline="0" showAll="0" defaultSubtotal="0"/>
    <pivotField dataField="1" compact="0" numFmtId="10" outline="0" showAll="0" defaultSubtotal="0">
      <items count="77">
        <item x="0"/>
        <item x="31"/>
        <item x="20"/>
        <item m="1" x="70"/>
        <item m="1" x="59"/>
        <item m="1" x="63"/>
        <item m="1" x="71"/>
        <item x="21"/>
        <item x="25"/>
        <item x="35"/>
        <item x="38"/>
        <item x="36"/>
        <item m="1" x="62"/>
        <item x="29"/>
        <item x="32"/>
        <item m="1" x="56"/>
        <item x="39"/>
        <item m="1" x="68"/>
        <item x="37"/>
        <item x="40"/>
        <item m="1" x="53"/>
        <item m="1" x="67"/>
        <item x="9"/>
        <item m="1" x="73"/>
        <item x="15"/>
        <item x="16"/>
        <item x="52"/>
        <item x="17"/>
        <item m="1" x="74"/>
        <item x="19"/>
        <item m="1" x="75"/>
        <item x="10"/>
        <item x="47"/>
        <item m="1" x="58"/>
        <item x="6"/>
        <item x="8"/>
        <item x="13"/>
        <item m="1" x="66"/>
        <item x="11"/>
        <item x="7"/>
        <item x="18"/>
        <item x="12"/>
        <item x="2"/>
        <item m="1" x="76"/>
        <item x="14"/>
        <item x="1"/>
        <item x="22"/>
        <item m="1" x="60"/>
        <item m="1" x="54"/>
        <item m="1" x="57"/>
        <item m="1" x="72"/>
        <item m="1" x="55"/>
        <item m="1" x="61"/>
        <item m="1" x="64"/>
        <item x="4"/>
        <item m="1" x="65"/>
        <item m="1" x="69"/>
        <item x="30"/>
        <item x="3"/>
        <item x="5"/>
        <item x="23"/>
        <item x="24"/>
        <item x="26"/>
        <item x="27"/>
        <item x="28"/>
        <item x="33"/>
        <item x="34"/>
        <item x="41"/>
        <item x="42"/>
        <item x="43"/>
        <item x="44"/>
        <item x="45"/>
        <item x="46"/>
        <item x="48"/>
        <item x="49"/>
        <item x="50"/>
        <item x="51"/>
      </items>
    </pivotField>
    <pivotField compact="0" outline="0" showAll="0" defaultSubtotal="0"/>
    <pivotField compact="0" outline="0" showAll="0" defaultSubtotal="0"/>
    <pivotField compact="0" outline="0" showAll="0" defaultSubtotal="0"/>
    <pivotField compact="0" numFmtId="10" outline="0" showAll="0" defaultSubtotal="0"/>
    <pivotField compact="0" numFmtId="10" outline="0" showAll="0" defaultSubtotal="0"/>
    <pivotField compact="0" numFmtId="10" outline="0" showAll="0" defaultSubtotal="0"/>
    <pivotField compact="0" outline="0" showAll="0" defaultSubtotal="0">
      <items count="9">
        <item x="4"/>
        <item x="3"/>
        <item x="1"/>
        <item x="5"/>
        <item x="2"/>
        <item m="1" x="7"/>
        <item m="1" x="8"/>
        <item x="0"/>
        <item x="6"/>
      </items>
    </pivotField>
    <pivotField axis="axisRow" compact="0" outline="0" subtotalTop="0" showAll="0" defaultSubtotal="0">
      <items count="8">
        <item m="1" x="7"/>
        <item x="2"/>
        <item x="4"/>
        <item x="3"/>
        <item x="5"/>
        <item x="1"/>
        <item m="1" x="6"/>
        <item x="0"/>
      </items>
    </pivotField>
    <pivotField compact="0" outline="0" showAll="0" defaultSubtotal="0">
      <items count="203">
        <item m="1" x="182"/>
        <item m="1" x="166"/>
        <item m="1" x="156"/>
        <item m="1" x="147"/>
        <item x="57"/>
        <item m="1" x="158"/>
        <item x="30"/>
        <item x="51"/>
        <item x="95"/>
        <item m="1" x="152"/>
        <item x="79"/>
        <item m="1" x="194"/>
        <item x="20"/>
        <item m="1" x="184"/>
        <item x="50"/>
        <item x="73"/>
        <item x="55"/>
        <item x="29"/>
        <item m="1" x="168"/>
        <item m="1" x="176"/>
        <item x="67"/>
        <item x="28"/>
        <item x="46"/>
        <item x="49"/>
        <item m="1" x="197"/>
        <item x="45"/>
        <item m="1" x="142"/>
        <item m="1" x="175"/>
        <item m="1" x="163"/>
        <item x="22"/>
        <item x="13"/>
        <item x="27"/>
        <item x="14"/>
        <item x="37"/>
        <item m="1" x="159"/>
        <item m="1" x="191"/>
        <item x="63"/>
        <item m="1" x="153"/>
        <item m="1" x="150"/>
        <item m="1" x="179"/>
        <item m="1" x="131"/>
        <item m="1" x="134"/>
        <item m="1" x="148"/>
        <item m="1" x="193"/>
        <item x="84"/>
        <item m="1" x="172"/>
        <item x="78"/>
        <item x="58"/>
        <item x="71"/>
        <item x="34"/>
        <item x="81"/>
        <item x="35"/>
        <item x="24"/>
        <item m="1" x="160"/>
        <item x="40"/>
        <item m="1" x="187"/>
        <item x="89"/>
        <item m="1" x="189"/>
        <item x="98"/>
        <item m="1" x="154"/>
        <item x="0"/>
        <item m="1" x="171"/>
        <item m="1" x="135"/>
        <item m="1" x="133"/>
        <item m="1" x="181"/>
        <item m="1" x="143"/>
        <item x="6"/>
        <item x="7"/>
        <item x="8"/>
        <item m="1" x="185"/>
        <item m="1" x="145"/>
        <item x="11"/>
        <item x="12"/>
        <item x="15"/>
        <item m="1" x="196"/>
        <item m="1" x="173"/>
        <item x="17"/>
        <item m="1" x="178"/>
        <item m="1" x="164"/>
        <item x="23"/>
        <item m="1" x="199"/>
        <item m="1" x="146"/>
        <item m="1" x="140"/>
        <item m="1" x="201"/>
        <item m="1" x="137"/>
        <item x="38"/>
        <item m="1" x="195"/>
        <item m="1" x="132"/>
        <item m="1" x="190"/>
        <item x="44"/>
        <item m="1" x="149"/>
        <item x="59"/>
        <item m="1" x="161"/>
        <item m="1" x="180"/>
        <item x="62"/>
        <item m="1" x="141"/>
        <item x="65"/>
        <item m="1" x="155"/>
        <item m="1" x="192"/>
        <item x="100"/>
        <item m="1" x="169"/>
        <item m="1" x="186"/>
        <item m="1" x="188"/>
        <item x="102"/>
        <item x="103"/>
        <item m="1" x="138"/>
        <item x="110"/>
        <item m="1" x="198"/>
        <item m="1" x="139"/>
        <item x="113"/>
        <item x="114"/>
        <item m="1" x="174"/>
        <item m="1" x="202"/>
        <item m="1" x="162"/>
        <item x="115"/>
        <item x="116"/>
        <item x="16"/>
        <item x="25"/>
        <item m="1" x="167"/>
        <item x="80"/>
        <item x="83"/>
        <item x="1"/>
        <item m="1" x="136"/>
        <item x="77"/>
        <item x="104"/>
        <item x="106"/>
        <item x="107"/>
        <item x="129"/>
        <item m="1" x="170"/>
        <item m="1" x="177"/>
        <item x="5"/>
        <item x="87"/>
        <item m="1" x="144"/>
        <item x="90"/>
        <item x="99"/>
        <item x="3"/>
        <item x="122"/>
        <item x="123"/>
        <item x="127"/>
        <item x="130"/>
        <item m="1" x="165"/>
        <item m="1" x="183"/>
        <item m="1" x="151"/>
        <item m="1" x="157"/>
        <item m="1" x="200"/>
        <item x="124"/>
        <item x="125"/>
        <item x="126"/>
        <item x="128"/>
        <item x="2"/>
        <item x="4"/>
        <item x="9"/>
        <item x="10"/>
        <item x="18"/>
        <item x="19"/>
        <item x="21"/>
        <item x="26"/>
        <item x="31"/>
        <item x="32"/>
        <item x="33"/>
        <item x="36"/>
        <item x="39"/>
        <item x="41"/>
        <item x="42"/>
        <item x="43"/>
        <item x="47"/>
        <item x="48"/>
        <item x="52"/>
        <item x="53"/>
        <item x="54"/>
        <item x="56"/>
        <item x="60"/>
        <item x="61"/>
        <item x="64"/>
        <item x="66"/>
        <item x="68"/>
        <item x="69"/>
        <item x="70"/>
        <item x="72"/>
        <item x="74"/>
        <item x="75"/>
        <item x="76"/>
        <item x="82"/>
        <item x="85"/>
        <item x="86"/>
        <item x="88"/>
        <item x="91"/>
        <item x="92"/>
        <item x="93"/>
        <item x="94"/>
        <item x="96"/>
        <item x="97"/>
        <item x="101"/>
        <item x="105"/>
        <item x="108"/>
        <item x="109"/>
        <item x="111"/>
        <item x="112"/>
        <item x="117"/>
        <item x="118"/>
        <item x="119"/>
        <item x="120"/>
        <item x="121"/>
      </items>
    </pivotField>
    <pivotField compact="0" outline="0" showAll="0" defaultSubtotal="0"/>
    <pivotField compact="0" outline="0" showAll="0" defaultSubtotal="0"/>
    <pivotField compact="0" outline="0" showAll="0" defaultSubtotal="0"/>
    <pivotField compact="0" outline="0" showAll="0" defaultSubtotal="0"/>
  </pivotFields>
  <rowFields count="2">
    <field x="7"/>
    <field x="48"/>
  </rowFields>
  <rowItems count="28">
    <i>
      <x/>
      <x v="1"/>
    </i>
    <i r="1">
      <x v="2"/>
    </i>
    <i r="1">
      <x v="3"/>
    </i>
    <i r="1">
      <x v="4"/>
    </i>
    <i r="1">
      <x v="5"/>
    </i>
    <i r="1">
      <x v="7"/>
    </i>
    <i>
      <x v="1"/>
      <x v="1"/>
    </i>
    <i r="1">
      <x v="2"/>
    </i>
    <i r="1">
      <x v="3"/>
    </i>
    <i r="1">
      <x v="5"/>
    </i>
    <i r="1">
      <x v="7"/>
    </i>
    <i>
      <x v="2"/>
      <x v="3"/>
    </i>
    <i r="1">
      <x v="4"/>
    </i>
    <i r="1">
      <x v="7"/>
    </i>
    <i>
      <x v="3"/>
      <x v="1"/>
    </i>
    <i r="1">
      <x v="2"/>
    </i>
    <i r="1">
      <x v="3"/>
    </i>
    <i r="1">
      <x v="4"/>
    </i>
    <i r="1">
      <x v="5"/>
    </i>
    <i r="1">
      <x v="7"/>
    </i>
    <i>
      <x v="4"/>
      <x v="4"/>
    </i>
    <i>
      <x v="5"/>
      <x v="1"/>
    </i>
    <i r="1">
      <x v="2"/>
    </i>
    <i r="1">
      <x v="3"/>
    </i>
    <i r="1">
      <x v="4"/>
    </i>
    <i r="1">
      <x v="7"/>
    </i>
    <i>
      <x v="7"/>
      <x v="7"/>
    </i>
    <i t="grand">
      <x/>
    </i>
  </rowItems>
  <colItems count="1">
    <i/>
  </colItems>
  <dataFields count="1">
    <dataField name="Nombre de Projets" fld="40" subtotal="count" baseField="48" baseItem="5"/>
  </dataFields>
  <formats count="64">
    <format dxfId="64">
      <pivotArea field="16" type="button" dataOnly="0" labelOnly="1" outline="0"/>
    </format>
    <format dxfId="63">
      <pivotArea field="31" type="button" dataOnly="0" labelOnly="1" outline="0"/>
    </format>
    <format dxfId="62">
      <pivotArea field="7" type="button" dataOnly="0" labelOnly="1" outline="0" axis="axisRow" fieldPosition="0"/>
    </format>
    <format dxfId="61">
      <pivotArea field="8" type="button" dataOnly="0" labelOnly="1" outline="0"/>
    </format>
    <format dxfId="60">
      <pivotArea field="19" type="button" dataOnly="0" labelOnly="1" outline="0"/>
    </format>
    <format dxfId="59">
      <pivotArea field="20" type="button" dataOnly="0" labelOnly="1" outline="0"/>
    </format>
    <format dxfId="58">
      <pivotArea field="17" type="button" dataOnly="0" labelOnly="1" outline="0"/>
    </format>
    <format dxfId="57">
      <pivotArea field="18" type="button" dataOnly="0" labelOnly="1" outline="0"/>
    </format>
    <format dxfId="56">
      <pivotArea field="21" type="button" dataOnly="0" labelOnly="1" outline="0"/>
    </format>
    <format dxfId="55">
      <pivotArea field="22" type="button" dataOnly="0" labelOnly="1" outline="0"/>
    </format>
    <format dxfId="54">
      <pivotArea field="38" type="button" dataOnly="0" labelOnly="1" outline="0"/>
    </format>
    <format dxfId="53">
      <pivotArea field="30" type="button" dataOnly="0" labelOnly="1" outline="0"/>
    </format>
    <format dxfId="52">
      <pivotArea field="36" type="button" dataOnly="0" labelOnly="1" outline="0"/>
    </format>
    <format dxfId="51">
      <pivotArea field="37" type="button" dataOnly="0" labelOnly="1" outline="0"/>
    </format>
    <format dxfId="50">
      <pivotArea field="47" type="button" dataOnly="0" labelOnly="1" outline="0"/>
    </format>
    <format dxfId="49">
      <pivotArea field="40" type="button" dataOnly="0" labelOnly="1" outline="0"/>
    </format>
    <format dxfId="48">
      <pivotArea field="12" type="button" dataOnly="0" labelOnly="1" outline="0"/>
    </format>
    <format dxfId="47">
      <pivotArea field="11" type="button" dataOnly="0" labelOnly="1" outline="0"/>
    </format>
    <format dxfId="46">
      <pivotArea field="10" type="button" dataOnly="0" labelOnly="1" outline="0"/>
    </format>
    <format dxfId="45">
      <pivotArea field="49" type="button" dataOnly="0" labelOnly="1" outline="0"/>
    </format>
    <format dxfId="44">
      <pivotArea dataOnly="0" labelOnly="1" outline="0" axis="axisValues" fieldPosition="0"/>
    </format>
    <format dxfId="43">
      <pivotArea field="16" type="button" dataOnly="0" labelOnly="1" outline="0"/>
    </format>
    <format dxfId="42">
      <pivotArea field="31" type="button" dataOnly="0" labelOnly="1" outline="0"/>
    </format>
    <format dxfId="41">
      <pivotArea field="8" type="button" dataOnly="0" labelOnly="1" outline="0"/>
    </format>
    <format dxfId="40">
      <pivotArea field="19" type="button" dataOnly="0" labelOnly="1" outline="0"/>
    </format>
    <format dxfId="39">
      <pivotArea field="20" type="button" dataOnly="0" labelOnly="1" outline="0"/>
    </format>
    <format dxfId="38">
      <pivotArea field="17" type="button" dataOnly="0" labelOnly="1" outline="0"/>
    </format>
    <format dxfId="37">
      <pivotArea field="18" type="button" dataOnly="0" labelOnly="1" outline="0"/>
    </format>
    <format dxfId="36">
      <pivotArea field="21" type="button" dataOnly="0" labelOnly="1" outline="0"/>
    </format>
    <format dxfId="35">
      <pivotArea field="22" type="button" dataOnly="0" labelOnly="1" outline="0"/>
    </format>
    <format dxfId="34">
      <pivotArea field="38" type="button" dataOnly="0" labelOnly="1" outline="0"/>
    </format>
    <format dxfId="33">
      <pivotArea field="30" type="button" dataOnly="0" labelOnly="1" outline="0"/>
    </format>
    <format dxfId="32">
      <pivotArea field="36" type="button" dataOnly="0" labelOnly="1" outline="0"/>
    </format>
    <format dxfId="31">
      <pivotArea field="37" type="button" dataOnly="0" labelOnly="1" outline="0"/>
    </format>
    <format dxfId="30">
      <pivotArea field="47" type="button" dataOnly="0" labelOnly="1" outline="0"/>
    </format>
    <format dxfId="29">
      <pivotArea field="40" type="button" dataOnly="0" labelOnly="1" outline="0"/>
    </format>
    <format dxfId="28">
      <pivotArea field="12" type="button" dataOnly="0" labelOnly="1" outline="0"/>
    </format>
    <format dxfId="27">
      <pivotArea field="11" type="button" dataOnly="0" labelOnly="1" outline="0"/>
    </format>
    <format dxfId="26">
      <pivotArea field="10" type="button" dataOnly="0" labelOnly="1" outline="0"/>
    </format>
    <format dxfId="25">
      <pivotArea field="49" type="button" dataOnly="0" labelOnly="1" outline="0"/>
    </format>
    <format dxfId="24">
      <pivotArea field="16" type="button" dataOnly="0" labelOnly="1" outline="0"/>
    </format>
    <format dxfId="23">
      <pivotArea field="31" type="button" dataOnly="0" labelOnly="1" outline="0"/>
    </format>
    <format dxfId="22">
      <pivotArea field="7" type="button" dataOnly="0" labelOnly="1" outline="0" axis="axisRow" fieldPosition="0"/>
    </format>
    <format dxfId="21">
      <pivotArea field="8" type="button" dataOnly="0" labelOnly="1" outline="0"/>
    </format>
    <format dxfId="20">
      <pivotArea field="19" type="button" dataOnly="0" labelOnly="1" outline="0"/>
    </format>
    <format dxfId="19">
      <pivotArea field="20" type="button" dataOnly="0" labelOnly="1" outline="0"/>
    </format>
    <format dxfId="18">
      <pivotArea field="17" type="button" dataOnly="0" labelOnly="1" outline="0"/>
    </format>
    <format dxfId="17">
      <pivotArea field="18" type="button" dataOnly="0" labelOnly="1" outline="0"/>
    </format>
    <format dxfId="16">
      <pivotArea field="21" type="button" dataOnly="0" labelOnly="1" outline="0"/>
    </format>
    <format dxfId="15">
      <pivotArea field="22" type="button" dataOnly="0" labelOnly="1" outline="0"/>
    </format>
    <format dxfId="14">
      <pivotArea field="38" type="button" dataOnly="0" labelOnly="1" outline="0"/>
    </format>
    <format dxfId="13">
      <pivotArea field="30" type="button" dataOnly="0" labelOnly="1" outline="0"/>
    </format>
    <format dxfId="12">
      <pivotArea field="36" type="button" dataOnly="0" labelOnly="1" outline="0"/>
    </format>
    <format dxfId="11">
      <pivotArea field="37" type="button" dataOnly="0" labelOnly="1" outline="0"/>
    </format>
    <format dxfId="10">
      <pivotArea field="47" type="button" dataOnly="0" labelOnly="1" outline="0"/>
    </format>
    <format dxfId="9">
      <pivotArea field="40" type="button" dataOnly="0" labelOnly="1" outline="0"/>
    </format>
    <format dxfId="8">
      <pivotArea field="12" type="button" dataOnly="0" labelOnly="1" outline="0"/>
    </format>
    <format dxfId="7">
      <pivotArea field="11" type="button" dataOnly="0" labelOnly="1" outline="0"/>
    </format>
    <format dxfId="6">
      <pivotArea field="10" type="button" dataOnly="0" labelOnly="1" outline="0"/>
    </format>
    <format dxfId="5">
      <pivotArea field="49" type="button" dataOnly="0" labelOnly="1" outline="0"/>
    </format>
    <format dxfId="4">
      <pivotArea dataOnly="0" labelOnly="1" outline="0" axis="axisValues" fieldPosition="0"/>
    </format>
    <format dxfId="3">
      <pivotArea field="7" type="button" dataOnly="0" labelOnly="1" outline="0" axis="axisRow" fieldPosition="0"/>
    </format>
    <format dxfId="2">
      <pivotArea field="48" type="button" dataOnly="0" labelOnly="1" outline="0" axis="axisRow" fieldPosition="1"/>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E2:F11" firstHeaderRow="1" firstDataRow="1" firstDataCol="1"/>
  <pivotFields count="54">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numFmtId="10" showAll="0"/>
    <pivotField numFmtId="10" showAll="0"/>
    <pivotField numFmtId="10" showAll="0"/>
    <pivotField numFmtId="10" showAll="0"/>
    <pivotField axis="axisRow" showAll="0">
      <items count="10">
        <item x="4"/>
        <item x="3"/>
        <item x="5"/>
        <item x="1"/>
        <item x="2"/>
        <item x="6"/>
        <item x="0"/>
        <item m="1" x="8"/>
        <item x="7"/>
        <item t="default"/>
      </items>
    </pivotField>
    <pivotField showAll="0"/>
    <pivotField showAll="0"/>
    <pivotField showAll="0" defaultSubtotal="0"/>
    <pivotField showAll="0" defaultSubtotal="0"/>
    <pivotField showAll="0" defaultSubtotal="0"/>
    <pivotField showAll="0" defaultSubtotal="0"/>
  </pivotFields>
  <rowFields count="1">
    <field x="47"/>
  </rowFields>
  <rowItems count="9">
    <i>
      <x/>
    </i>
    <i>
      <x v="1"/>
    </i>
    <i>
      <x v="2"/>
    </i>
    <i>
      <x v="3"/>
    </i>
    <i>
      <x v="4"/>
    </i>
    <i>
      <x v="5"/>
    </i>
    <i>
      <x v="6"/>
    </i>
    <i>
      <x v="8"/>
    </i>
    <i t="grand">
      <x/>
    </i>
  </rowItems>
  <colItems count="1">
    <i/>
  </colItems>
  <dataFields count="1">
    <dataField name="Nombre de ACTIVITE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1.xm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B8" sqref="B8"/>
    </sheetView>
  </sheetViews>
  <sheetFormatPr baseColWidth="10" defaultRowHeight="15" x14ac:dyDescent="0.25"/>
  <cols>
    <col min="1" max="1" width="34.140625" customWidth="1"/>
    <col min="2" max="2" width="35.5703125" bestFit="1" customWidth="1"/>
    <col min="3" max="3" width="36.140625" customWidth="1"/>
    <col min="4" max="4" width="36.140625" bestFit="1" customWidth="1"/>
  </cols>
  <sheetData>
    <row r="1" spans="1:3" x14ac:dyDescent="0.25">
      <c r="A1" s="183" t="s">
        <v>1161</v>
      </c>
      <c r="B1" t="s">
        <v>2355</v>
      </c>
    </row>
    <row r="2" spans="1:3" ht="26.25" x14ac:dyDescent="0.4">
      <c r="A2" s="275" t="s">
        <v>2367</v>
      </c>
      <c r="B2" s="275"/>
      <c r="C2" s="275"/>
    </row>
    <row r="3" spans="1:3" x14ac:dyDescent="0.25">
      <c r="A3" s="183" t="s">
        <v>1129</v>
      </c>
      <c r="B3" t="s">
        <v>2360</v>
      </c>
    </row>
    <row r="4" spans="1:3" x14ac:dyDescent="0.25">
      <c r="A4">
        <v>0</v>
      </c>
      <c r="B4" s="119">
        <v>0</v>
      </c>
    </row>
    <row r="5" spans="1:3" x14ac:dyDescent="0.25">
      <c r="A5" t="s">
        <v>169</v>
      </c>
      <c r="B5" s="119">
        <v>527.2941800000001</v>
      </c>
    </row>
    <row r="6" spans="1:3" x14ac:dyDescent="0.25">
      <c r="A6" t="s">
        <v>1134</v>
      </c>
      <c r="B6" s="119">
        <v>173.46</v>
      </c>
    </row>
    <row r="7" spans="1:3" x14ac:dyDescent="0.25">
      <c r="A7" t="s">
        <v>172</v>
      </c>
      <c r="B7" s="119">
        <v>0</v>
      </c>
    </row>
    <row r="8" spans="1:3" x14ac:dyDescent="0.25">
      <c r="A8" t="s">
        <v>702</v>
      </c>
      <c r="B8" s="205">
        <v>1</v>
      </c>
    </row>
    <row r="9" spans="1:3" x14ac:dyDescent="0.25">
      <c r="A9" t="s">
        <v>722</v>
      </c>
      <c r="B9" s="119">
        <v>0</v>
      </c>
    </row>
    <row r="10" spans="1:3" x14ac:dyDescent="0.25">
      <c r="A10" t="s">
        <v>2358</v>
      </c>
      <c r="B10" s="119">
        <v>60.589500000000008</v>
      </c>
    </row>
    <row r="11" spans="1:3" x14ac:dyDescent="0.25">
      <c r="A11" t="s">
        <v>2357</v>
      </c>
      <c r="B11" s="119">
        <v>0</v>
      </c>
    </row>
    <row r="12" spans="1:3" x14ac:dyDescent="0.25">
      <c r="A12" t="s">
        <v>2375</v>
      </c>
      <c r="B12" s="119">
        <v>0</v>
      </c>
    </row>
  </sheetData>
  <mergeCells count="1">
    <mergeCell ref="A2:C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workbookViewId="0">
      <selection activeCell="C16" sqref="C16"/>
    </sheetView>
  </sheetViews>
  <sheetFormatPr baseColWidth="10" defaultRowHeight="15" x14ac:dyDescent="0.25"/>
  <cols>
    <col min="1" max="1" width="34" bestFit="1" customWidth="1"/>
    <col min="2" max="2" width="34.140625" customWidth="1"/>
    <col min="3" max="3" width="35.5703125" customWidth="1"/>
    <col min="4" max="4" width="36.140625" bestFit="1" customWidth="1"/>
  </cols>
  <sheetData>
    <row r="1" spans="1:3" x14ac:dyDescent="0.25">
      <c r="A1" s="183" t="s">
        <v>1161</v>
      </c>
      <c r="B1" t="s">
        <v>2355</v>
      </c>
    </row>
    <row r="2" spans="1:3" ht="26.25" x14ac:dyDescent="0.4">
      <c r="A2" s="275" t="s">
        <v>2367</v>
      </c>
      <c r="B2" s="275"/>
      <c r="C2" s="275"/>
    </row>
    <row r="3" spans="1:3" x14ac:dyDescent="0.25">
      <c r="A3" s="183" t="s">
        <v>6</v>
      </c>
      <c r="B3" s="183" t="s">
        <v>1129</v>
      </c>
      <c r="C3" t="s">
        <v>2360</v>
      </c>
    </row>
    <row r="4" spans="1:3" x14ac:dyDescent="0.25">
      <c r="A4" s="249" t="s">
        <v>830</v>
      </c>
      <c r="B4" t="s">
        <v>169</v>
      </c>
      <c r="C4" s="119">
        <v>247.63938000000002</v>
      </c>
    </row>
    <row r="5" spans="1:3" x14ac:dyDescent="0.25">
      <c r="A5" s="249"/>
      <c r="B5" t="s">
        <v>1134</v>
      </c>
      <c r="C5" s="119">
        <v>15.58</v>
      </c>
    </row>
    <row r="6" spans="1:3" x14ac:dyDescent="0.25">
      <c r="A6" s="249"/>
      <c r="B6" t="s">
        <v>702</v>
      </c>
      <c r="C6" s="205">
        <v>1</v>
      </c>
    </row>
    <row r="7" spans="1:3" x14ac:dyDescent="0.25">
      <c r="A7" s="249"/>
      <c r="B7" t="s">
        <v>2358</v>
      </c>
      <c r="C7" s="119">
        <v>59.749500000000005</v>
      </c>
    </row>
    <row r="8" spans="1:3" x14ac:dyDescent="0.25">
      <c r="A8" s="249" t="s">
        <v>109</v>
      </c>
      <c r="B8">
        <v>0</v>
      </c>
      <c r="C8" s="119">
        <v>0</v>
      </c>
    </row>
    <row r="9" spans="1:3" x14ac:dyDescent="0.25">
      <c r="A9" s="249"/>
      <c r="B9" t="s">
        <v>169</v>
      </c>
      <c r="C9" s="119">
        <v>0.36399999999999999</v>
      </c>
    </row>
    <row r="10" spans="1:3" x14ac:dyDescent="0.25">
      <c r="A10" s="249"/>
      <c r="B10" t="s">
        <v>1134</v>
      </c>
      <c r="C10" s="119">
        <v>0</v>
      </c>
    </row>
    <row r="11" spans="1:3" x14ac:dyDescent="0.25">
      <c r="A11" s="249"/>
      <c r="B11" t="s">
        <v>2358</v>
      </c>
      <c r="C11" s="119">
        <v>0</v>
      </c>
    </row>
    <row r="12" spans="1:3" x14ac:dyDescent="0.25">
      <c r="A12" s="249"/>
      <c r="B12" t="s">
        <v>2357</v>
      </c>
      <c r="C12" s="119">
        <v>0</v>
      </c>
    </row>
    <row r="13" spans="1:3" x14ac:dyDescent="0.25">
      <c r="A13" s="249"/>
      <c r="B13" t="s">
        <v>2375</v>
      </c>
      <c r="C13" s="119">
        <v>0</v>
      </c>
    </row>
    <row r="14" spans="1:3" x14ac:dyDescent="0.25">
      <c r="A14" s="249" t="s">
        <v>124</v>
      </c>
      <c r="B14">
        <v>0</v>
      </c>
      <c r="C14" s="119">
        <v>0</v>
      </c>
    </row>
    <row r="15" spans="1:3" x14ac:dyDescent="0.25">
      <c r="A15" s="249"/>
      <c r="B15" t="s">
        <v>169</v>
      </c>
      <c r="C15" s="119">
        <v>0</v>
      </c>
    </row>
    <row r="16" spans="1:3" x14ac:dyDescent="0.25">
      <c r="A16" s="249"/>
      <c r="B16" t="s">
        <v>1134</v>
      </c>
      <c r="C16" s="119">
        <v>0</v>
      </c>
    </row>
    <row r="17" spans="1:3" x14ac:dyDescent="0.25">
      <c r="A17" s="249"/>
      <c r="B17" t="s">
        <v>2358</v>
      </c>
      <c r="C17" s="119">
        <v>0</v>
      </c>
    </row>
    <row r="18" spans="1:3" x14ac:dyDescent="0.25">
      <c r="A18" s="249"/>
      <c r="B18" t="s">
        <v>2375</v>
      </c>
      <c r="C18" s="119">
        <v>0</v>
      </c>
    </row>
    <row r="19" spans="1:3" x14ac:dyDescent="0.25">
      <c r="A19" s="249" t="s">
        <v>110</v>
      </c>
      <c r="B19">
        <v>0</v>
      </c>
      <c r="C19" s="119">
        <v>0</v>
      </c>
    </row>
    <row r="20" spans="1:3" x14ac:dyDescent="0.25">
      <c r="A20" s="249"/>
      <c r="B20" t="s">
        <v>169</v>
      </c>
      <c r="C20" s="119">
        <v>279.29080000000005</v>
      </c>
    </row>
    <row r="21" spans="1:3" x14ac:dyDescent="0.25">
      <c r="A21" s="249"/>
      <c r="B21" t="s">
        <v>1134</v>
      </c>
      <c r="C21" s="119">
        <v>157.88</v>
      </c>
    </row>
    <row r="22" spans="1:3" x14ac:dyDescent="0.25">
      <c r="A22" s="249"/>
      <c r="B22" t="s">
        <v>172</v>
      </c>
      <c r="C22" s="119">
        <v>0</v>
      </c>
    </row>
    <row r="23" spans="1:3" x14ac:dyDescent="0.25">
      <c r="A23" s="249"/>
      <c r="B23" t="s">
        <v>722</v>
      </c>
      <c r="C23" s="119">
        <v>0</v>
      </c>
    </row>
    <row r="24" spans="1:3" x14ac:dyDescent="0.25">
      <c r="A24" s="249"/>
      <c r="B24" t="s">
        <v>2358</v>
      </c>
      <c r="C24" s="119">
        <v>0.84</v>
      </c>
    </row>
    <row r="25" spans="1:3" x14ac:dyDescent="0.25">
      <c r="A25" s="249"/>
      <c r="B25" t="s">
        <v>2357</v>
      </c>
      <c r="C25" s="119">
        <v>0</v>
      </c>
    </row>
    <row r="26" spans="1:3" x14ac:dyDescent="0.25">
      <c r="A26" s="249"/>
      <c r="B26" t="s">
        <v>2375</v>
      </c>
      <c r="C26" s="119">
        <v>0</v>
      </c>
    </row>
    <row r="27" spans="1:3" x14ac:dyDescent="0.25">
      <c r="A27" s="249" t="s">
        <v>1492</v>
      </c>
      <c r="B27">
        <v>0</v>
      </c>
      <c r="C27" s="119">
        <v>0</v>
      </c>
    </row>
    <row r="28" spans="1:3" x14ac:dyDescent="0.25">
      <c r="A28" s="249"/>
      <c r="B28" t="s">
        <v>169</v>
      </c>
      <c r="C28" s="119">
        <v>0</v>
      </c>
    </row>
    <row r="29" spans="1:3" x14ac:dyDescent="0.25">
      <c r="A29" s="249"/>
      <c r="B29" t="s">
        <v>1134</v>
      </c>
      <c r="C29" s="119">
        <v>0</v>
      </c>
    </row>
    <row r="30" spans="1:3" x14ac:dyDescent="0.25">
      <c r="A30" s="249"/>
      <c r="B30" t="s">
        <v>2357</v>
      </c>
      <c r="C30" s="119">
        <v>0</v>
      </c>
    </row>
    <row r="31" spans="1:3" x14ac:dyDescent="0.25">
      <c r="A31" t="s">
        <v>1292</v>
      </c>
      <c r="B31" t="s">
        <v>169</v>
      </c>
      <c r="C31" s="119">
        <v>0</v>
      </c>
    </row>
  </sheetData>
  <mergeCells count="1">
    <mergeCell ref="A2:C2"/>
  </mergeCell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workbookViewId="0">
      <selection activeCell="G11" sqref="G11"/>
    </sheetView>
  </sheetViews>
  <sheetFormatPr baseColWidth="10" defaultRowHeight="15" x14ac:dyDescent="0.25"/>
  <cols>
    <col min="1" max="1" width="34" bestFit="1" customWidth="1"/>
    <col min="2" max="2" width="30.140625" bestFit="1" customWidth="1"/>
    <col min="3" max="3" width="20.5703125" style="43" customWidth="1"/>
    <col min="4" max="4" width="35.5703125" customWidth="1"/>
  </cols>
  <sheetData>
    <row r="1" spans="1:4" x14ac:dyDescent="0.25">
      <c r="A1" s="183" t="s">
        <v>1161</v>
      </c>
      <c r="B1" t="s">
        <v>2355</v>
      </c>
    </row>
    <row r="2" spans="1:4" ht="26.25" x14ac:dyDescent="0.4">
      <c r="A2" s="275" t="s">
        <v>2367</v>
      </c>
      <c r="B2" s="275"/>
      <c r="C2" s="275"/>
      <c r="D2" s="275"/>
    </row>
    <row r="3" spans="1:4" x14ac:dyDescent="0.25">
      <c r="A3" s="183" t="s">
        <v>6</v>
      </c>
      <c r="B3" s="183" t="s">
        <v>23</v>
      </c>
      <c r="C3" s="251" t="s">
        <v>1129</v>
      </c>
      <c r="D3" t="s">
        <v>2360</v>
      </c>
    </row>
    <row r="4" spans="1:4" x14ac:dyDescent="0.25">
      <c r="A4" s="249" t="s">
        <v>830</v>
      </c>
      <c r="B4" t="s">
        <v>127</v>
      </c>
      <c r="C4" s="43" t="s">
        <v>2358</v>
      </c>
      <c r="D4" s="119">
        <v>0</v>
      </c>
    </row>
    <row r="5" spans="1:4" x14ac:dyDescent="0.25">
      <c r="A5" s="249"/>
      <c r="B5" t="s">
        <v>2223</v>
      </c>
      <c r="C5" s="43" t="s">
        <v>2358</v>
      </c>
      <c r="D5" s="119">
        <v>0.75</v>
      </c>
    </row>
    <row r="6" spans="1:4" x14ac:dyDescent="0.25">
      <c r="A6" s="249"/>
      <c r="B6" t="s">
        <v>115</v>
      </c>
      <c r="C6" s="43" t="s">
        <v>2358</v>
      </c>
      <c r="D6" s="119">
        <v>58.999500000000005</v>
      </c>
    </row>
    <row r="7" spans="1:4" x14ac:dyDescent="0.25">
      <c r="A7" s="249"/>
      <c r="B7" t="s">
        <v>113</v>
      </c>
      <c r="C7" s="43" t="s">
        <v>169</v>
      </c>
      <c r="D7" s="119">
        <v>13.09</v>
      </c>
    </row>
    <row r="8" spans="1:4" x14ac:dyDescent="0.25">
      <c r="A8" s="249"/>
      <c r="C8" s="43" t="s">
        <v>1134</v>
      </c>
      <c r="D8" s="119">
        <v>0</v>
      </c>
    </row>
    <row r="9" spans="1:4" x14ac:dyDescent="0.25">
      <c r="A9" s="249"/>
      <c r="B9" t="s">
        <v>111</v>
      </c>
      <c r="C9" s="43" t="s">
        <v>169</v>
      </c>
      <c r="D9" s="119">
        <v>232.46138000000002</v>
      </c>
    </row>
    <row r="10" spans="1:4" x14ac:dyDescent="0.25">
      <c r="A10" s="249"/>
      <c r="C10" s="43" t="s">
        <v>1134</v>
      </c>
      <c r="D10" s="119">
        <v>0</v>
      </c>
    </row>
    <row r="11" spans="1:4" ht="30" x14ac:dyDescent="0.25">
      <c r="A11" s="249"/>
      <c r="C11" s="43" t="s">
        <v>702</v>
      </c>
      <c r="D11" s="205">
        <v>1</v>
      </c>
    </row>
    <row r="12" spans="1:4" x14ac:dyDescent="0.25">
      <c r="A12" s="249"/>
      <c r="B12" t="s">
        <v>2337</v>
      </c>
      <c r="C12" s="43" t="s">
        <v>1134</v>
      </c>
      <c r="D12" s="119">
        <v>15.58</v>
      </c>
    </row>
    <row r="13" spans="1:4" x14ac:dyDescent="0.25">
      <c r="A13" s="249"/>
      <c r="B13" t="s">
        <v>114</v>
      </c>
      <c r="C13" s="43" t="s">
        <v>169</v>
      </c>
      <c r="D13" s="119">
        <v>2.0880000000000001</v>
      </c>
    </row>
    <row r="14" spans="1:4" x14ac:dyDescent="0.25">
      <c r="A14" s="249" t="s">
        <v>109</v>
      </c>
      <c r="B14" t="s">
        <v>1699</v>
      </c>
      <c r="C14" t="s">
        <v>2375</v>
      </c>
      <c r="D14" s="119">
        <v>0</v>
      </c>
    </row>
    <row r="15" spans="1:4" x14ac:dyDescent="0.25">
      <c r="A15" s="249"/>
      <c r="B15" t="s">
        <v>1882</v>
      </c>
      <c r="C15" s="43">
        <v>0</v>
      </c>
      <c r="D15" s="119">
        <v>0</v>
      </c>
    </row>
    <row r="16" spans="1:4" x14ac:dyDescent="0.25">
      <c r="A16" s="249"/>
      <c r="B16" t="s">
        <v>115</v>
      </c>
      <c r="C16" t="s">
        <v>2358</v>
      </c>
      <c r="D16" s="119">
        <v>0</v>
      </c>
    </row>
    <row r="17" spans="1:4" x14ac:dyDescent="0.25">
      <c r="A17" s="249"/>
      <c r="B17" t="s">
        <v>113</v>
      </c>
      <c r="C17" t="s">
        <v>1134</v>
      </c>
      <c r="D17" s="119">
        <v>0</v>
      </c>
    </row>
    <row r="18" spans="1:4" x14ac:dyDescent="0.25">
      <c r="A18" s="249"/>
      <c r="B18" t="s">
        <v>111</v>
      </c>
      <c r="C18" s="43" t="s">
        <v>169</v>
      </c>
      <c r="D18" s="119">
        <v>0</v>
      </c>
    </row>
    <row r="19" spans="1:4" x14ac:dyDescent="0.25">
      <c r="A19" s="249"/>
      <c r="C19" s="43" t="s">
        <v>2357</v>
      </c>
      <c r="D19" s="119">
        <v>0</v>
      </c>
    </row>
    <row r="20" spans="1:4" x14ac:dyDescent="0.25">
      <c r="A20" s="249"/>
      <c r="B20" t="s">
        <v>114</v>
      </c>
      <c r="C20" s="43" t="s">
        <v>169</v>
      </c>
      <c r="D20" s="119">
        <v>0</v>
      </c>
    </row>
    <row r="21" spans="1:4" x14ac:dyDescent="0.25">
      <c r="A21" s="249"/>
      <c r="C21" t="s">
        <v>1134</v>
      </c>
      <c r="D21" s="119">
        <v>0</v>
      </c>
    </row>
    <row r="22" spans="1:4" x14ac:dyDescent="0.25">
      <c r="A22" s="249"/>
      <c r="B22" t="s">
        <v>121</v>
      </c>
      <c r="C22" s="43">
        <v>0</v>
      </c>
      <c r="D22" s="119">
        <v>0</v>
      </c>
    </row>
    <row r="23" spans="1:4" x14ac:dyDescent="0.25">
      <c r="A23" s="249"/>
      <c r="C23" s="43" t="s">
        <v>169</v>
      </c>
      <c r="D23" s="119">
        <v>0.36399999999999999</v>
      </c>
    </row>
    <row r="24" spans="1:4" x14ac:dyDescent="0.25">
      <c r="A24" s="249"/>
      <c r="C24" t="s">
        <v>1134</v>
      </c>
      <c r="D24" s="119">
        <v>0</v>
      </c>
    </row>
    <row r="25" spans="1:4" x14ac:dyDescent="0.25">
      <c r="A25" s="249" t="s">
        <v>124</v>
      </c>
      <c r="B25" t="s">
        <v>1699</v>
      </c>
      <c r="C25" t="s">
        <v>2375</v>
      </c>
      <c r="D25" s="119">
        <v>0</v>
      </c>
    </row>
    <row r="26" spans="1:4" x14ac:dyDescent="0.25">
      <c r="A26" s="249"/>
      <c r="B26" t="s">
        <v>115</v>
      </c>
      <c r="C26" t="s">
        <v>2358</v>
      </c>
      <c r="D26" s="119">
        <v>0</v>
      </c>
    </row>
    <row r="27" spans="1:4" x14ac:dyDescent="0.25">
      <c r="A27" s="249"/>
      <c r="B27" t="s">
        <v>113</v>
      </c>
      <c r="C27" t="s">
        <v>1134</v>
      </c>
      <c r="D27" s="119">
        <v>0</v>
      </c>
    </row>
    <row r="28" spans="1:4" x14ac:dyDescent="0.25">
      <c r="A28" s="249"/>
      <c r="B28" t="s">
        <v>114</v>
      </c>
      <c r="C28" s="43" t="s">
        <v>169</v>
      </c>
      <c r="D28" s="119">
        <v>0</v>
      </c>
    </row>
    <row r="29" spans="1:4" x14ac:dyDescent="0.25">
      <c r="A29" s="249"/>
      <c r="B29" t="s">
        <v>121</v>
      </c>
      <c r="C29" s="43">
        <v>0</v>
      </c>
      <c r="D29" s="119">
        <v>0</v>
      </c>
    </row>
    <row r="30" spans="1:4" x14ac:dyDescent="0.25">
      <c r="A30" s="249" t="s">
        <v>110</v>
      </c>
      <c r="B30" t="s">
        <v>1699</v>
      </c>
      <c r="C30" s="43" t="s">
        <v>1134</v>
      </c>
      <c r="D30" s="119">
        <v>0</v>
      </c>
    </row>
    <row r="31" spans="1:4" x14ac:dyDescent="0.25">
      <c r="A31" s="249"/>
      <c r="C31" t="s">
        <v>2375</v>
      </c>
      <c r="D31" s="119">
        <v>0</v>
      </c>
    </row>
    <row r="32" spans="1:4" x14ac:dyDescent="0.25">
      <c r="A32" s="249"/>
      <c r="B32" t="s">
        <v>1882</v>
      </c>
      <c r="C32" s="43">
        <v>0</v>
      </c>
      <c r="D32" s="119">
        <v>0</v>
      </c>
    </row>
    <row r="33" spans="1:4" x14ac:dyDescent="0.25">
      <c r="A33" s="249"/>
      <c r="B33" t="s">
        <v>115</v>
      </c>
      <c r="C33" s="43" t="s">
        <v>172</v>
      </c>
      <c r="D33" s="119">
        <v>0</v>
      </c>
    </row>
    <row r="34" spans="1:4" ht="30" x14ac:dyDescent="0.25">
      <c r="A34" s="249"/>
      <c r="C34" s="43" t="s">
        <v>722</v>
      </c>
      <c r="D34" s="119">
        <v>0</v>
      </c>
    </row>
    <row r="35" spans="1:4" x14ac:dyDescent="0.25">
      <c r="A35" s="249"/>
      <c r="C35" s="43" t="s">
        <v>2358</v>
      </c>
      <c r="D35" s="119">
        <v>0.84</v>
      </c>
    </row>
    <row r="36" spans="1:4" x14ac:dyDescent="0.25">
      <c r="A36" s="249"/>
      <c r="B36" t="s">
        <v>113</v>
      </c>
      <c r="C36" t="s">
        <v>169</v>
      </c>
      <c r="D36" s="119">
        <v>0</v>
      </c>
    </row>
    <row r="37" spans="1:4" x14ac:dyDescent="0.25">
      <c r="A37" s="249"/>
      <c r="C37" s="43" t="s">
        <v>1134</v>
      </c>
      <c r="D37" s="119">
        <v>157.88</v>
      </c>
    </row>
    <row r="38" spans="1:4" x14ac:dyDescent="0.25">
      <c r="A38" s="249"/>
      <c r="B38" t="s">
        <v>111</v>
      </c>
      <c r="C38" s="43" t="s">
        <v>169</v>
      </c>
      <c r="D38" s="119">
        <v>202.53380000000001</v>
      </c>
    </row>
    <row r="39" spans="1:4" x14ac:dyDescent="0.25">
      <c r="A39" s="249"/>
      <c r="B39" t="s">
        <v>114</v>
      </c>
      <c r="C39" s="43">
        <v>0</v>
      </c>
      <c r="D39" s="119">
        <v>0</v>
      </c>
    </row>
    <row r="40" spans="1:4" x14ac:dyDescent="0.25">
      <c r="A40" s="249"/>
      <c r="C40" s="43" t="s">
        <v>169</v>
      </c>
      <c r="D40" s="119">
        <v>4.8269999999999982</v>
      </c>
    </row>
    <row r="41" spans="1:4" x14ac:dyDescent="0.25">
      <c r="A41" s="249"/>
      <c r="C41" s="43" t="s">
        <v>1134</v>
      </c>
      <c r="D41" s="119">
        <v>0</v>
      </c>
    </row>
    <row r="42" spans="1:4" x14ac:dyDescent="0.25">
      <c r="A42" s="249"/>
      <c r="C42" t="s">
        <v>2357</v>
      </c>
      <c r="D42" s="119">
        <v>0</v>
      </c>
    </row>
    <row r="43" spans="1:4" x14ac:dyDescent="0.25">
      <c r="A43" s="249"/>
      <c r="B43" t="s">
        <v>121</v>
      </c>
      <c r="C43" s="43">
        <v>0</v>
      </c>
      <c r="D43" s="119">
        <v>0</v>
      </c>
    </row>
    <row r="44" spans="1:4" x14ac:dyDescent="0.25">
      <c r="A44" s="249"/>
      <c r="C44" s="43" t="s">
        <v>169</v>
      </c>
      <c r="D44" s="119">
        <v>71.929999999999993</v>
      </c>
    </row>
    <row r="45" spans="1:4" x14ac:dyDescent="0.25">
      <c r="A45" s="249"/>
      <c r="C45" s="43" t="s">
        <v>1134</v>
      </c>
      <c r="D45" s="119">
        <v>0</v>
      </c>
    </row>
    <row r="46" spans="1:4" x14ac:dyDescent="0.25">
      <c r="A46" s="249" t="s">
        <v>1492</v>
      </c>
      <c r="B46" t="s">
        <v>114</v>
      </c>
      <c r="C46" s="43" t="s">
        <v>169</v>
      </c>
      <c r="D46" s="119">
        <v>0</v>
      </c>
    </row>
    <row r="47" spans="1:4" x14ac:dyDescent="0.25">
      <c r="A47" s="249"/>
      <c r="B47" t="s">
        <v>121</v>
      </c>
      <c r="C47" s="43">
        <v>0</v>
      </c>
      <c r="D47" s="119">
        <v>0</v>
      </c>
    </row>
    <row r="48" spans="1:4" x14ac:dyDescent="0.25">
      <c r="A48" s="249"/>
      <c r="C48" s="43" t="s">
        <v>169</v>
      </c>
      <c r="D48" s="119">
        <v>0</v>
      </c>
    </row>
    <row r="49" spans="1:4" x14ac:dyDescent="0.25">
      <c r="A49" s="249"/>
      <c r="C49" s="43" t="s">
        <v>1134</v>
      </c>
      <c r="D49" s="119">
        <v>0</v>
      </c>
    </row>
    <row r="50" spans="1:4" x14ac:dyDescent="0.25">
      <c r="A50" s="249"/>
      <c r="C50" s="43" t="s">
        <v>2357</v>
      </c>
      <c r="D50" s="119">
        <v>0</v>
      </c>
    </row>
    <row r="51" spans="1:4" x14ac:dyDescent="0.25">
      <c r="A51" s="249" t="s">
        <v>1292</v>
      </c>
      <c r="B51" t="s">
        <v>113</v>
      </c>
      <c r="C51" s="43" t="s">
        <v>169</v>
      </c>
      <c r="D51" s="119">
        <v>0</v>
      </c>
    </row>
    <row r="52" spans="1:4" x14ac:dyDescent="0.25">
      <c r="C52"/>
    </row>
    <row r="53" spans="1:4" x14ac:dyDescent="0.25">
      <c r="C53"/>
    </row>
    <row r="54" spans="1:4" x14ac:dyDescent="0.25">
      <c r="C54"/>
    </row>
    <row r="55" spans="1:4" x14ac:dyDescent="0.25">
      <c r="C55"/>
    </row>
  </sheetData>
  <mergeCells count="1">
    <mergeCell ref="A2:D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workbookViewId="0">
      <selection activeCell="C43" sqref="C43"/>
    </sheetView>
  </sheetViews>
  <sheetFormatPr baseColWidth="10" defaultRowHeight="15" x14ac:dyDescent="0.25"/>
  <cols>
    <col min="1" max="1" width="34" bestFit="1" customWidth="1"/>
    <col min="2" max="2" width="30.140625" bestFit="1" customWidth="1"/>
    <col min="3" max="3" width="71.28515625" customWidth="1"/>
    <col min="4" max="4" width="34.140625" bestFit="1" customWidth="1"/>
    <col min="5" max="5" width="35.5703125" bestFit="1" customWidth="1"/>
    <col min="6" max="6" width="21" bestFit="1" customWidth="1"/>
  </cols>
  <sheetData>
    <row r="1" spans="1:6" ht="26.25" x14ac:dyDescent="0.4">
      <c r="A1" s="183" t="s">
        <v>1161</v>
      </c>
      <c r="B1" t="s">
        <v>2355</v>
      </c>
      <c r="C1" s="252" t="s">
        <v>2367</v>
      </c>
    </row>
    <row r="2" spans="1:6" ht="26.25" x14ac:dyDescent="0.4">
      <c r="A2" s="183" t="s">
        <v>1162</v>
      </c>
      <c r="B2" t="s">
        <v>2355</v>
      </c>
      <c r="C2" s="252"/>
      <c r="D2" s="252"/>
      <c r="E2" s="252"/>
    </row>
    <row r="4" spans="1:6" x14ac:dyDescent="0.25">
      <c r="A4" s="183" t="s">
        <v>6</v>
      </c>
      <c r="B4" s="183" t="s">
        <v>23</v>
      </c>
      <c r="C4" s="183" t="s">
        <v>26</v>
      </c>
      <c r="D4" s="183" t="s">
        <v>1129</v>
      </c>
      <c r="E4" t="s">
        <v>2360</v>
      </c>
      <c r="F4" t="s">
        <v>2368</v>
      </c>
    </row>
    <row r="5" spans="1:6" x14ac:dyDescent="0.25">
      <c r="A5" s="250" t="s">
        <v>830</v>
      </c>
      <c r="B5" t="s">
        <v>2223</v>
      </c>
      <c r="C5" t="s">
        <v>2222</v>
      </c>
      <c r="D5" t="s">
        <v>2358</v>
      </c>
      <c r="E5" s="119">
        <v>0.75</v>
      </c>
      <c r="F5" s="205">
        <v>0.15</v>
      </c>
    </row>
    <row r="6" spans="1:6" x14ac:dyDescent="0.25">
      <c r="A6" s="249"/>
      <c r="B6" t="s">
        <v>115</v>
      </c>
      <c r="C6" t="s">
        <v>1627</v>
      </c>
      <c r="D6" t="s">
        <v>2358</v>
      </c>
      <c r="E6" s="119">
        <v>0.40039999999999992</v>
      </c>
      <c r="F6" s="205">
        <v>0.15</v>
      </c>
    </row>
    <row r="7" spans="1:6" x14ac:dyDescent="0.25">
      <c r="A7" s="249"/>
      <c r="C7" t="s">
        <v>2019</v>
      </c>
      <c r="D7" t="s">
        <v>2358</v>
      </c>
      <c r="E7" s="119">
        <v>0</v>
      </c>
      <c r="F7" s="205">
        <v>0.76712328767123283</v>
      </c>
    </row>
    <row r="8" spans="1:6" x14ac:dyDescent="0.25">
      <c r="A8" s="249"/>
      <c r="C8" t="s">
        <v>418</v>
      </c>
      <c r="D8" t="s">
        <v>2358</v>
      </c>
      <c r="E8" s="119">
        <v>12.6015</v>
      </c>
      <c r="F8" s="205">
        <v>0.80649999999999999</v>
      </c>
    </row>
    <row r="9" spans="1:6" x14ac:dyDescent="0.25">
      <c r="A9" s="249"/>
      <c r="C9" t="s">
        <v>2030</v>
      </c>
      <c r="D9" t="s">
        <v>2358</v>
      </c>
      <c r="E9" s="119">
        <v>0</v>
      </c>
      <c r="F9" s="205">
        <v>0.12</v>
      </c>
    </row>
    <row r="10" spans="1:6" x14ac:dyDescent="0.25">
      <c r="A10" s="249"/>
      <c r="C10" t="s">
        <v>764</v>
      </c>
      <c r="D10" t="s">
        <v>2358</v>
      </c>
      <c r="E10" s="119">
        <v>1.6</v>
      </c>
      <c r="F10" s="205">
        <v>0.53</v>
      </c>
    </row>
    <row r="11" spans="1:6" x14ac:dyDescent="0.25">
      <c r="A11" s="249"/>
      <c r="C11" t="s">
        <v>1109</v>
      </c>
      <c r="D11" t="s">
        <v>2358</v>
      </c>
      <c r="E11" s="119">
        <v>0</v>
      </c>
      <c r="F11" s="205">
        <v>1</v>
      </c>
    </row>
    <row r="12" spans="1:6" x14ac:dyDescent="0.25">
      <c r="A12" s="249"/>
      <c r="C12" t="s">
        <v>2247</v>
      </c>
      <c r="D12" t="s">
        <v>2358</v>
      </c>
      <c r="E12" s="119">
        <v>1.6400000000000001</v>
      </c>
      <c r="F12" s="205">
        <v>0.01</v>
      </c>
    </row>
    <row r="13" spans="1:6" x14ac:dyDescent="0.25">
      <c r="A13" s="249"/>
      <c r="C13" t="s">
        <v>49</v>
      </c>
      <c r="D13" t="s">
        <v>2358</v>
      </c>
      <c r="E13" s="119">
        <v>1.999999999999999E-2</v>
      </c>
      <c r="F13" s="205">
        <v>0.12</v>
      </c>
    </row>
    <row r="14" spans="1:6" x14ac:dyDescent="0.25">
      <c r="A14" s="249"/>
      <c r="C14" t="s">
        <v>106</v>
      </c>
      <c r="D14" t="s">
        <v>2358</v>
      </c>
      <c r="E14" s="119">
        <v>0.34999999999999992</v>
      </c>
      <c r="F14" s="205">
        <v>0.37</v>
      </c>
    </row>
    <row r="15" spans="1:6" x14ac:dyDescent="0.25">
      <c r="A15" s="249"/>
      <c r="C15" t="s">
        <v>61</v>
      </c>
      <c r="D15" t="s">
        <v>2358</v>
      </c>
      <c r="E15" s="119">
        <v>41.679600000000001</v>
      </c>
      <c r="F15" s="205">
        <v>1</v>
      </c>
    </row>
    <row r="16" spans="1:6" x14ac:dyDescent="0.25">
      <c r="A16" s="249"/>
      <c r="C16" t="s">
        <v>2127</v>
      </c>
      <c r="D16" t="s">
        <v>2358</v>
      </c>
      <c r="E16" s="119">
        <v>0.70799999999999996</v>
      </c>
      <c r="F16" s="205">
        <v>0.109</v>
      </c>
    </row>
    <row r="17" spans="1:6" x14ac:dyDescent="0.25">
      <c r="A17" s="249"/>
      <c r="B17" t="s">
        <v>113</v>
      </c>
      <c r="C17" t="s">
        <v>63</v>
      </c>
      <c r="D17" t="s">
        <v>169</v>
      </c>
      <c r="E17" s="119">
        <v>13.09</v>
      </c>
      <c r="F17" s="205">
        <v>0.8</v>
      </c>
    </row>
    <row r="18" spans="1:6" x14ac:dyDescent="0.25">
      <c r="A18" s="249"/>
      <c r="B18" t="s">
        <v>111</v>
      </c>
      <c r="C18" t="s">
        <v>104</v>
      </c>
      <c r="D18" t="s">
        <v>169</v>
      </c>
      <c r="E18" s="119">
        <v>0.21840000000000004</v>
      </c>
      <c r="F18" s="205">
        <v>1</v>
      </c>
    </row>
    <row r="19" spans="1:6" x14ac:dyDescent="0.25">
      <c r="A19" s="249"/>
      <c r="C19" t="s">
        <v>1247</v>
      </c>
      <c r="D19" t="s">
        <v>169</v>
      </c>
      <c r="E19" s="119">
        <v>10.346</v>
      </c>
      <c r="F19" s="205">
        <v>0.73899999999999999</v>
      </c>
    </row>
    <row r="20" spans="1:6" x14ac:dyDescent="0.25">
      <c r="A20" s="249"/>
      <c r="C20" t="s">
        <v>1254</v>
      </c>
      <c r="D20" t="s">
        <v>169</v>
      </c>
      <c r="E20" s="119">
        <v>4.4950000000000001</v>
      </c>
      <c r="F20" s="205">
        <v>0.89900000000000002</v>
      </c>
    </row>
    <row r="21" spans="1:6" x14ac:dyDescent="0.25">
      <c r="A21" s="249"/>
      <c r="C21" t="s">
        <v>1259</v>
      </c>
      <c r="D21" t="s">
        <v>169</v>
      </c>
      <c r="E21" s="119">
        <v>4.95</v>
      </c>
      <c r="F21" s="205">
        <v>0.99</v>
      </c>
    </row>
    <row r="22" spans="1:6" x14ac:dyDescent="0.25">
      <c r="A22" s="249"/>
      <c r="C22" t="s">
        <v>50</v>
      </c>
      <c r="D22" t="s">
        <v>169</v>
      </c>
      <c r="E22" s="119">
        <v>1.2441599999999999</v>
      </c>
      <c r="F22" s="205">
        <v>0.61499999999999999</v>
      </c>
    </row>
    <row r="23" spans="1:6" x14ac:dyDescent="0.25">
      <c r="A23" s="249"/>
      <c r="C23" t="s">
        <v>731</v>
      </c>
      <c r="D23" t="s">
        <v>169</v>
      </c>
      <c r="E23" s="119">
        <v>2.7E-2</v>
      </c>
      <c r="F23" s="205">
        <v>0.09</v>
      </c>
    </row>
    <row r="24" spans="1:6" x14ac:dyDescent="0.25">
      <c r="A24" s="249"/>
      <c r="C24" t="s">
        <v>419</v>
      </c>
      <c r="D24" t="s">
        <v>169</v>
      </c>
      <c r="E24" s="119">
        <v>31.96</v>
      </c>
      <c r="F24" s="205">
        <v>0.503</v>
      </c>
    </row>
    <row r="25" spans="1:6" x14ac:dyDescent="0.25">
      <c r="A25" s="249"/>
      <c r="C25" t="s">
        <v>420</v>
      </c>
      <c r="D25" t="s">
        <v>169</v>
      </c>
      <c r="E25" s="119">
        <v>32.024000000000001</v>
      </c>
      <c r="F25" s="205">
        <v>0.82469999999999999</v>
      </c>
    </row>
    <row r="26" spans="1:6" x14ac:dyDescent="0.25">
      <c r="A26" s="249"/>
      <c r="C26" t="s">
        <v>60</v>
      </c>
      <c r="D26" t="s">
        <v>169</v>
      </c>
      <c r="E26" s="119">
        <v>21.301400000000005</v>
      </c>
      <c r="F26" s="205">
        <v>0.54300000000000004</v>
      </c>
    </row>
    <row r="27" spans="1:6" x14ac:dyDescent="0.25">
      <c r="A27" s="249"/>
      <c r="C27" t="s">
        <v>1379</v>
      </c>
      <c r="D27" t="s">
        <v>169</v>
      </c>
      <c r="E27" s="119">
        <v>2.3360000000000003</v>
      </c>
      <c r="F27" s="205">
        <v>1</v>
      </c>
    </row>
    <row r="28" spans="1:6" x14ac:dyDescent="0.25">
      <c r="A28" s="249"/>
      <c r="C28" t="s">
        <v>421</v>
      </c>
      <c r="D28" t="s">
        <v>169</v>
      </c>
      <c r="E28" s="119">
        <v>115.29199999999999</v>
      </c>
      <c r="F28" s="205">
        <v>1</v>
      </c>
    </row>
    <row r="29" spans="1:6" x14ac:dyDescent="0.25">
      <c r="A29" s="249"/>
      <c r="C29" t="s">
        <v>1407</v>
      </c>
      <c r="D29" t="s">
        <v>169</v>
      </c>
      <c r="E29" s="119">
        <v>5.6963200000000009</v>
      </c>
      <c r="F29" s="205">
        <v>0.106</v>
      </c>
    </row>
    <row r="30" spans="1:6" x14ac:dyDescent="0.25">
      <c r="A30" s="249"/>
      <c r="C30" t="s">
        <v>1409</v>
      </c>
      <c r="D30" t="s">
        <v>169</v>
      </c>
      <c r="E30" s="119">
        <v>1.1011</v>
      </c>
      <c r="F30" s="205">
        <v>9.1000000000000004E-3</v>
      </c>
    </row>
    <row r="31" spans="1:6" x14ac:dyDescent="0.25">
      <c r="A31" s="249"/>
      <c r="C31" t="s">
        <v>1402</v>
      </c>
      <c r="D31" t="s">
        <v>1134</v>
      </c>
      <c r="E31" s="119">
        <v>0</v>
      </c>
      <c r="F31" s="205">
        <v>9.7000000000000003E-2</v>
      </c>
    </row>
    <row r="32" spans="1:6" x14ac:dyDescent="0.25">
      <c r="A32" s="249"/>
      <c r="C32" t="s">
        <v>1401</v>
      </c>
      <c r="D32" t="s">
        <v>169</v>
      </c>
      <c r="E32" s="119">
        <v>1.4700000000000002</v>
      </c>
      <c r="F32" s="205">
        <v>4.2000000000000003E-2</v>
      </c>
    </row>
    <row r="33" spans="1:6" x14ac:dyDescent="0.25">
      <c r="A33" s="249"/>
      <c r="C33" t="s">
        <v>767</v>
      </c>
      <c r="D33" t="s">
        <v>702</v>
      </c>
      <c r="E33" s="205">
        <v>1</v>
      </c>
      <c r="F33" s="205">
        <v>1</v>
      </c>
    </row>
    <row r="34" spans="1:6" x14ac:dyDescent="0.25">
      <c r="A34" s="249"/>
      <c r="B34" t="s">
        <v>2337</v>
      </c>
      <c r="C34" t="s">
        <v>2346</v>
      </c>
      <c r="D34" t="s">
        <v>1134</v>
      </c>
      <c r="E34" s="119">
        <v>15.58</v>
      </c>
      <c r="F34" s="205">
        <v>0.85</v>
      </c>
    </row>
    <row r="35" spans="1:6" x14ac:dyDescent="0.25">
      <c r="A35" s="249"/>
      <c r="B35" t="s">
        <v>114</v>
      </c>
      <c r="C35" t="s">
        <v>426</v>
      </c>
      <c r="D35" t="s">
        <v>169</v>
      </c>
      <c r="E35" s="119">
        <v>2.0880000000000001</v>
      </c>
      <c r="F35" s="205">
        <v>0.28000000000000003</v>
      </c>
    </row>
    <row r="36" spans="1:6" x14ac:dyDescent="0.25">
      <c r="A36" s="250" t="s">
        <v>109</v>
      </c>
      <c r="B36" t="s">
        <v>121</v>
      </c>
      <c r="C36" t="s">
        <v>2139</v>
      </c>
      <c r="D36" t="s">
        <v>169</v>
      </c>
      <c r="E36" s="119">
        <v>0.36399999999999999</v>
      </c>
      <c r="F36" s="205">
        <v>1</v>
      </c>
    </row>
    <row r="37" spans="1:6" x14ac:dyDescent="0.25">
      <c r="A37" s="250" t="s">
        <v>110</v>
      </c>
      <c r="B37" t="s">
        <v>115</v>
      </c>
      <c r="C37" t="s">
        <v>795</v>
      </c>
      <c r="D37" t="s">
        <v>2358</v>
      </c>
      <c r="E37" s="119">
        <v>0</v>
      </c>
      <c r="F37" s="205">
        <v>0.5</v>
      </c>
    </row>
    <row r="38" spans="1:6" x14ac:dyDescent="0.25">
      <c r="A38" s="249"/>
      <c r="C38" t="s">
        <v>620</v>
      </c>
      <c r="D38" t="s">
        <v>2358</v>
      </c>
      <c r="E38" s="119">
        <v>0</v>
      </c>
      <c r="F38" s="205">
        <v>0.67</v>
      </c>
    </row>
    <row r="39" spans="1:6" x14ac:dyDescent="0.25">
      <c r="A39" s="249"/>
      <c r="C39" t="s">
        <v>738</v>
      </c>
      <c r="D39" t="s">
        <v>2358</v>
      </c>
      <c r="E39" s="119">
        <v>0.75</v>
      </c>
      <c r="F39" s="205">
        <v>0.25</v>
      </c>
    </row>
    <row r="40" spans="1:6" x14ac:dyDescent="0.25">
      <c r="A40" s="249"/>
      <c r="C40" t="s">
        <v>735</v>
      </c>
      <c r="D40" t="s">
        <v>2358</v>
      </c>
      <c r="E40" s="119">
        <v>0.09</v>
      </c>
      <c r="F40" s="205">
        <v>0.09</v>
      </c>
    </row>
    <row r="41" spans="1:6" x14ac:dyDescent="0.25">
      <c r="A41" s="249"/>
      <c r="B41" t="s">
        <v>113</v>
      </c>
      <c r="C41" t="s">
        <v>1901</v>
      </c>
      <c r="D41" t="s">
        <v>1134</v>
      </c>
      <c r="E41" s="119">
        <v>5.88</v>
      </c>
      <c r="F41" s="205">
        <v>0.98</v>
      </c>
    </row>
    <row r="42" spans="1:6" x14ac:dyDescent="0.25">
      <c r="A42" s="249"/>
      <c r="C42" t="s">
        <v>2203</v>
      </c>
      <c r="D42" t="s">
        <v>1134</v>
      </c>
      <c r="E42" s="119">
        <v>0</v>
      </c>
      <c r="F42" s="205">
        <v>0.95</v>
      </c>
    </row>
    <row r="43" spans="1:6" x14ac:dyDescent="0.25">
      <c r="A43" s="249"/>
      <c r="C43" t="s">
        <v>1197</v>
      </c>
      <c r="D43" t="s">
        <v>1134</v>
      </c>
      <c r="E43" s="119">
        <v>152</v>
      </c>
      <c r="F43" s="205">
        <v>1</v>
      </c>
    </row>
    <row r="44" spans="1:6" x14ac:dyDescent="0.25">
      <c r="A44" s="249"/>
      <c r="B44" t="s">
        <v>111</v>
      </c>
      <c r="C44" t="s">
        <v>1344</v>
      </c>
      <c r="D44" t="s">
        <v>169</v>
      </c>
      <c r="E44" s="119">
        <v>19.040000000000003</v>
      </c>
      <c r="F44" s="205">
        <v>0.14000000000000001</v>
      </c>
    </row>
    <row r="45" spans="1:6" x14ac:dyDescent="0.25">
      <c r="A45" s="249"/>
      <c r="C45" t="s">
        <v>1158</v>
      </c>
      <c r="D45" t="s">
        <v>169</v>
      </c>
      <c r="E45" s="119">
        <v>31.799999999999997</v>
      </c>
      <c r="F45" s="205">
        <v>0.3</v>
      </c>
    </row>
    <row r="46" spans="1:6" x14ac:dyDescent="0.25">
      <c r="A46" s="249"/>
      <c r="C46" t="s">
        <v>2131</v>
      </c>
      <c r="D46" t="s">
        <v>169</v>
      </c>
      <c r="E46" s="119">
        <v>21.75</v>
      </c>
      <c r="F46" s="205">
        <v>0.25</v>
      </c>
    </row>
    <row r="47" spans="1:6" x14ac:dyDescent="0.25">
      <c r="A47" s="249"/>
      <c r="C47" t="s">
        <v>608</v>
      </c>
      <c r="D47" t="s">
        <v>169</v>
      </c>
      <c r="E47" s="119">
        <v>21.928049999999999</v>
      </c>
      <c r="F47" s="205">
        <v>0.85</v>
      </c>
    </row>
    <row r="48" spans="1:6" x14ac:dyDescent="0.25">
      <c r="A48" s="249"/>
      <c r="C48" t="s">
        <v>1043</v>
      </c>
      <c r="D48" t="s">
        <v>169</v>
      </c>
      <c r="E48" s="119">
        <v>104.85000000000001</v>
      </c>
      <c r="F48" s="205">
        <v>0.8</v>
      </c>
    </row>
    <row r="49" spans="1:6" x14ac:dyDescent="0.25">
      <c r="A49" s="249"/>
      <c r="C49" t="s">
        <v>80</v>
      </c>
      <c r="D49" t="s">
        <v>169</v>
      </c>
      <c r="E49" s="119">
        <v>0</v>
      </c>
      <c r="F49" s="205">
        <v>1</v>
      </c>
    </row>
    <row r="50" spans="1:6" x14ac:dyDescent="0.25">
      <c r="A50" s="249"/>
      <c r="C50" t="s">
        <v>424</v>
      </c>
      <c r="D50" t="s">
        <v>169</v>
      </c>
      <c r="E50" s="119">
        <v>3.1657500000000005</v>
      </c>
      <c r="F50" s="205">
        <v>0.9</v>
      </c>
    </row>
    <row r="51" spans="1:6" x14ac:dyDescent="0.25">
      <c r="A51" s="249"/>
      <c r="B51" t="s">
        <v>114</v>
      </c>
      <c r="C51" t="s">
        <v>1692</v>
      </c>
      <c r="D51" t="s">
        <v>169</v>
      </c>
      <c r="E51" s="119">
        <v>4.0499999999999989</v>
      </c>
      <c r="F51" s="205">
        <v>0.95</v>
      </c>
    </row>
    <row r="52" spans="1:6" x14ac:dyDescent="0.25">
      <c r="A52" s="249"/>
      <c r="C52" t="s">
        <v>1176</v>
      </c>
      <c r="D52">
        <v>0</v>
      </c>
      <c r="E52" s="119">
        <v>0</v>
      </c>
      <c r="F52" s="205">
        <v>0.6</v>
      </c>
    </row>
    <row r="53" spans="1:6" x14ac:dyDescent="0.25">
      <c r="A53" s="249"/>
      <c r="C53" t="s">
        <v>1168</v>
      </c>
      <c r="D53" t="s">
        <v>169</v>
      </c>
      <c r="E53" s="119">
        <v>0</v>
      </c>
      <c r="F53" s="205">
        <v>1</v>
      </c>
    </row>
    <row r="54" spans="1:6" x14ac:dyDescent="0.25">
      <c r="A54" s="249"/>
      <c r="C54" t="s">
        <v>672</v>
      </c>
      <c r="D54" t="s">
        <v>169</v>
      </c>
      <c r="E54" s="119">
        <v>0</v>
      </c>
      <c r="F54" s="205">
        <v>0.42</v>
      </c>
    </row>
    <row r="55" spans="1:6" x14ac:dyDescent="0.25">
      <c r="A55" s="249"/>
      <c r="C55" t="s">
        <v>46</v>
      </c>
      <c r="D55" t="s">
        <v>169</v>
      </c>
      <c r="E55" s="119">
        <v>0.77699999999999947</v>
      </c>
      <c r="F55" s="205">
        <v>1</v>
      </c>
    </row>
    <row r="56" spans="1:6" x14ac:dyDescent="0.25">
      <c r="A56" s="249"/>
      <c r="C56" t="s">
        <v>1194</v>
      </c>
      <c r="D56" t="s">
        <v>169</v>
      </c>
      <c r="E56" s="119">
        <v>0</v>
      </c>
      <c r="F56" s="205">
        <v>0.15</v>
      </c>
    </row>
    <row r="57" spans="1:6" x14ac:dyDescent="0.25">
      <c r="A57" s="249"/>
      <c r="B57" t="s">
        <v>121</v>
      </c>
      <c r="C57" t="s">
        <v>1190</v>
      </c>
      <c r="D57" t="s">
        <v>1134</v>
      </c>
      <c r="E57" s="119">
        <v>0</v>
      </c>
      <c r="F57" s="205">
        <v>0.87</v>
      </c>
    </row>
    <row r="58" spans="1:6" x14ac:dyDescent="0.25">
      <c r="A58" s="249"/>
      <c r="C58" t="s">
        <v>2308</v>
      </c>
      <c r="D58" t="s">
        <v>169</v>
      </c>
      <c r="E58" s="119">
        <v>20.8</v>
      </c>
      <c r="F58" s="205">
        <v>0.8</v>
      </c>
    </row>
    <row r="59" spans="1:6" x14ac:dyDescent="0.25">
      <c r="A59" s="249"/>
      <c r="C59" t="s">
        <v>1124</v>
      </c>
      <c r="D59" t="s">
        <v>169</v>
      </c>
      <c r="E59" s="119">
        <v>36.25</v>
      </c>
      <c r="F59" s="205">
        <v>0.6</v>
      </c>
    </row>
    <row r="60" spans="1:6" x14ac:dyDescent="0.25">
      <c r="A60" s="249"/>
      <c r="C60" t="s">
        <v>2049</v>
      </c>
      <c r="D60" t="s">
        <v>1134</v>
      </c>
      <c r="E60" s="119">
        <v>0</v>
      </c>
      <c r="F60" s="205">
        <v>1</v>
      </c>
    </row>
    <row r="61" spans="1:6" x14ac:dyDescent="0.25">
      <c r="A61" s="249"/>
      <c r="C61" t="s">
        <v>2050</v>
      </c>
      <c r="D61" t="s">
        <v>1134</v>
      </c>
      <c r="E61" s="119">
        <v>0</v>
      </c>
      <c r="F61" s="205">
        <v>1</v>
      </c>
    </row>
    <row r="62" spans="1:6" x14ac:dyDescent="0.25">
      <c r="A62" s="249"/>
      <c r="C62" t="s">
        <v>2053</v>
      </c>
      <c r="D62" t="s">
        <v>1134</v>
      </c>
      <c r="E62" s="119">
        <v>0</v>
      </c>
      <c r="F62" s="205">
        <v>1</v>
      </c>
    </row>
    <row r="63" spans="1:6" x14ac:dyDescent="0.25">
      <c r="A63" s="249"/>
      <c r="C63" t="s">
        <v>976</v>
      </c>
      <c r="D63" t="s">
        <v>169</v>
      </c>
      <c r="E63" s="119">
        <v>14.879999999999999</v>
      </c>
      <c r="F63" s="205">
        <v>1</v>
      </c>
    </row>
    <row r="64" spans="1:6" x14ac:dyDescent="0.25">
      <c r="A64" s="249"/>
      <c r="C64" t="s">
        <v>2057</v>
      </c>
      <c r="D64">
        <v>0</v>
      </c>
      <c r="E64" s="119">
        <v>0</v>
      </c>
      <c r="F64" s="205">
        <v>1</v>
      </c>
    </row>
    <row r="65" spans="1:6" x14ac:dyDescent="0.25">
      <c r="A65" s="249"/>
      <c r="C65" t="s">
        <v>2279</v>
      </c>
      <c r="D65" t="s">
        <v>1134</v>
      </c>
      <c r="E65" s="119">
        <v>0</v>
      </c>
      <c r="F65" s="205">
        <v>0.95</v>
      </c>
    </row>
    <row r="66" spans="1:6" x14ac:dyDescent="0.25">
      <c r="A66" s="249"/>
      <c r="C66" t="s">
        <v>2063</v>
      </c>
      <c r="D66">
        <v>0</v>
      </c>
      <c r="E66" s="119">
        <v>0</v>
      </c>
      <c r="F66" s="205">
        <v>0.35</v>
      </c>
    </row>
    <row r="67" spans="1:6" x14ac:dyDescent="0.25">
      <c r="A67" s="249"/>
      <c r="C67" t="s">
        <v>2062</v>
      </c>
      <c r="D67">
        <v>0</v>
      </c>
      <c r="E67" s="119">
        <v>0</v>
      </c>
      <c r="F67" s="205">
        <v>0.6</v>
      </c>
    </row>
    <row r="68" spans="1:6" x14ac:dyDescent="0.25">
      <c r="A68" s="249"/>
      <c r="C68" t="s">
        <v>2068</v>
      </c>
      <c r="D68" t="s">
        <v>169</v>
      </c>
      <c r="E68" s="119">
        <v>0</v>
      </c>
      <c r="F68" s="205">
        <v>0.77</v>
      </c>
    </row>
    <row r="69" spans="1:6" x14ac:dyDescent="0.25">
      <c r="A69" s="249"/>
      <c r="C69" t="s">
        <v>2121</v>
      </c>
      <c r="D69">
        <v>0</v>
      </c>
      <c r="E69" s="119">
        <v>0</v>
      </c>
      <c r="F69" s="205">
        <v>0.72</v>
      </c>
    </row>
    <row r="70" spans="1:6" x14ac:dyDescent="0.25">
      <c r="A70" s="250" t="s">
        <v>1492</v>
      </c>
      <c r="B70" t="s">
        <v>121</v>
      </c>
      <c r="C70" t="s">
        <v>1461</v>
      </c>
      <c r="D70">
        <v>0</v>
      </c>
      <c r="E70" s="119">
        <v>0</v>
      </c>
      <c r="F70" s="205">
        <v>0.5</v>
      </c>
    </row>
    <row r="71" spans="1:6" x14ac:dyDescent="0.25">
      <c r="A71" s="249"/>
      <c r="C71" t="s">
        <v>1440</v>
      </c>
      <c r="D71">
        <v>0</v>
      </c>
      <c r="E71" s="119">
        <v>0</v>
      </c>
      <c r="F71" s="205">
        <v>1</v>
      </c>
    </row>
    <row r="72" spans="1:6" x14ac:dyDescent="0.25">
      <c r="A72" s="249"/>
      <c r="C72" t="s">
        <v>1430</v>
      </c>
      <c r="D72">
        <v>0</v>
      </c>
      <c r="E72" s="119">
        <v>0</v>
      </c>
      <c r="F72" s="205">
        <v>0.55000000000000004</v>
      </c>
    </row>
    <row r="73" spans="1:6" x14ac:dyDescent="0.25">
      <c r="A73" s="249"/>
      <c r="C73" t="s">
        <v>1432</v>
      </c>
      <c r="D73" t="s">
        <v>1134</v>
      </c>
      <c r="E73" s="119">
        <v>0</v>
      </c>
      <c r="F73" s="205">
        <v>0.3</v>
      </c>
    </row>
    <row r="74" spans="1:6" x14ac:dyDescent="0.25">
      <c r="A74" s="249"/>
      <c r="C74" t="s">
        <v>1487</v>
      </c>
      <c r="D74">
        <v>0</v>
      </c>
      <c r="E74" s="119">
        <v>0</v>
      </c>
      <c r="F74" s="205">
        <v>1</v>
      </c>
    </row>
    <row r="75" spans="1:6" x14ac:dyDescent="0.25">
      <c r="A75" s="249"/>
      <c r="C75" t="s">
        <v>2070</v>
      </c>
      <c r="D75" t="s">
        <v>1134</v>
      </c>
      <c r="E75" s="119">
        <v>0</v>
      </c>
      <c r="F75" s="205">
        <v>0.3</v>
      </c>
    </row>
    <row r="76" spans="1:6" x14ac:dyDescent="0.25">
      <c r="A76" s="249"/>
      <c r="C76" t="s">
        <v>1490</v>
      </c>
      <c r="D76" t="s">
        <v>2357</v>
      </c>
      <c r="E76" s="119">
        <v>0</v>
      </c>
      <c r="F76" s="205">
        <v>0.502</v>
      </c>
    </row>
    <row r="77" spans="1:6" x14ac:dyDescent="0.25">
      <c r="A77" s="249"/>
      <c r="C77" t="s">
        <v>1491</v>
      </c>
      <c r="D77" t="s">
        <v>2357</v>
      </c>
      <c r="E77" s="119">
        <v>0</v>
      </c>
      <c r="F77" s="205">
        <v>0.05</v>
      </c>
    </row>
    <row r="78" spans="1:6" x14ac:dyDescent="0.25">
      <c r="A78" s="249"/>
      <c r="C78" t="s">
        <v>1480</v>
      </c>
      <c r="D78" t="s">
        <v>1134</v>
      </c>
      <c r="E78" s="119">
        <v>0</v>
      </c>
      <c r="F78" s="205">
        <v>1</v>
      </c>
    </row>
    <row r="79" spans="1:6" x14ac:dyDescent="0.25">
      <c r="A79" s="249"/>
      <c r="C79" t="s">
        <v>1713</v>
      </c>
      <c r="D79">
        <v>0</v>
      </c>
      <c r="E79" s="119">
        <v>0</v>
      </c>
      <c r="F79" s="205">
        <v>0.95</v>
      </c>
    </row>
    <row r="80" spans="1:6" x14ac:dyDescent="0.25">
      <c r="A80" s="249"/>
      <c r="C80" t="s">
        <v>2148</v>
      </c>
      <c r="D80" t="s">
        <v>1134</v>
      </c>
      <c r="E80" s="119">
        <v>0</v>
      </c>
      <c r="F80" s="205">
        <v>1</v>
      </c>
    </row>
    <row r="81" spans="1:6" x14ac:dyDescent="0.25">
      <c r="A81" s="249"/>
      <c r="C81" t="s">
        <v>1723</v>
      </c>
      <c r="D81" t="s">
        <v>1134</v>
      </c>
      <c r="E81" s="119">
        <v>0</v>
      </c>
      <c r="F81" s="20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446"/>
  <sheetViews>
    <sheetView topLeftCell="E1" workbookViewId="0">
      <selection activeCell="E9" sqref="A3:H446"/>
    </sheetView>
  </sheetViews>
  <sheetFormatPr baseColWidth="10" defaultRowHeight="15" x14ac:dyDescent="0.25"/>
  <cols>
    <col min="1" max="1" width="120.42578125" customWidth="1"/>
    <col min="2" max="2" width="30.140625" bestFit="1" customWidth="1"/>
    <col min="3" max="3" width="10.85546875" customWidth="1"/>
    <col min="4" max="4" width="34.140625" bestFit="1" customWidth="1"/>
    <col min="5" max="5" width="91.28515625" bestFit="1" customWidth="1"/>
    <col min="6" max="6" width="84.7109375" customWidth="1"/>
    <col min="7" max="7" width="255.7109375" bestFit="1" customWidth="1"/>
    <col min="8" max="8" width="19.140625" bestFit="1" customWidth="1"/>
  </cols>
  <sheetData>
    <row r="3" spans="1:8" x14ac:dyDescent="0.25">
      <c r="A3" s="183" t="s">
        <v>26</v>
      </c>
      <c r="B3" s="183" t="s">
        <v>23</v>
      </c>
      <c r="C3" s="183" t="s">
        <v>9</v>
      </c>
      <c r="D3" s="183" t="s">
        <v>8</v>
      </c>
      <c r="E3" s="183" t="s">
        <v>15</v>
      </c>
      <c r="F3" s="183" t="s">
        <v>16</v>
      </c>
      <c r="G3" s="183" t="s">
        <v>21</v>
      </c>
      <c r="H3" t="s">
        <v>2378</v>
      </c>
    </row>
    <row r="4" spans="1:8" x14ac:dyDescent="0.25">
      <c r="A4" t="s">
        <v>699</v>
      </c>
      <c r="B4" t="s">
        <v>121</v>
      </c>
      <c r="C4">
        <v>10</v>
      </c>
      <c r="D4" t="s">
        <v>169</v>
      </c>
      <c r="E4" t="s">
        <v>696</v>
      </c>
      <c r="F4" t="s">
        <v>697</v>
      </c>
      <c r="G4" t="s">
        <v>701</v>
      </c>
      <c r="H4" s="273">
        <v>1</v>
      </c>
    </row>
    <row r="5" spans="1:8" x14ac:dyDescent="0.25">
      <c r="A5" t="s">
        <v>628</v>
      </c>
      <c r="B5" t="s">
        <v>122</v>
      </c>
      <c r="C5">
        <v>0.76</v>
      </c>
      <c r="D5" t="s">
        <v>169</v>
      </c>
      <c r="E5" t="s">
        <v>309</v>
      </c>
      <c r="F5" t="s">
        <v>310</v>
      </c>
      <c r="G5" t="s">
        <v>1171</v>
      </c>
      <c r="H5" s="273">
        <v>1</v>
      </c>
    </row>
    <row r="6" spans="1:8" x14ac:dyDescent="0.25">
      <c r="A6" t="s">
        <v>842</v>
      </c>
      <c r="B6" t="s">
        <v>114</v>
      </c>
      <c r="C6">
        <v>34</v>
      </c>
      <c r="D6" t="s">
        <v>169</v>
      </c>
      <c r="E6" t="s">
        <v>839</v>
      </c>
      <c r="F6" t="s">
        <v>840</v>
      </c>
      <c r="G6" t="s">
        <v>1674</v>
      </c>
      <c r="H6" s="273">
        <v>1</v>
      </c>
    </row>
    <row r="7" spans="1:8" x14ac:dyDescent="0.25">
      <c r="A7" t="s">
        <v>846</v>
      </c>
      <c r="B7" t="s">
        <v>114</v>
      </c>
      <c r="C7">
        <v>28</v>
      </c>
      <c r="D7" t="s">
        <v>169</v>
      </c>
      <c r="E7" t="s">
        <v>671</v>
      </c>
      <c r="F7" t="s">
        <v>844</v>
      </c>
      <c r="G7" t="s">
        <v>1674</v>
      </c>
      <c r="H7" s="273">
        <v>1</v>
      </c>
    </row>
    <row r="8" spans="1:8" x14ac:dyDescent="0.25">
      <c r="A8" t="s">
        <v>96</v>
      </c>
      <c r="B8" t="s">
        <v>114</v>
      </c>
      <c r="C8">
        <v>240</v>
      </c>
      <c r="D8" t="s">
        <v>169</v>
      </c>
      <c r="E8" t="s">
        <v>1292</v>
      </c>
      <c r="F8" t="s">
        <v>1292</v>
      </c>
      <c r="G8" t="s">
        <v>1292</v>
      </c>
      <c r="H8" s="273">
        <v>0.05</v>
      </c>
    </row>
    <row r="9" spans="1:8" x14ac:dyDescent="0.25">
      <c r="A9" t="s">
        <v>97</v>
      </c>
      <c r="B9" t="s">
        <v>115</v>
      </c>
      <c r="C9">
        <v>2</v>
      </c>
      <c r="D9" t="s">
        <v>172</v>
      </c>
      <c r="E9" t="s">
        <v>1292</v>
      </c>
      <c r="F9" t="s">
        <v>1292</v>
      </c>
      <c r="G9" t="s">
        <v>1292</v>
      </c>
      <c r="H9" s="273">
        <v>0.5</v>
      </c>
    </row>
    <row r="10" spans="1:8" x14ac:dyDescent="0.25">
      <c r="A10" t="s">
        <v>98</v>
      </c>
      <c r="B10" t="s">
        <v>114</v>
      </c>
      <c r="C10">
        <v>60</v>
      </c>
      <c r="D10" t="s">
        <v>169</v>
      </c>
      <c r="E10" t="s">
        <v>1292</v>
      </c>
      <c r="F10" t="s">
        <v>1292</v>
      </c>
      <c r="G10" t="s">
        <v>1292</v>
      </c>
      <c r="H10" s="273">
        <v>0.05</v>
      </c>
    </row>
    <row r="11" spans="1:8" x14ac:dyDescent="0.25">
      <c r="A11" t="s">
        <v>1757</v>
      </c>
      <c r="B11" t="s">
        <v>115</v>
      </c>
      <c r="C11" t="s">
        <v>1292</v>
      </c>
      <c r="D11" t="s">
        <v>2358</v>
      </c>
      <c r="E11" t="s">
        <v>1292</v>
      </c>
      <c r="F11" t="s">
        <v>1292</v>
      </c>
      <c r="G11" t="s">
        <v>1292</v>
      </c>
      <c r="H11" s="273">
        <v>0</v>
      </c>
    </row>
    <row r="12" spans="1:8" x14ac:dyDescent="0.25">
      <c r="A12" t="s">
        <v>1758</v>
      </c>
      <c r="B12" t="s">
        <v>115</v>
      </c>
      <c r="C12" t="s">
        <v>1292</v>
      </c>
      <c r="D12" t="s">
        <v>2358</v>
      </c>
      <c r="E12" t="s">
        <v>1292</v>
      </c>
      <c r="F12" t="s">
        <v>1292</v>
      </c>
      <c r="G12" t="s">
        <v>1292</v>
      </c>
      <c r="H12" s="273">
        <v>0</v>
      </c>
    </row>
    <row r="13" spans="1:8" x14ac:dyDescent="0.25">
      <c r="A13" t="s">
        <v>1627</v>
      </c>
      <c r="B13" t="s">
        <v>115</v>
      </c>
      <c r="C13">
        <v>26</v>
      </c>
      <c r="D13" t="s">
        <v>2358</v>
      </c>
      <c r="E13" t="s">
        <v>283</v>
      </c>
      <c r="F13" t="s">
        <v>1641</v>
      </c>
      <c r="G13" t="s">
        <v>1626</v>
      </c>
      <c r="H13" s="273">
        <v>0.15</v>
      </c>
    </row>
    <row r="14" spans="1:8" x14ac:dyDescent="0.25">
      <c r="A14" t="s">
        <v>795</v>
      </c>
      <c r="B14" t="s">
        <v>115</v>
      </c>
      <c r="C14">
        <v>0</v>
      </c>
      <c r="D14" t="s">
        <v>2358</v>
      </c>
      <c r="E14" t="s">
        <v>791</v>
      </c>
      <c r="F14" t="s">
        <v>792</v>
      </c>
      <c r="G14" t="s">
        <v>2018</v>
      </c>
      <c r="H14" s="273">
        <v>0.5</v>
      </c>
    </row>
    <row r="15" spans="1:8" x14ac:dyDescent="0.25">
      <c r="A15" t="s">
        <v>2099</v>
      </c>
      <c r="B15" t="s">
        <v>115</v>
      </c>
      <c r="C15">
        <v>10</v>
      </c>
      <c r="D15" t="s">
        <v>2358</v>
      </c>
      <c r="E15" t="s">
        <v>359</v>
      </c>
      <c r="F15" t="s">
        <v>360</v>
      </c>
      <c r="G15" t="s">
        <v>2270</v>
      </c>
      <c r="H15" s="273">
        <v>0.82299999999999995</v>
      </c>
    </row>
    <row r="16" spans="1:8" x14ac:dyDescent="0.25">
      <c r="A16" t="s">
        <v>428</v>
      </c>
      <c r="B16" t="s">
        <v>127</v>
      </c>
      <c r="C16">
        <v>2</v>
      </c>
      <c r="D16" t="s">
        <v>2358</v>
      </c>
      <c r="E16" t="s">
        <v>359</v>
      </c>
      <c r="F16" t="s">
        <v>360</v>
      </c>
      <c r="G16" t="s">
        <v>1275</v>
      </c>
      <c r="H16" s="273">
        <v>0.8</v>
      </c>
    </row>
    <row r="17" spans="1:8" x14ac:dyDescent="0.25">
      <c r="A17" t="s">
        <v>776</v>
      </c>
      <c r="B17" t="s">
        <v>127</v>
      </c>
      <c r="C17">
        <v>1</v>
      </c>
      <c r="D17" t="s">
        <v>174</v>
      </c>
      <c r="E17" t="s">
        <v>359</v>
      </c>
      <c r="F17" t="s">
        <v>360</v>
      </c>
      <c r="G17" t="s">
        <v>2269</v>
      </c>
      <c r="H17" s="273">
        <v>1</v>
      </c>
    </row>
    <row r="18" spans="1:8" x14ac:dyDescent="0.25">
      <c r="A18" t="s">
        <v>102</v>
      </c>
      <c r="B18" t="s">
        <v>127</v>
      </c>
      <c r="C18">
        <v>4</v>
      </c>
      <c r="D18" t="s">
        <v>2358</v>
      </c>
      <c r="E18" t="s">
        <v>1292</v>
      </c>
      <c r="F18" t="s">
        <v>1292</v>
      </c>
      <c r="G18" t="s">
        <v>1292</v>
      </c>
      <c r="H18" s="273">
        <v>0.8</v>
      </c>
    </row>
    <row r="19" spans="1:8" x14ac:dyDescent="0.25">
      <c r="A19" t="s">
        <v>798</v>
      </c>
      <c r="B19" t="s">
        <v>127</v>
      </c>
      <c r="C19">
        <v>4</v>
      </c>
      <c r="D19" t="s">
        <v>2358</v>
      </c>
      <c r="E19" t="s">
        <v>801</v>
      </c>
      <c r="F19" t="s">
        <v>802</v>
      </c>
      <c r="G19" t="s">
        <v>1292</v>
      </c>
      <c r="H19" s="273">
        <v>0.3</v>
      </c>
    </row>
    <row r="20" spans="1:8" x14ac:dyDescent="0.25">
      <c r="A20" t="s">
        <v>429</v>
      </c>
      <c r="B20" t="s">
        <v>127</v>
      </c>
      <c r="C20">
        <v>3</v>
      </c>
      <c r="D20" t="s">
        <v>2358</v>
      </c>
      <c r="E20" t="s">
        <v>359</v>
      </c>
      <c r="F20" t="s">
        <v>360</v>
      </c>
      <c r="G20" t="s">
        <v>1292</v>
      </c>
      <c r="H20" s="273">
        <v>0.75</v>
      </c>
    </row>
    <row r="21" spans="1:8" x14ac:dyDescent="0.25">
      <c r="A21" t="s">
        <v>729</v>
      </c>
      <c r="B21" t="s">
        <v>115</v>
      </c>
      <c r="C21">
        <v>3</v>
      </c>
      <c r="D21" t="s">
        <v>2358</v>
      </c>
      <c r="E21" t="s">
        <v>295</v>
      </c>
      <c r="F21" t="s">
        <v>294</v>
      </c>
      <c r="G21" t="s">
        <v>2144</v>
      </c>
      <c r="H21" s="273">
        <v>0</v>
      </c>
    </row>
    <row r="22" spans="1:8" x14ac:dyDescent="0.25">
      <c r="A22" t="s">
        <v>2019</v>
      </c>
      <c r="B22" t="s">
        <v>115</v>
      </c>
      <c r="C22" t="s">
        <v>1292</v>
      </c>
      <c r="D22" t="s">
        <v>2358</v>
      </c>
      <c r="E22" t="s">
        <v>281</v>
      </c>
      <c r="F22" t="s">
        <v>282</v>
      </c>
      <c r="G22" t="s">
        <v>1292</v>
      </c>
      <c r="H22" s="273">
        <v>0.76712328767123283</v>
      </c>
    </row>
    <row r="23" spans="1:8" x14ac:dyDescent="0.25">
      <c r="A23" t="s">
        <v>2152</v>
      </c>
      <c r="B23" t="s">
        <v>115</v>
      </c>
      <c r="C23">
        <v>37</v>
      </c>
      <c r="D23" t="s">
        <v>2358</v>
      </c>
      <c r="E23" t="s">
        <v>791</v>
      </c>
      <c r="F23" t="s">
        <v>1656</v>
      </c>
      <c r="G23" t="s">
        <v>2010</v>
      </c>
      <c r="H23" s="273">
        <v>0</v>
      </c>
    </row>
    <row r="24" spans="1:8" x14ac:dyDescent="0.25">
      <c r="A24" t="s">
        <v>418</v>
      </c>
      <c r="B24" t="s">
        <v>115</v>
      </c>
      <c r="C24">
        <v>31</v>
      </c>
      <c r="D24" t="s">
        <v>2358</v>
      </c>
      <c r="E24" t="s">
        <v>284</v>
      </c>
      <c r="F24" t="s">
        <v>285</v>
      </c>
      <c r="G24" t="s">
        <v>1292</v>
      </c>
      <c r="H24" s="273">
        <v>0.80649999999999999</v>
      </c>
    </row>
    <row r="25" spans="1:8" x14ac:dyDescent="0.25">
      <c r="A25" t="s">
        <v>2030</v>
      </c>
      <c r="B25" t="s">
        <v>115</v>
      </c>
      <c r="C25" t="s">
        <v>1292</v>
      </c>
      <c r="D25" t="s">
        <v>2358</v>
      </c>
      <c r="E25" t="s">
        <v>1822</v>
      </c>
      <c r="F25" t="s">
        <v>2027</v>
      </c>
      <c r="G25" t="s">
        <v>1292</v>
      </c>
      <c r="H25" s="273">
        <v>0.12</v>
      </c>
    </row>
    <row r="26" spans="1:8" x14ac:dyDescent="0.25">
      <c r="A26" t="s">
        <v>620</v>
      </c>
      <c r="B26" t="s">
        <v>115</v>
      </c>
      <c r="C26" t="s">
        <v>1292</v>
      </c>
      <c r="D26" t="s">
        <v>2358</v>
      </c>
      <c r="E26" t="s">
        <v>291</v>
      </c>
      <c r="F26" t="s">
        <v>292</v>
      </c>
      <c r="G26" t="s">
        <v>1292</v>
      </c>
      <c r="H26" s="273">
        <v>0.67</v>
      </c>
    </row>
    <row r="27" spans="1:8" x14ac:dyDescent="0.25">
      <c r="A27" t="s">
        <v>51</v>
      </c>
      <c r="B27" t="s">
        <v>114</v>
      </c>
      <c r="C27">
        <v>219.18299999999999</v>
      </c>
      <c r="D27" t="s">
        <v>169</v>
      </c>
      <c r="E27" t="s">
        <v>277</v>
      </c>
      <c r="F27" t="s">
        <v>278</v>
      </c>
      <c r="G27" t="s">
        <v>989</v>
      </c>
      <c r="H27" s="273">
        <v>1</v>
      </c>
    </row>
    <row r="28" spans="1:8" x14ac:dyDescent="0.25">
      <c r="A28" t="s">
        <v>425</v>
      </c>
      <c r="B28" t="s">
        <v>114</v>
      </c>
      <c r="C28">
        <v>11.321999999999999</v>
      </c>
      <c r="D28" t="s">
        <v>169</v>
      </c>
      <c r="E28" t="s">
        <v>341</v>
      </c>
      <c r="F28" t="s">
        <v>342</v>
      </c>
      <c r="G28" t="s">
        <v>1292</v>
      </c>
      <c r="H28" s="273">
        <v>1</v>
      </c>
    </row>
    <row r="29" spans="1:8" x14ac:dyDescent="0.25">
      <c r="A29" t="s">
        <v>426</v>
      </c>
      <c r="B29" t="s">
        <v>114</v>
      </c>
      <c r="C29">
        <v>20.88</v>
      </c>
      <c r="D29" t="s">
        <v>169</v>
      </c>
      <c r="E29" t="s">
        <v>341</v>
      </c>
      <c r="F29" t="s">
        <v>342</v>
      </c>
      <c r="G29" t="s">
        <v>1292</v>
      </c>
      <c r="H29" s="273">
        <v>0.28000000000000003</v>
      </c>
    </row>
    <row r="30" spans="1:8" x14ac:dyDescent="0.25">
      <c r="A30" t="s">
        <v>1763</v>
      </c>
      <c r="B30" t="s">
        <v>115</v>
      </c>
      <c r="C30" t="s">
        <v>1292</v>
      </c>
      <c r="D30" t="s">
        <v>2358</v>
      </c>
      <c r="E30" t="s">
        <v>1292</v>
      </c>
      <c r="F30" t="s">
        <v>1292</v>
      </c>
      <c r="G30" t="s">
        <v>1892</v>
      </c>
      <c r="H30" s="273">
        <v>0</v>
      </c>
    </row>
    <row r="31" spans="1:8" x14ac:dyDescent="0.25">
      <c r="A31" t="s">
        <v>1761</v>
      </c>
      <c r="B31" t="s">
        <v>115</v>
      </c>
      <c r="C31" t="s">
        <v>1292</v>
      </c>
      <c r="D31" t="s">
        <v>2358</v>
      </c>
      <c r="E31" t="s">
        <v>1292</v>
      </c>
      <c r="F31" t="s">
        <v>1292</v>
      </c>
      <c r="G31" t="s">
        <v>1292</v>
      </c>
      <c r="H31" s="273">
        <v>0</v>
      </c>
    </row>
    <row r="32" spans="1:8" x14ac:dyDescent="0.25">
      <c r="A32" t="s">
        <v>1760</v>
      </c>
      <c r="B32" t="s">
        <v>115</v>
      </c>
      <c r="C32" t="s">
        <v>1292</v>
      </c>
      <c r="D32" t="s">
        <v>2358</v>
      </c>
      <c r="E32" t="s">
        <v>1292</v>
      </c>
      <c r="F32" t="s">
        <v>1292</v>
      </c>
      <c r="G32" t="s">
        <v>1292</v>
      </c>
      <c r="H32" s="273">
        <v>0</v>
      </c>
    </row>
    <row r="33" spans="1:8" x14ac:dyDescent="0.25">
      <c r="A33" t="s">
        <v>1768</v>
      </c>
      <c r="B33" t="s">
        <v>115</v>
      </c>
      <c r="C33" t="s">
        <v>1292</v>
      </c>
      <c r="D33" t="s">
        <v>2358</v>
      </c>
      <c r="E33" t="s">
        <v>1292</v>
      </c>
      <c r="F33" t="s">
        <v>1292</v>
      </c>
      <c r="G33" t="s">
        <v>1292</v>
      </c>
      <c r="H33" s="273">
        <v>0</v>
      </c>
    </row>
    <row r="34" spans="1:8" x14ac:dyDescent="0.25">
      <c r="A34" t="s">
        <v>1762</v>
      </c>
      <c r="B34" t="s">
        <v>115</v>
      </c>
      <c r="C34" t="s">
        <v>1292</v>
      </c>
      <c r="D34" t="s">
        <v>2358</v>
      </c>
      <c r="E34" t="s">
        <v>1292</v>
      </c>
      <c r="F34" t="s">
        <v>1292</v>
      </c>
      <c r="G34" t="s">
        <v>1292</v>
      </c>
      <c r="H34" s="273">
        <v>0</v>
      </c>
    </row>
    <row r="35" spans="1:8" x14ac:dyDescent="0.25">
      <c r="A35" t="s">
        <v>1764</v>
      </c>
      <c r="B35" t="s">
        <v>115</v>
      </c>
      <c r="C35" t="s">
        <v>1292</v>
      </c>
      <c r="D35" t="s">
        <v>2358</v>
      </c>
      <c r="E35" t="s">
        <v>2159</v>
      </c>
      <c r="F35" t="s">
        <v>1292</v>
      </c>
      <c r="G35" t="s">
        <v>1292</v>
      </c>
      <c r="H35" s="273">
        <v>0</v>
      </c>
    </row>
    <row r="36" spans="1:8" x14ac:dyDescent="0.25">
      <c r="A36" t="s">
        <v>1753</v>
      </c>
      <c r="B36" t="s">
        <v>115</v>
      </c>
      <c r="C36" t="s">
        <v>1292</v>
      </c>
      <c r="D36" t="s">
        <v>2358</v>
      </c>
      <c r="E36" t="s">
        <v>1292</v>
      </c>
      <c r="F36" t="s">
        <v>1292</v>
      </c>
      <c r="G36" t="s">
        <v>1292</v>
      </c>
      <c r="H36" s="273">
        <v>0</v>
      </c>
    </row>
    <row r="37" spans="1:8" x14ac:dyDescent="0.25">
      <c r="A37" t="s">
        <v>2222</v>
      </c>
      <c r="B37" t="s">
        <v>2223</v>
      </c>
      <c r="C37">
        <v>5</v>
      </c>
      <c r="D37" t="s">
        <v>2358</v>
      </c>
      <c r="E37" t="s">
        <v>302</v>
      </c>
      <c r="F37" t="s">
        <v>2230</v>
      </c>
      <c r="G37" t="s">
        <v>2233</v>
      </c>
      <c r="H37" s="273">
        <v>0.15</v>
      </c>
    </row>
    <row r="38" spans="1:8" x14ac:dyDescent="0.25">
      <c r="A38" t="s">
        <v>1759</v>
      </c>
      <c r="B38" t="s">
        <v>113</v>
      </c>
      <c r="C38">
        <v>80</v>
      </c>
      <c r="D38" t="s">
        <v>1134</v>
      </c>
      <c r="E38" t="s">
        <v>1292</v>
      </c>
      <c r="F38" t="s">
        <v>1292</v>
      </c>
      <c r="G38" t="s">
        <v>1292</v>
      </c>
      <c r="H38" s="273">
        <v>0</v>
      </c>
    </row>
    <row r="39" spans="1:8" x14ac:dyDescent="0.25">
      <c r="A39" t="s">
        <v>1843</v>
      </c>
      <c r="B39" t="s">
        <v>1699</v>
      </c>
      <c r="C39" t="s">
        <v>1292</v>
      </c>
      <c r="D39" t="s">
        <v>2375</v>
      </c>
      <c r="E39" t="s">
        <v>1292</v>
      </c>
      <c r="F39" t="s">
        <v>1292</v>
      </c>
      <c r="G39" t="s">
        <v>1292</v>
      </c>
      <c r="H39" s="273">
        <v>0</v>
      </c>
    </row>
    <row r="40" spans="1:8" x14ac:dyDescent="0.25">
      <c r="A40" t="s">
        <v>1832</v>
      </c>
      <c r="B40" t="s">
        <v>1699</v>
      </c>
      <c r="C40" t="s">
        <v>1292</v>
      </c>
      <c r="D40" t="s">
        <v>2375</v>
      </c>
      <c r="E40" t="s">
        <v>1292</v>
      </c>
      <c r="F40" t="s">
        <v>1292</v>
      </c>
      <c r="G40" t="s">
        <v>1292</v>
      </c>
      <c r="H40" s="273">
        <v>0</v>
      </c>
    </row>
    <row r="41" spans="1:8" x14ac:dyDescent="0.25">
      <c r="A41" t="s">
        <v>1833</v>
      </c>
      <c r="B41" t="s">
        <v>1699</v>
      </c>
      <c r="C41" t="s">
        <v>1292</v>
      </c>
      <c r="D41" t="s">
        <v>2375</v>
      </c>
      <c r="E41" t="s">
        <v>1292</v>
      </c>
      <c r="F41" t="s">
        <v>1292</v>
      </c>
      <c r="G41" t="s">
        <v>1292</v>
      </c>
      <c r="H41" s="273">
        <v>0</v>
      </c>
    </row>
    <row r="42" spans="1:8" x14ac:dyDescent="0.25">
      <c r="A42" t="s">
        <v>2196</v>
      </c>
      <c r="B42" t="s">
        <v>1699</v>
      </c>
      <c r="C42" t="s">
        <v>1292</v>
      </c>
      <c r="D42" t="s">
        <v>2375</v>
      </c>
      <c r="E42" t="s">
        <v>1292</v>
      </c>
      <c r="F42" t="s">
        <v>1292</v>
      </c>
      <c r="G42" t="s">
        <v>1292</v>
      </c>
      <c r="H42" s="273">
        <v>0</v>
      </c>
    </row>
    <row r="43" spans="1:8" x14ac:dyDescent="0.25">
      <c r="A43" t="s">
        <v>2195</v>
      </c>
      <c r="B43" t="s">
        <v>1699</v>
      </c>
      <c r="C43" t="s">
        <v>1292</v>
      </c>
      <c r="D43" t="s">
        <v>2375</v>
      </c>
      <c r="E43" t="s">
        <v>1292</v>
      </c>
      <c r="F43" t="s">
        <v>1292</v>
      </c>
      <c r="G43" t="s">
        <v>1292</v>
      </c>
      <c r="H43" s="273">
        <v>0</v>
      </c>
    </row>
    <row r="44" spans="1:8" x14ac:dyDescent="0.25">
      <c r="A44" t="s">
        <v>1827</v>
      </c>
      <c r="B44" t="s">
        <v>1699</v>
      </c>
      <c r="C44" t="s">
        <v>1292</v>
      </c>
      <c r="D44" t="s">
        <v>2375</v>
      </c>
      <c r="E44" t="s">
        <v>1292</v>
      </c>
      <c r="F44" t="s">
        <v>1292</v>
      </c>
      <c r="G44" t="s">
        <v>1292</v>
      </c>
      <c r="H44" s="273">
        <v>0</v>
      </c>
    </row>
    <row r="45" spans="1:8" x14ac:dyDescent="0.25">
      <c r="A45" t="s">
        <v>1836</v>
      </c>
      <c r="B45" t="s">
        <v>1699</v>
      </c>
      <c r="C45" t="s">
        <v>1292</v>
      </c>
      <c r="D45" t="s">
        <v>2375</v>
      </c>
      <c r="E45" t="s">
        <v>1292</v>
      </c>
      <c r="F45" t="s">
        <v>1292</v>
      </c>
      <c r="G45" t="s">
        <v>1292</v>
      </c>
      <c r="H45" s="273">
        <v>0</v>
      </c>
    </row>
    <row r="46" spans="1:8" x14ac:dyDescent="0.25">
      <c r="A46" t="s">
        <v>1380</v>
      </c>
      <c r="B46" t="s">
        <v>1699</v>
      </c>
      <c r="C46" t="s">
        <v>1292</v>
      </c>
      <c r="D46" t="s">
        <v>1134</v>
      </c>
      <c r="E46" t="s">
        <v>1292</v>
      </c>
      <c r="F46" t="s">
        <v>1292</v>
      </c>
      <c r="G46" t="s">
        <v>2215</v>
      </c>
      <c r="H46" s="273">
        <v>0</v>
      </c>
    </row>
    <row r="47" spans="1:8" x14ac:dyDescent="0.25">
      <c r="A47" t="s">
        <v>1831</v>
      </c>
      <c r="B47" t="s">
        <v>1699</v>
      </c>
      <c r="C47" t="s">
        <v>1292</v>
      </c>
      <c r="D47" t="s">
        <v>2375</v>
      </c>
      <c r="E47" t="s">
        <v>1292</v>
      </c>
      <c r="F47" t="s">
        <v>1292</v>
      </c>
      <c r="G47" t="s">
        <v>1292</v>
      </c>
      <c r="H47" s="273">
        <v>0</v>
      </c>
    </row>
    <row r="48" spans="1:8" x14ac:dyDescent="0.25">
      <c r="A48" t="s">
        <v>1835</v>
      </c>
      <c r="B48" t="s">
        <v>1699</v>
      </c>
      <c r="C48" t="s">
        <v>1292</v>
      </c>
      <c r="D48" t="s">
        <v>2375</v>
      </c>
      <c r="E48" t="s">
        <v>1292</v>
      </c>
      <c r="F48" t="s">
        <v>1292</v>
      </c>
      <c r="G48" t="s">
        <v>1292</v>
      </c>
      <c r="H48" s="273">
        <v>0</v>
      </c>
    </row>
    <row r="49" spans="1:8" x14ac:dyDescent="0.25">
      <c r="A49" t="s">
        <v>1825</v>
      </c>
      <c r="B49" t="s">
        <v>1699</v>
      </c>
      <c r="C49" t="s">
        <v>1292</v>
      </c>
      <c r="D49" t="s">
        <v>2375</v>
      </c>
      <c r="E49" t="s">
        <v>1292</v>
      </c>
      <c r="F49" t="s">
        <v>1292</v>
      </c>
      <c r="G49" t="s">
        <v>1292</v>
      </c>
      <c r="H49" s="273">
        <v>0</v>
      </c>
    </row>
    <row r="50" spans="1:8" x14ac:dyDescent="0.25">
      <c r="A50" t="s">
        <v>1842</v>
      </c>
      <c r="B50" t="s">
        <v>1699</v>
      </c>
      <c r="C50" t="s">
        <v>1292</v>
      </c>
      <c r="D50" t="s">
        <v>2375</v>
      </c>
      <c r="E50" t="s">
        <v>1292</v>
      </c>
      <c r="F50" t="s">
        <v>1292</v>
      </c>
      <c r="G50" t="s">
        <v>1292</v>
      </c>
      <c r="H50" s="273">
        <v>0</v>
      </c>
    </row>
    <row r="51" spans="1:8" x14ac:dyDescent="0.25">
      <c r="A51" t="s">
        <v>1839</v>
      </c>
      <c r="B51" t="s">
        <v>1699</v>
      </c>
      <c r="C51" t="s">
        <v>1292</v>
      </c>
      <c r="D51" t="s">
        <v>2375</v>
      </c>
      <c r="E51" t="s">
        <v>1292</v>
      </c>
      <c r="F51" t="s">
        <v>1292</v>
      </c>
      <c r="G51" t="s">
        <v>1292</v>
      </c>
      <c r="H51" s="273">
        <v>0</v>
      </c>
    </row>
    <row r="52" spans="1:8" x14ac:dyDescent="0.25">
      <c r="A52" t="s">
        <v>2194</v>
      </c>
      <c r="B52" t="s">
        <v>1699</v>
      </c>
      <c r="C52" t="s">
        <v>1292</v>
      </c>
      <c r="D52" t="s">
        <v>2375</v>
      </c>
      <c r="E52" t="s">
        <v>1292</v>
      </c>
      <c r="F52" t="s">
        <v>1292</v>
      </c>
      <c r="G52" t="s">
        <v>1292</v>
      </c>
      <c r="H52" s="273">
        <v>0</v>
      </c>
    </row>
    <row r="53" spans="1:8" x14ac:dyDescent="0.25">
      <c r="A53" t="s">
        <v>1829</v>
      </c>
      <c r="B53" t="s">
        <v>1699</v>
      </c>
      <c r="C53" t="s">
        <v>1292</v>
      </c>
      <c r="D53" t="s">
        <v>2375</v>
      </c>
      <c r="E53" t="s">
        <v>1292</v>
      </c>
      <c r="F53" t="s">
        <v>1292</v>
      </c>
      <c r="G53" t="s">
        <v>1292</v>
      </c>
      <c r="H53" s="273">
        <v>0</v>
      </c>
    </row>
    <row r="54" spans="1:8" x14ac:dyDescent="0.25">
      <c r="A54" t="s">
        <v>1838</v>
      </c>
      <c r="B54" t="s">
        <v>1699</v>
      </c>
      <c r="C54" t="s">
        <v>1292</v>
      </c>
      <c r="D54" t="s">
        <v>2375</v>
      </c>
      <c r="E54" t="s">
        <v>1292</v>
      </c>
      <c r="F54" t="s">
        <v>1292</v>
      </c>
      <c r="G54" t="s">
        <v>1845</v>
      </c>
      <c r="H54" s="273">
        <v>0</v>
      </c>
    </row>
    <row r="55" spans="1:8" x14ac:dyDescent="0.25">
      <c r="A55" t="s">
        <v>1837</v>
      </c>
      <c r="B55" t="s">
        <v>1699</v>
      </c>
      <c r="C55" t="s">
        <v>1292</v>
      </c>
      <c r="D55" t="s">
        <v>2375</v>
      </c>
      <c r="E55" t="s">
        <v>1292</v>
      </c>
      <c r="F55" t="s">
        <v>1292</v>
      </c>
      <c r="G55" t="s">
        <v>1292</v>
      </c>
      <c r="H55" s="273">
        <v>0</v>
      </c>
    </row>
    <row r="56" spans="1:8" x14ac:dyDescent="0.25">
      <c r="A56" t="s">
        <v>1840</v>
      </c>
      <c r="B56" t="s">
        <v>1699</v>
      </c>
      <c r="C56" t="s">
        <v>1292</v>
      </c>
      <c r="D56" t="s">
        <v>2375</v>
      </c>
      <c r="E56" t="s">
        <v>1292</v>
      </c>
      <c r="F56" t="s">
        <v>1292</v>
      </c>
      <c r="G56" t="s">
        <v>1292</v>
      </c>
      <c r="H56" s="273">
        <v>0</v>
      </c>
    </row>
    <row r="57" spans="1:8" x14ac:dyDescent="0.25">
      <c r="A57" t="s">
        <v>1844</v>
      </c>
      <c r="B57" t="s">
        <v>1699</v>
      </c>
      <c r="C57" t="s">
        <v>1292</v>
      </c>
      <c r="D57" t="s">
        <v>2375</v>
      </c>
      <c r="E57" t="s">
        <v>1292</v>
      </c>
      <c r="F57" t="s">
        <v>1292</v>
      </c>
      <c r="G57" t="s">
        <v>1292</v>
      </c>
      <c r="H57" s="273">
        <v>0</v>
      </c>
    </row>
    <row r="58" spans="1:8" x14ac:dyDescent="0.25">
      <c r="A58" t="s">
        <v>1830</v>
      </c>
      <c r="B58" t="s">
        <v>1699</v>
      </c>
      <c r="C58" t="s">
        <v>1292</v>
      </c>
      <c r="D58" t="s">
        <v>2375</v>
      </c>
      <c r="E58" t="s">
        <v>1292</v>
      </c>
      <c r="F58" t="s">
        <v>1292</v>
      </c>
      <c r="G58" t="s">
        <v>1292</v>
      </c>
      <c r="H58" s="273">
        <v>0</v>
      </c>
    </row>
    <row r="59" spans="1:8" x14ac:dyDescent="0.25">
      <c r="A59" t="s">
        <v>1841</v>
      </c>
      <c r="B59" t="s">
        <v>1699</v>
      </c>
      <c r="C59" t="s">
        <v>1292</v>
      </c>
      <c r="D59" t="s">
        <v>2375</v>
      </c>
      <c r="E59" t="s">
        <v>1292</v>
      </c>
      <c r="F59" t="s">
        <v>1292</v>
      </c>
      <c r="G59" t="s">
        <v>1292</v>
      </c>
      <c r="H59" s="273">
        <v>0</v>
      </c>
    </row>
    <row r="60" spans="1:8" x14ac:dyDescent="0.25">
      <c r="A60" t="s">
        <v>1754</v>
      </c>
      <c r="B60" t="s">
        <v>115</v>
      </c>
      <c r="C60" t="s">
        <v>1292</v>
      </c>
      <c r="D60" t="s">
        <v>2358</v>
      </c>
      <c r="E60" t="s">
        <v>1292</v>
      </c>
      <c r="F60" t="s">
        <v>1292</v>
      </c>
      <c r="G60" t="s">
        <v>1292</v>
      </c>
      <c r="H60" s="273">
        <v>0</v>
      </c>
    </row>
    <row r="61" spans="1:8" x14ac:dyDescent="0.25">
      <c r="A61" t="s">
        <v>2201</v>
      </c>
      <c r="B61" t="s">
        <v>115</v>
      </c>
      <c r="C61" t="s">
        <v>1292</v>
      </c>
      <c r="D61" t="s">
        <v>2358</v>
      </c>
      <c r="E61" t="s">
        <v>1292</v>
      </c>
      <c r="F61" t="s">
        <v>1292</v>
      </c>
      <c r="G61" t="s">
        <v>1292</v>
      </c>
      <c r="H61" s="273">
        <v>0</v>
      </c>
    </row>
    <row r="62" spans="1:8" x14ac:dyDescent="0.25">
      <c r="A62" t="s">
        <v>1881</v>
      </c>
      <c r="B62" t="s">
        <v>115</v>
      </c>
      <c r="C62" t="s">
        <v>1292</v>
      </c>
      <c r="D62" t="s">
        <v>2358</v>
      </c>
      <c r="E62" t="s">
        <v>1292</v>
      </c>
      <c r="F62" t="s">
        <v>1292</v>
      </c>
      <c r="G62" t="s">
        <v>1292</v>
      </c>
      <c r="H62" s="273">
        <v>0</v>
      </c>
    </row>
    <row r="63" spans="1:8" x14ac:dyDescent="0.25">
      <c r="A63" t="s">
        <v>1747</v>
      </c>
      <c r="B63" t="s">
        <v>115</v>
      </c>
      <c r="C63" t="s">
        <v>1292</v>
      </c>
      <c r="D63" t="s">
        <v>2358</v>
      </c>
      <c r="E63" t="s">
        <v>328</v>
      </c>
      <c r="F63" t="s">
        <v>1292</v>
      </c>
      <c r="G63" t="s">
        <v>1292</v>
      </c>
      <c r="H63" s="273">
        <v>0</v>
      </c>
    </row>
    <row r="64" spans="1:8" x14ac:dyDescent="0.25">
      <c r="A64" t="s">
        <v>1765</v>
      </c>
      <c r="B64" t="s">
        <v>115</v>
      </c>
      <c r="C64" t="s">
        <v>1292</v>
      </c>
      <c r="D64" t="s">
        <v>2358</v>
      </c>
      <c r="E64" t="s">
        <v>1292</v>
      </c>
      <c r="F64" t="s">
        <v>1292</v>
      </c>
      <c r="G64" t="s">
        <v>1292</v>
      </c>
      <c r="H64" s="273">
        <v>0</v>
      </c>
    </row>
    <row r="65" spans="1:8" x14ac:dyDescent="0.25">
      <c r="A65" t="s">
        <v>1750</v>
      </c>
      <c r="B65" t="s">
        <v>115</v>
      </c>
      <c r="C65" t="s">
        <v>1292</v>
      </c>
      <c r="D65" t="s">
        <v>2358</v>
      </c>
      <c r="E65" t="s">
        <v>1292</v>
      </c>
      <c r="F65" t="s">
        <v>1292</v>
      </c>
      <c r="G65" t="s">
        <v>1292</v>
      </c>
      <c r="H65" s="273">
        <v>0</v>
      </c>
    </row>
    <row r="66" spans="1:8" x14ac:dyDescent="0.25">
      <c r="A66" t="s">
        <v>1766</v>
      </c>
      <c r="B66" t="s">
        <v>115</v>
      </c>
      <c r="C66" t="s">
        <v>1292</v>
      </c>
      <c r="D66" t="s">
        <v>2358</v>
      </c>
      <c r="E66" t="s">
        <v>1292</v>
      </c>
      <c r="F66" t="s">
        <v>1292</v>
      </c>
      <c r="G66" t="s">
        <v>1292</v>
      </c>
      <c r="H66" s="273">
        <v>0</v>
      </c>
    </row>
    <row r="67" spans="1:8" x14ac:dyDescent="0.25">
      <c r="A67" t="s">
        <v>1767</v>
      </c>
      <c r="B67" t="s">
        <v>115</v>
      </c>
      <c r="C67" t="s">
        <v>1292</v>
      </c>
      <c r="D67" t="s">
        <v>2358</v>
      </c>
      <c r="E67" t="s">
        <v>1292</v>
      </c>
      <c r="F67" t="s">
        <v>1292</v>
      </c>
      <c r="G67" t="s">
        <v>1292</v>
      </c>
      <c r="H67" s="273">
        <v>0</v>
      </c>
    </row>
    <row r="68" spans="1:8" x14ac:dyDescent="0.25">
      <c r="A68" t="s">
        <v>1749</v>
      </c>
      <c r="B68" t="s">
        <v>115</v>
      </c>
      <c r="C68" t="s">
        <v>1292</v>
      </c>
      <c r="D68" t="s">
        <v>2358</v>
      </c>
      <c r="E68" t="s">
        <v>1373</v>
      </c>
      <c r="F68" t="s">
        <v>1374</v>
      </c>
      <c r="G68" t="s">
        <v>1292</v>
      </c>
      <c r="H68" s="273">
        <v>0</v>
      </c>
    </row>
    <row r="69" spans="1:8" x14ac:dyDescent="0.25">
      <c r="A69" t="s">
        <v>1748</v>
      </c>
      <c r="B69" t="s">
        <v>115</v>
      </c>
      <c r="C69" t="s">
        <v>1292</v>
      </c>
      <c r="D69" t="s">
        <v>2358</v>
      </c>
      <c r="E69" t="s">
        <v>1375</v>
      </c>
      <c r="F69" t="s">
        <v>1292</v>
      </c>
      <c r="G69" t="s">
        <v>1292</v>
      </c>
      <c r="H69" s="273">
        <v>0</v>
      </c>
    </row>
    <row r="70" spans="1:8" x14ac:dyDescent="0.25">
      <c r="A70" t="s">
        <v>2176</v>
      </c>
      <c r="B70" t="s">
        <v>115</v>
      </c>
      <c r="C70" t="s">
        <v>1292</v>
      </c>
      <c r="D70" t="s">
        <v>2358</v>
      </c>
      <c r="E70" t="s">
        <v>1378</v>
      </c>
      <c r="F70" t="s">
        <v>1292</v>
      </c>
      <c r="G70" t="s">
        <v>1292</v>
      </c>
      <c r="H70" s="273">
        <v>0</v>
      </c>
    </row>
    <row r="71" spans="1:8" x14ac:dyDescent="0.25">
      <c r="A71" t="s">
        <v>764</v>
      </c>
      <c r="B71" t="s">
        <v>115</v>
      </c>
      <c r="C71">
        <v>8</v>
      </c>
      <c r="D71" t="s">
        <v>2358</v>
      </c>
      <c r="E71" t="s">
        <v>271</v>
      </c>
      <c r="F71" t="s">
        <v>272</v>
      </c>
      <c r="G71" t="s">
        <v>2123</v>
      </c>
      <c r="H71" s="273">
        <v>0.53</v>
      </c>
    </row>
    <row r="72" spans="1:8" x14ac:dyDescent="0.25">
      <c r="A72" t="s">
        <v>1109</v>
      </c>
      <c r="B72" t="s">
        <v>115</v>
      </c>
      <c r="C72" t="s">
        <v>1292</v>
      </c>
      <c r="D72" t="s">
        <v>2358</v>
      </c>
      <c r="E72" t="s">
        <v>281</v>
      </c>
      <c r="F72" t="s">
        <v>282</v>
      </c>
      <c r="G72" t="s">
        <v>2037</v>
      </c>
      <c r="H72" s="273">
        <v>1</v>
      </c>
    </row>
    <row r="73" spans="1:8" x14ac:dyDescent="0.25">
      <c r="A73" t="s">
        <v>1752</v>
      </c>
      <c r="B73" t="s">
        <v>115</v>
      </c>
      <c r="C73" t="s">
        <v>1292</v>
      </c>
      <c r="D73" t="s">
        <v>2358</v>
      </c>
      <c r="E73" t="s">
        <v>1292</v>
      </c>
      <c r="F73" t="s">
        <v>1292</v>
      </c>
      <c r="G73" t="s">
        <v>1292</v>
      </c>
      <c r="H73" s="273">
        <v>0</v>
      </c>
    </row>
    <row r="74" spans="1:8" x14ac:dyDescent="0.25">
      <c r="A74" t="s">
        <v>1756</v>
      </c>
      <c r="B74" t="s">
        <v>115</v>
      </c>
      <c r="C74" t="s">
        <v>1292</v>
      </c>
      <c r="D74" t="s">
        <v>2358</v>
      </c>
      <c r="E74" t="s">
        <v>1292</v>
      </c>
      <c r="F74" t="s">
        <v>1292</v>
      </c>
      <c r="G74" t="s">
        <v>1292</v>
      </c>
      <c r="H74" s="273">
        <v>0</v>
      </c>
    </row>
    <row r="75" spans="1:8" x14ac:dyDescent="0.25">
      <c r="A75" t="s">
        <v>2247</v>
      </c>
      <c r="B75" t="s">
        <v>115</v>
      </c>
      <c r="C75">
        <v>164</v>
      </c>
      <c r="D75" t="s">
        <v>2358</v>
      </c>
      <c r="E75" t="s">
        <v>2257</v>
      </c>
      <c r="F75" t="s">
        <v>2258</v>
      </c>
      <c r="G75" t="s">
        <v>2261</v>
      </c>
      <c r="H75" s="273">
        <v>0.01</v>
      </c>
    </row>
    <row r="76" spans="1:8" x14ac:dyDescent="0.25">
      <c r="A76" t="s">
        <v>103</v>
      </c>
      <c r="B76" t="s">
        <v>115</v>
      </c>
      <c r="C76">
        <v>8</v>
      </c>
      <c r="D76" t="s">
        <v>2358</v>
      </c>
      <c r="E76" t="s">
        <v>348</v>
      </c>
      <c r="F76" t="s">
        <v>349</v>
      </c>
      <c r="G76" t="s">
        <v>1292</v>
      </c>
      <c r="H76" s="273">
        <v>0.91</v>
      </c>
    </row>
    <row r="77" spans="1:8" x14ac:dyDescent="0.25">
      <c r="A77" t="s">
        <v>108</v>
      </c>
      <c r="B77" t="s">
        <v>115</v>
      </c>
      <c r="C77">
        <v>100</v>
      </c>
      <c r="D77" t="s">
        <v>2358</v>
      </c>
      <c r="E77" t="s">
        <v>355</v>
      </c>
      <c r="F77" t="s">
        <v>356</v>
      </c>
      <c r="G77" t="s">
        <v>1292</v>
      </c>
      <c r="H77" s="273">
        <v>0.95</v>
      </c>
    </row>
    <row r="78" spans="1:8" x14ac:dyDescent="0.25">
      <c r="A78" t="s">
        <v>725</v>
      </c>
      <c r="B78" t="s">
        <v>115</v>
      </c>
      <c r="C78">
        <v>0.45</v>
      </c>
      <c r="D78" t="s">
        <v>722</v>
      </c>
      <c r="E78" t="s">
        <v>295</v>
      </c>
      <c r="F78" t="s">
        <v>294</v>
      </c>
      <c r="G78" t="s">
        <v>2008</v>
      </c>
      <c r="H78" s="273">
        <v>0.4</v>
      </c>
    </row>
    <row r="79" spans="1:8" x14ac:dyDescent="0.25">
      <c r="A79" t="s">
        <v>745</v>
      </c>
      <c r="B79" t="s">
        <v>115</v>
      </c>
      <c r="C79">
        <v>0.3</v>
      </c>
      <c r="D79" t="s">
        <v>722</v>
      </c>
      <c r="E79" t="s">
        <v>352</v>
      </c>
      <c r="F79" t="s">
        <v>353</v>
      </c>
      <c r="G79" t="s">
        <v>2009</v>
      </c>
      <c r="H79" s="273">
        <v>0</v>
      </c>
    </row>
    <row r="80" spans="1:8" x14ac:dyDescent="0.25">
      <c r="A80" t="s">
        <v>719</v>
      </c>
      <c r="B80" t="s">
        <v>115</v>
      </c>
      <c r="C80">
        <v>12</v>
      </c>
      <c r="D80" t="s">
        <v>2358</v>
      </c>
      <c r="E80" t="s">
        <v>295</v>
      </c>
      <c r="F80" t="s">
        <v>294</v>
      </c>
      <c r="G80" t="s">
        <v>1242</v>
      </c>
      <c r="H80" s="273">
        <v>0</v>
      </c>
    </row>
    <row r="81" spans="1:8" x14ac:dyDescent="0.25">
      <c r="A81" t="s">
        <v>738</v>
      </c>
      <c r="B81" t="s">
        <v>115</v>
      </c>
      <c r="C81">
        <v>3</v>
      </c>
      <c r="D81" t="s">
        <v>2358</v>
      </c>
      <c r="E81" t="s">
        <v>352</v>
      </c>
      <c r="F81" t="s">
        <v>353</v>
      </c>
      <c r="G81" t="s">
        <v>2220</v>
      </c>
      <c r="H81" s="273">
        <v>0.25</v>
      </c>
    </row>
    <row r="82" spans="1:8" x14ac:dyDescent="0.25">
      <c r="A82" t="s">
        <v>748</v>
      </c>
      <c r="B82" t="s">
        <v>111</v>
      </c>
      <c r="C82">
        <v>4.8</v>
      </c>
      <c r="D82" t="s">
        <v>169</v>
      </c>
      <c r="E82" t="s">
        <v>271</v>
      </c>
      <c r="F82" t="s">
        <v>354</v>
      </c>
      <c r="G82" t="s">
        <v>1271</v>
      </c>
      <c r="H82" s="273">
        <v>0.56000000000000005</v>
      </c>
    </row>
    <row r="83" spans="1:8" x14ac:dyDescent="0.25">
      <c r="A83" t="s">
        <v>753</v>
      </c>
      <c r="B83" t="s">
        <v>111</v>
      </c>
      <c r="C83">
        <v>4</v>
      </c>
      <c r="D83" t="s">
        <v>169</v>
      </c>
      <c r="E83" t="s">
        <v>271</v>
      </c>
      <c r="F83" t="s">
        <v>354</v>
      </c>
      <c r="G83" t="s">
        <v>1072</v>
      </c>
      <c r="H83" s="273">
        <v>0.39</v>
      </c>
    </row>
    <row r="84" spans="1:8" x14ac:dyDescent="0.25">
      <c r="A84" t="s">
        <v>758</v>
      </c>
      <c r="B84" t="s">
        <v>111</v>
      </c>
      <c r="C84">
        <v>4</v>
      </c>
      <c r="D84" t="s">
        <v>169</v>
      </c>
      <c r="E84" t="s">
        <v>271</v>
      </c>
      <c r="F84" t="s">
        <v>354</v>
      </c>
      <c r="G84" t="s">
        <v>1274</v>
      </c>
      <c r="H84" s="273">
        <v>0.22</v>
      </c>
    </row>
    <row r="85" spans="1:8" x14ac:dyDescent="0.25">
      <c r="A85" t="s">
        <v>1755</v>
      </c>
      <c r="B85" t="s">
        <v>115</v>
      </c>
      <c r="C85" t="s">
        <v>1292</v>
      </c>
      <c r="D85" t="s">
        <v>2358</v>
      </c>
      <c r="E85" t="s">
        <v>1292</v>
      </c>
      <c r="F85" t="s">
        <v>1292</v>
      </c>
      <c r="G85" t="s">
        <v>1292</v>
      </c>
      <c r="H85" s="273">
        <v>0</v>
      </c>
    </row>
    <row r="86" spans="1:8" x14ac:dyDescent="0.25">
      <c r="A86" t="s">
        <v>775</v>
      </c>
      <c r="B86" t="s">
        <v>127</v>
      </c>
      <c r="C86">
        <v>2</v>
      </c>
      <c r="D86" t="s">
        <v>2358</v>
      </c>
      <c r="E86" t="s">
        <v>359</v>
      </c>
      <c r="F86" t="s">
        <v>360</v>
      </c>
      <c r="G86" t="s">
        <v>2100</v>
      </c>
      <c r="H86" s="273">
        <v>0.5</v>
      </c>
    </row>
    <row r="87" spans="1:8" x14ac:dyDescent="0.25">
      <c r="A87" t="s">
        <v>713</v>
      </c>
      <c r="B87" t="s">
        <v>115</v>
      </c>
      <c r="C87">
        <v>12</v>
      </c>
      <c r="D87" t="s">
        <v>2358</v>
      </c>
      <c r="E87" t="s">
        <v>295</v>
      </c>
      <c r="F87" t="s">
        <v>294</v>
      </c>
      <c r="G87" t="s">
        <v>1292</v>
      </c>
      <c r="H87" s="273">
        <v>0</v>
      </c>
    </row>
    <row r="88" spans="1:8" x14ac:dyDescent="0.25">
      <c r="A88" t="s">
        <v>735</v>
      </c>
      <c r="B88" t="s">
        <v>115</v>
      </c>
      <c r="C88">
        <v>1</v>
      </c>
      <c r="D88" t="s">
        <v>2358</v>
      </c>
      <c r="E88" t="s">
        <v>352</v>
      </c>
      <c r="F88" t="s">
        <v>353</v>
      </c>
      <c r="G88" t="s">
        <v>2219</v>
      </c>
      <c r="H88" s="273">
        <v>0.09</v>
      </c>
    </row>
    <row r="89" spans="1:8" x14ac:dyDescent="0.25">
      <c r="A89" t="s">
        <v>1417</v>
      </c>
      <c r="B89" t="s">
        <v>115</v>
      </c>
      <c r="C89" t="s">
        <v>1292</v>
      </c>
      <c r="D89" t="s">
        <v>2358</v>
      </c>
      <c r="E89" t="s">
        <v>293</v>
      </c>
      <c r="F89" t="s">
        <v>294</v>
      </c>
      <c r="G89" t="s">
        <v>2092</v>
      </c>
      <c r="H89" s="273">
        <v>1</v>
      </c>
    </row>
    <row r="90" spans="1:8" x14ac:dyDescent="0.25">
      <c r="A90" t="s">
        <v>2179</v>
      </c>
      <c r="B90" t="s">
        <v>1882</v>
      </c>
      <c r="C90" t="s">
        <v>1292</v>
      </c>
      <c r="D90" t="s">
        <v>1292</v>
      </c>
      <c r="E90" t="s">
        <v>1292</v>
      </c>
      <c r="F90" t="s">
        <v>1292</v>
      </c>
      <c r="G90" t="s">
        <v>1292</v>
      </c>
      <c r="H90" s="273">
        <v>0</v>
      </c>
    </row>
    <row r="91" spans="1:8" x14ac:dyDescent="0.25">
      <c r="A91" t="s">
        <v>1775</v>
      </c>
      <c r="B91" t="s">
        <v>1882</v>
      </c>
      <c r="C91" t="s">
        <v>1292</v>
      </c>
      <c r="D91" t="s">
        <v>1292</v>
      </c>
      <c r="E91" t="s">
        <v>1292</v>
      </c>
      <c r="F91" t="s">
        <v>1292</v>
      </c>
      <c r="G91" t="s">
        <v>1292</v>
      </c>
      <c r="H91" s="273">
        <v>0</v>
      </c>
    </row>
    <row r="92" spans="1:8" x14ac:dyDescent="0.25">
      <c r="A92" t="s">
        <v>49</v>
      </c>
      <c r="B92" t="s">
        <v>115</v>
      </c>
      <c r="C92">
        <v>1</v>
      </c>
      <c r="D92" t="s">
        <v>2358</v>
      </c>
      <c r="E92" t="s">
        <v>1637</v>
      </c>
      <c r="F92" t="s">
        <v>1636</v>
      </c>
      <c r="G92" t="s">
        <v>1640</v>
      </c>
      <c r="H92" s="273">
        <v>0.12</v>
      </c>
    </row>
    <row r="93" spans="1:8" x14ac:dyDescent="0.25">
      <c r="A93" t="s">
        <v>1419</v>
      </c>
      <c r="B93" t="s">
        <v>113</v>
      </c>
      <c r="C93">
        <v>880</v>
      </c>
      <c r="D93" t="s">
        <v>1134</v>
      </c>
      <c r="E93" t="s">
        <v>1637</v>
      </c>
      <c r="F93" t="s">
        <v>1636</v>
      </c>
      <c r="G93" t="s">
        <v>2017</v>
      </c>
      <c r="H93" s="273">
        <v>0</v>
      </c>
    </row>
    <row r="94" spans="1:8" x14ac:dyDescent="0.25">
      <c r="A94" t="s">
        <v>597</v>
      </c>
      <c r="B94" t="s">
        <v>113</v>
      </c>
      <c r="C94">
        <v>132</v>
      </c>
      <c r="D94" t="s">
        <v>1134</v>
      </c>
      <c r="E94" t="s">
        <v>324</v>
      </c>
      <c r="F94" t="s">
        <v>594</v>
      </c>
      <c r="G94" t="s">
        <v>1130</v>
      </c>
      <c r="H94" s="273">
        <v>2.9999999999999997E-4</v>
      </c>
    </row>
    <row r="95" spans="1:8" x14ac:dyDescent="0.25">
      <c r="A95" t="s">
        <v>106</v>
      </c>
      <c r="B95" t="s">
        <v>115</v>
      </c>
      <c r="C95">
        <v>7</v>
      </c>
      <c r="D95" t="s">
        <v>2358</v>
      </c>
      <c r="E95" t="s">
        <v>352</v>
      </c>
      <c r="F95" t="s">
        <v>353</v>
      </c>
      <c r="G95" t="s">
        <v>2221</v>
      </c>
      <c r="H95" s="273">
        <v>0.37</v>
      </c>
    </row>
    <row r="96" spans="1:8" x14ac:dyDescent="0.25">
      <c r="A96" t="s">
        <v>2103</v>
      </c>
      <c r="B96" t="s">
        <v>111</v>
      </c>
      <c r="C96">
        <v>19.087</v>
      </c>
      <c r="D96" t="s">
        <v>169</v>
      </c>
      <c r="E96" t="s">
        <v>297</v>
      </c>
      <c r="F96" t="s">
        <v>583</v>
      </c>
      <c r="G96" t="s">
        <v>2104</v>
      </c>
      <c r="H96" s="273">
        <v>0.9</v>
      </c>
    </row>
    <row r="97" spans="1:8" x14ac:dyDescent="0.25">
      <c r="A97" t="s">
        <v>61</v>
      </c>
      <c r="B97" t="s">
        <v>115</v>
      </c>
      <c r="C97">
        <v>47</v>
      </c>
      <c r="D97" t="s">
        <v>2358</v>
      </c>
      <c r="E97" t="s">
        <v>295</v>
      </c>
      <c r="F97" t="s">
        <v>294</v>
      </c>
      <c r="G97" t="s">
        <v>2093</v>
      </c>
      <c r="H97" s="273">
        <v>1</v>
      </c>
    </row>
    <row r="98" spans="1:8" x14ac:dyDescent="0.25">
      <c r="A98" t="s">
        <v>107</v>
      </c>
      <c r="B98" t="s">
        <v>115</v>
      </c>
      <c r="C98">
        <v>3</v>
      </c>
      <c r="D98" t="s">
        <v>2358</v>
      </c>
      <c r="E98" t="s">
        <v>271</v>
      </c>
      <c r="F98" t="s">
        <v>354</v>
      </c>
      <c r="G98" t="s">
        <v>2138</v>
      </c>
      <c r="H98" s="273">
        <v>1</v>
      </c>
    </row>
    <row r="99" spans="1:8" x14ac:dyDescent="0.25">
      <c r="A99" t="s">
        <v>1776</v>
      </c>
      <c r="B99" t="s">
        <v>1882</v>
      </c>
      <c r="C99" t="s">
        <v>1292</v>
      </c>
      <c r="D99" t="s">
        <v>1292</v>
      </c>
      <c r="E99" t="s">
        <v>1292</v>
      </c>
      <c r="F99" t="s">
        <v>1292</v>
      </c>
      <c r="G99" t="s">
        <v>1292</v>
      </c>
      <c r="H99" s="273">
        <v>0</v>
      </c>
    </row>
    <row r="100" spans="1:8" x14ac:dyDescent="0.25">
      <c r="A100" t="s">
        <v>1930</v>
      </c>
      <c r="B100" t="s">
        <v>1882</v>
      </c>
      <c r="C100" t="s">
        <v>1292</v>
      </c>
      <c r="D100" t="s">
        <v>1292</v>
      </c>
      <c r="E100" t="s">
        <v>1292</v>
      </c>
      <c r="F100" t="s">
        <v>1292</v>
      </c>
      <c r="G100" t="s">
        <v>1292</v>
      </c>
      <c r="H100" s="273">
        <v>0</v>
      </c>
    </row>
    <row r="101" spans="1:8" x14ac:dyDescent="0.25">
      <c r="A101" t="s">
        <v>1779</v>
      </c>
      <c r="B101" t="s">
        <v>1882</v>
      </c>
      <c r="C101" t="s">
        <v>1292</v>
      </c>
      <c r="D101" t="s">
        <v>1292</v>
      </c>
      <c r="E101" t="s">
        <v>1292</v>
      </c>
      <c r="F101" t="s">
        <v>1292</v>
      </c>
      <c r="G101" t="s">
        <v>1292</v>
      </c>
      <c r="H101" s="273">
        <v>0</v>
      </c>
    </row>
    <row r="102" spans="1:8" x14ac:dyDescent="0.25">
      <c r="A102" t="s">
        <v>1778</v>
      </c>
      <c r="B102" t="s">
        <v>1882</v>
      </c>
      <c r="C102" t="s">
        <v>1292</v>
      </c>
      <c r="D102" t="s">
        <v>1292</v>
      </c>
      <c r="E102" t="s">
        <v>1292</v>
      </c>
      <c r="F102" t="s">
        <v>1292</v>
      </c>
      <c r="G102" t="s">
        <v>1292</v>
      </c>
      <c r="H102" s="273">
        <v>0</v>
      </c>
    </row>
    <row r="103" spans="1:8" x14ac:dyDescent="0.25">
      <c r="A103" t="s">
        <v>1777</v>
      </c>
      <c r="B103" t="s">
        <v>1882</v>
      </c>
      <c r="C103" t="s">
        <v>1292</v>
      </c>
      <c r="D103" t="s">
        <v>1292</v>
      </c>
      <c r="E103" t="s">
        <v>1292</v>
      </c>
      <c r="F103" t="s">
        <v>1292</v>
      </c>
      <c r="G103" t="s">
        <v>1292</v>
      </c>
      <c r="H103" s="273">
        <v>0</v>
      </c>
    </row>
    <row r="104" spans="1:8" x14ac:dyDescent="0.25">
      <c r="A104" t="s">
        <v>1769</v>
      </c>
      <c r="B104" t="s">
        <v>1882</v>
      </c>
      <c r="C104" t="s">
        <v>1292</v>
      </c>
      <c r="D104" t="s">
        <v>1292</v>
      </c>
      <c r="E104" t="s">
        <v>1292</v>
      </c>
      <c r="F104" t="s">
        <v>1292</v>
      </c>
      <c r="G104" t="s">
        <v>1292</v>
      </c>
      <c r="H104" s="273">
        <v>0</v>
      </c>
    </row>
    <row r="105" spans="1:8" x14ac:dyDescent="0.25">
      <c r="A105" t="s">
        <v>1773</v>
      </c>
      <c r="B105" t="s">
        <v>1882</v>
      </c>
      <c r="C105" t="s">
        <v>1292</v>
      </c>
      <c r="D105" t="s">
        <v>1292</v>
      </c>
      <c r="E105" t="s">
        <v>1292</v>
      </c>
      <c r="F105" t="s">
        <v>1292</v>
      </c>
      <c r="G105" t="s">
        <v>1292</v>
      </c>
      <c r="H105" s="273">
        <v>0</v>
      </c>
    </row>
    <row r="106" spans="1:8" x14ac:dyDescent="0.25">
      <c r="A106" t="s">
        <v>1883</v>
      </c>
      <c r="B106" t="s">
        <v>1882</v>
      </c>
      <c r="C106" t="s">
        <v>1292</v>
      </c>
      <c r="D106" t="s">
        <v>1292</v>
      </c>
      <c r="E106" t="s">
        <v>1292</v>
      </c>
      <c r="F106" t="s">
        <v>1292</v>
      </c>
      <c r="G106" t="s">
        <v>1292</v>
      </c>
      <c r="H106" s="273">
        <v>0</v>
      </c>
    </row>
    <row r="107" spans="1:8" x14ac:dyDescent="0.25">
      <c r="A107" t="s">
        <v>1774</v>
      </c>
      <c r="B107" t="s">
        <v>1882</v>
      </c>
      <c r="C107" t="s">
        <v>1292</v>
      </c>
      <c r="D107" t="s">
        <v>1292</v>
      </c>
      <c r="E107" t="s">
        <v>1292</v>
      </c>
      <c r="F107" t="s">
        <v>1292</v>
      </c>
      <c r="G107" t="s">
        <v>1292</v>
      </c>
      <c r="H107" s="273">
        <v>0</v>
      </c>
    </row>
    <row r="108" spans="1:8" x14ac:dyDescent="0.25">
      <c r="A108" t="s">
        <v>1886</v>
      </c>
      <c r="B108" t="s">
        <v>1882</v>
      </c>
      <c r="C108" t="s">
        <v>1292</v>
      </c>
      <c r="D108" t="s">
        <v>1292</v>
      </c>
      <c r="E108" t="s">
        <v>1292</v>
      </c>
      <c r="F108" t="s">
        <v>1292</v>
      </c>
      <c r="G108" t="s">
        <v>1292</v>
      </c>
      <c r="H108" s="273">
        <v>0</v>
      </c>
    </row>
    <row r="109" spans="1:8" x14ac:dyDescent="0.25">
      <c r="A109" t="s">
        <v>1780</v>
      </c>
      <c r="B109" t="s">
        <v>1882</v>
      </c>
      <c r="C109" t="s">
        <v>1292</v>
      </c>
      <c r="D109" t="s">
        <v>1292</v>
      </c>
      <c r="E109" t="s">
        <v>1292</v>
      </c>
      <c r="F109" t="s">
        <v>1292</v>
      </c>
      <c r="G109" t="s">
        <v>1292</v>
      </c>
      <c r="H109" s="273">
        <v>0</v>
      </c>
    </row>
    <row r="110" spans="1:8" x14ac:dyDescent="0.25">
      <c r="A110" t="s">
        <v>1772</v>
      </c>
      <c r="B110" t="s">
        <v>1882</v>
      </c>
      <c r="C110" t="s">
        <v>1292</v>
      </c>
      <c r="D110" t="s">
        <v>1292</v>
      </c>
      <c r="E110" t="s">
        <v>1292</v>
      </c>
      <c r="F110" t="s">
        <v>1292</v>
      </c>
      <c r="G110" t="s">
        <v>1292</v>
      </c>
      <c r="H110" s="273">
        <v>0</v>
      </c>
    </row>
    <row r="111" spans="1:8" x14ac:dyDescent="0.25">
      <c r="A111" t="s">
        <v>1771</v>
      </c>
      <c r="B111" t="s">
        <v>1882</v>
      </c>
      <c r="C111" t="s">
        <v>1292</v>
      </c>
      <c r="D111" t="s">
        <v>1292</v>
      </c>
      <c r="E111" t="s">
        <v>1292</v>
      </c>
      <c r="F111" t="s">
        <v>1292</v>
      </c>
      <c r="G111" t="s">
        <v>1292</v>
      </c>
      <c r="H111" s="273">
        <v>0</v>
      </c>
    </row>
    <row r="112" spans="1:8" x14ac:dyDescent="0.25">
      <c r="A112" t="s">
        <v>2076</v>
      </c>
      <c r="B112" t="s">
        <v>111</v>
      </c>
      <c r="C112">
        <v>19.428000000000001</v>
      </c>
      <c r="D112" t="s">
        <v>169</v>
      </c>
      <c r="E112" t="s">
        <v>350</v>
      </c>
      <c r="F112" t="s">
        <v>349</v>
      </c>
      <c r="G112" t="s">
        <v>2077</v>
      </c>
      <c r="H112" s="273">
        <v>1</v>
      </c>
    </row>
    <row r="113" spans="1:8" x14ac:dyDescent="0.25">
      <c r="A113" t="s">
        <v>101</v>
      </c>
      <c r="B113" t="s">
        <v>114</v>
      </c>
      <c r="C113">
        <v>0.69599999999999995</v>
      </c>
      <c r="D113" t="s">
        <v>169</v>
      </c>
      <c r="E113" t="s">
        <v>1213</v>
      </c>
      <c r="F113" t="s">
        <v>347</v>
      </c>
      <c r="G113" t="s">
        <v>1292</v>
      </c>
      <c r="H113" s="273">
        <v>1</v>
      </c>
    </row>
    <row r="114" spans="1:8" x14ac:dyDescent="0.25">
      <c r="A114" t="s">
        <v>104</v>
      </c>
      <c r="B114" t="s">
        <v>111</v>
      </c>
      <c r="C114">
        <v>7</v>
      </c>
      <c r="D114" t="s">
        <v>169</v>
      </c>
      <c r="E114" t="s">
        <v>357</v>
      </c>
      <c r="F114" t="s">
        <v>349</v>
      </c>
      <c r="G114" t="s">
        <v>2095</v>
      </c>
      <c r="H114" s="273">
        <v>1</v>
      </c>
    </row>
    <row r="115" spans="1:8" x14ac:dyDescent="0.25">
      <c r="A115" t="s">
        <v>1247</v>
      </c>
      <c r="B115" t="s">
        <v>111</v>
      </c>
      <c r="C115">
        <v>14</v>
      </c>
      <c r="D115" t="s">
        <v>169</v>
      </c>
      <c r="E115" t="s">
        <v>295</v>
      </c>
      <c r="F115" t="s">
        <v>712</v>
      </c>
      <c r="G115" t="s">
        <v>1292</v>
      </c>
      <c r="H115" s="273">
        <v>0.73899999999999999</v>
      </c>
    </row>
    <row r="116" spans="1:8" x14ac:dyDescent="0.25">
      <c r="A116" t="s">
        <v>1254</v>
      </c>
      <c r="B116" t="s">
        <v>111</v>
      </c>
      <c r="C116">
        <v>5</v>
      </c>
      <c r="D116" t="s">
        <v>169</v>
      </c>
      <c r="E116" t="s">
        <v>295</v>
      </c>
      <c r="F116" t="s">
        <v>712</v>
      </c>
      <c r="G116" t="s">
        <v>1292</v>
      </c>
      <c r="H116" s="273">
        <v>0.89900000000000002</v>
      </c>
    </row>
    <row r="117" spans="1:8" x14ac:dyDescent="0.25">
      <c r="A117" t="s">
        <v>1259</v>
      </c>
      <c r="B117" t="s">
        <v>111</v>
      </c>
      <c r="C117">
        <v>5</v>
      </c>
      <c r="D117" t="s">
        <v>169</v>
      </c>
      <c r="E117" t="s">
        <v>295</v>
      </c>
      <c r="F117" t="s">
        <v>712</v>
      </c>
      <c r="G117" t="s">
        <v>1292</v>
      </c>
      <c r="H117" s="273">
        <v>0.99</v>
      </c>
    </row>
    <row r="118" spans="1:8" x14ac:dyDescent="0.25">
      <c r="A118" t="s">
        <v>1413</v>
      </c>
      <c r="B118" t="s">
        <v>113</v>
      </c>
      <c r="C118" t="s">
        <v>1292</v>
      </c>
      <c r="D118" t="s">
        <v>169</v>
      </c>
      <c r="E118" t="s">
        <v>1292</v>
      </c>
      <c r="F118" t="s">
        <v>1292</v>
      </c>
      <c r="G118" t="s">
        <v>1415</v>
      </c>
      <c r="H118" s="273">
        <v>0</v>
      </c>
    </row>
    <row r="119" spans="1:8" x14ac:dyDescent="0.25">
      <c r="A119" t="s">
        <v>50</v>
      </c>
      <c r="B119" t="s">
        <v>111</v>
      </c>
      <c r="C119">
        <v>2.56</v>
      </c>
      <c r="D119" t="s">
        <v>169</v>
      </c>
      <c r="E119" t="s">
        <v>271</v>
      </c>
      <c r="F119" t="s">
        <v>272</v>
      </c>
      <c r="G119" t="s">
        <v>2238</v>
      </c>
      <c r="H119" s="273">
        <v>0.61499999999999999</v>
      </c>
    </row>
    <row r="120" spans="1:8" x14ac:dyDescent="0.25">
      <c r="A120" t="s">
        <v>661</v>
      </c>
      <c r="B120" t="s">
        <v>114</v>
      </c>
      <c r="C120">
        <v>18</v>
      </c>
      <c r="D120" t="s">
        <v>169</v>
      </c>
      <c r="E120" t="s">
        <v>311</v>
      </c>
      <c r="F120" t="s">
        <v>663</v>
      </c>
      <c r="G120" t="s">
        <v>1670</v>
      </c>
      <c r="H120" s="273">
        <v>1</v>
      </c>
    </row>
    <row r="121" spans="1:8" x14ac:dyDescent="0.25">
      <c r="A121" t="s">
        <v>1120</v>
      </c>
      <c r="B121" t="s">
        <v>114</v>
      </c>
      <c r="C121" t="s">
        <v>1292</v>
      </c>
      <c r="D121" t="s">
        <v>1134</v>
      </c>
      <c r="E121" t="s">
        <v>668</v>
      </c>
      <c r="F121" t="s">
        <v>858</v>
      </c>
      <c r="G121" t="s">
        <v>1160</v>
      </c>
      <c r="H121" s="273">
        <v>1</v>
      </c>
    </row>
    <row r="122" spans="1:8" x14ac:dyDescent="0.25">
      <c r="A122" t="s">
        <v>652</v>
      </c>
      <c r="B122" t="s">
        <v>114</v>
      </c>
      <c r="C122">
        <v>12</v>
      </c>
      <c r="D122" t="s">
        <v>169</v>
      </c>
      <c r="E122" t="s">
        <v>270</v>
      </c>
      <c r="F122" t="s">
        <v>656</v>
      </c>
      <c r="G122" t="s">
        <v>658</v>
      </c>
      <c r="H122" s="273">
        <v>1</v>
      </c>
    </row>
    <row r="123" spans="1:8" x14ac:dyDescent="0.25">
      <c r="A123" t="s">
        <v>1190</v>
      </c>
      <c r="B123" t="s">
        <v>121</v>
      </c>
      <c r="C123" t="s">
        <v>1292</v>
      </c>
      <c r="D123" t="s">
        <v>1134</v>
      </c>
      <c r="E123" t="s">
        <v>1292</v>
      </c>
      <c r="F123" t="s">
        <v>1292</v>
      </c>
      <c r="G123" t="s">
        <v>2038</v>
      </c>
      <c r="H123" s="273">
        <v>0.87</v>
      </c>
    </row>
    <row r="124" spans="1:8" x14ac:dyDescent="0.25">
      <c r="A124" t="s">
        <v>1206</v>
      </c>
      <c r="B124" t="s">
        <v>121</v>
      </c>
      <c r="C124">
        <v>0.29699999999999999</v>
      </c>
      <c r="D124" t="s">
        <v>169</v>
      </c>
      <c r="E124" t="s">
        <v>357</v>
      </c>
      <c r="F124" t="s">
        <v>358</v>
      </c>
      <c r="G124" t="s">
        <v>1668</v>
      </c>
      <c r="H124" s="273">
        <v>1</v>
      </c>
    </row>
    <row r="125" spans="1:8" x14ac:dyDescent="0.25">
      <c r="A125" t="s">
        <v>1182</v>
      </c>
      <c r="B125" t="s">
        <v>111</v>
      </c>
      <c r="C125" t="s">
        <v>1292</v>
      </c>
      <c r="D125" t="s">
        <v>169</v>
      </c>
      <c r="E125" t="s">
        <v>1662</v>
      </c>
      <c r="F125" t="s">
        <v>1662</v>
      </c>
      <c r="G125" t="s">
        <v>1342</v>
      </c>
      <c r="H125" s="273">
        <v>0</v>
      </c>
    </row>
    <row r="126" spans="1:8" x14ac:dyDescent="0.25">
      <c r="A126" t="s">
        <v>47</v>
      </c>
      <c r="B126" t="s">
        <v>113</v>
      </c>
      <c r="C126">
        <v>5.4</v>
      </c>
      <c r="D126" t="s">
        <v>169</v>
      </c>
      <c r="E126" t="s">
        <v>268</v>
      </c>
      <c r="F126" t="s">
        <v>269</v>
      </c>
      <c r="G126" t="s">
        <v>1672</v>
      </c>
      <c r="H126" s="273">
        <v>1</v>
      </c>
    </row>
    <row r="127" spans="1:8" x14ac:dyDescent="0.25">
      <c r="A127" t="s">
        <v>2166</v>
      </c>
      <c r="B127" t="s">
        <v>111</v>
      </c>
      <c r="C127" t="s">
        <v>1292</v>
      </c>
      <c r="D127" t="s">
        <v>169</v>
      </c>
      <c r="E127" t="s">
        <v>1292</v>
      </c>
      <c r="F127" t="s">
        <v>1292</v>
      </c>
      <c r="G127" t="s">
        <v>1292</v>
      </c>
      <c r="H127" s="273">
        <v>0</v>
      </c>
    </row>
    <row r="128" spans="1:8" x14ac:dyDescent="0.25">
      <c r="A128" t="s">
        <v>1729</v>
      </c>
      <c r="B128" t="s">
        <v>111</v>
      </c>
      <c r="C128" t="s">
        <v>1292</v>
      </c>
      <c r="D128" t="s">
        <v>169</v>
      </c>
      <c r="E128" t="s">
        <v>1292</v>
      </c>
      <c r="F128" t="s">
        <v>1292</v>
      </c>
      <c r="G128" t="s">
        <v>1292</v>
      </c>
      <c r="H128" s="273">
        <v>0</v>
      </c>
    </row>
    <row r="129" spans="1:8" x14ac:dyDescent="0.25">
      <c r="A129" t="s">
        <v>1731</v>
      </c>
      <c r="B129" t="s">
        <v>111</v>
      </c>
      <c r="C129" t="s">
        <v>1292</v>
      </c>
      <c r="D129" t="s">
        <v>169</v>
      </c>
      <c r="E129" t="s">
        <v>1292</v>
      </c>
      <c r="F129" t="s">
        <v>1292</v>
      </c>
      <c r="G129" t="s">
        <v>1292</v>
      </c>
      <c r="H129" s="273">
        <v>0</v>
      </c>
    </row>
    <row r="130" spans="1:8" x14ac:dyDescent="0.25">
      <c r="A130" t="s">
        <v>1730</v>
      </c>
      <c r="B130" t="s">
        <v>111</v>
      </c>
      <c r="C130" t="s">
        <v>1292</v>
      </c>
      <c r="D130" t="s">
        <v>169</v>
      </c>
      <c r="E130" t="s">
        <v>1292</v>
      </c>
      <c r="F130" t="s">
        <v>1292</v>
      </c>
      <c r="G130" t="s">
        <v>1292</v>
      </c>
      <c r="H130" s="273">
        <v>0</v>
      </c>
    </row>
    <row r="131" spans="1:8" x14ac:dyDescent="0.25">
      <c r="A131" t="s">
        <v>731</v>
      </c>
      <c r="B131" t="s">
        <v>111</v>
      </c>
      <c r="C131">
        <v>0.3</v>
      </c>
      <c r="D131" t="s">
        <v>169</v>
      </c>
      <c r="E131" t="s">
        <v>352</v>
      </c>
      <c r="F131" t="s">
        <v>353</v>
      </c>
      <c r="G131" t="s">
        <v>2237</v>
      </c>
      <c r="H131" s="273">
        <v>0.09</v>
      </c>
    </row>
    <row r="132" spans="1:8" x14ac:dyDescent="0.25">
      <c r="A132" t="s">
        <v>1735</v>
      </c>
      <c r="B132" t="s">
        <v>111</v>
      </c>
      <c r="C132" t="s">
        <v>1292</v>
      </c>
      <c r="D132" t="s">
        <v>169</v>
      </c>
      <c r="E132" t="s">
        <v>1292</v>
      </c>
      <c r="F132" t="s">
        <v>1292</v>
      </c>
      <c r="G132" t="s">
        <v>1292</v>
      </c>
      <c r="H132" s="273">
        <v>0</v>
      </c>
    </row>
    <row r="133" spans="1:8" x14ac:dyDescent="0.25">
      <c r="A133" t="s">
        <v>1783</v>
      </c>
      <c r="B133" t="s">
        <v>111</v>
      </c>
      <c r="C133" t="s">
        <v>1292</v>
      </c>
      <c r="D133" t="s">
        <v>169</v>
      </c>
      <c r="E133" t="s">
        <v>1292</v>
      </c>
      <c r="F133" t="s">
        <v>1292</v>
      </c>
      <c r="G133" t="s">
        <v>1292</v>
      </c>
      <c r="H133" s="273">
        <v>0</v>
      </c>
    </row>
    <row r="134" spans="1:8" x14ac:dyDescent="0.25">
      <c r="A134" t="s">
        <v>2151</v>
      </c>
      <c r="B134" t="s">
        <v>111</v>
      </c>
      <c r="C134">
        <v>159.75</v>
      </c>
      <c r="D134" t="s">
        <v>169</v>
      </c>
      <c r="E134" t="s">
        <v>791</v>
      </c>
      <c r="F134" t="s">
        <v>1656</v>
      </c>
      <c r="G134" t="s">
        <v>2236</v>
      </c>
      <c r="H134" s="273">
        <v>0</v>
      </c>
    </row>
    <row r="135" spans="1:8" x14ac:dyDescent="0.25">
      <c r="A135" t="s">
        <v>419</v>
      </c>
      <c r="B135" t="s">
        <v>111</v>
      </c>
      <c r="C135">
        <v>85</v>
      </c>
      <c r="D135" t="s">
        <v>169</v>
      </c>
      <c r="E135" t="s">
        <v>286</v>
      </c>
      <c r="F135" t="s">
        <v>287</v>
      </c>
      <c r="G135" t="s">
        <v>2235</v>
      </c>
      <c r="H135" s="273">
        <v>0.503</v>
      </c>
    </row>
    <row r="136" spans="1:8" x14ac:dyDescent="0.25">
      <c r="A136" t="s">
        <v>420</v>
      </c>
      <c r="B136" t="s">
        <v>111</v>
      </c>
      <c r="C136">
        <v>80</v>
      </c>
      <c r="D136" t="s">
        <v>169</v>
      </c>
      <c r="E136" t="s">
        <v>288</v>
      </c>
      <c r="F136" t="s">
        <v>289</v>
      </c>
      <c r="G136" t="s">
        <v>2234</v>
      </c>
      <c r="H136" s="273">
        <v>0.82469999999999999</v>
      </c>
    </row>
    <row r="137" spans="1:8" x14ac:dyDescent="0.25">
      <c r="A137" t="s">
        <v>785</v>
      </c>
      <c r="B137" t="s">
        <v>111</v>
      </c>
      <c r="C137">
        <v>45</v>
      </c>
      <c r="D137" t="s">
        <v>169</v>
      </c>
      <c r="E137" t="s">
        <v>357</v>
      </c>
      <c r="F137" t="s">
        <v>1644</v>
      </c>
      <c r="G137" t="s">
        <v>2211</v>
      </c>
      <c r="H137" s="273">
        <v>0</v>
      </c>
    </row>
    <row r="138" spans="1:8" x14ac:dyDescent="0.25">
      <c r="A138" t="s">
        <v>788</v>
      </c>
      <c r="B138" t="s">
        <v>111</v>
      </c>
      <c r="C138">
        <v>40</v>
      </c>
      <c r="D138" t="s">
        <v>169</v>
      </c>
      <c r="E138" t="s">
        <v>1647</v>
      </c>
      <c r="F138" t="s">
        <v>1648</v>
      </c>
      <c r="G138" t="s">
        <v>1665</v>
      </c>
      <c r="H138" s="273">
        <v>0</v>
      </c>
    </row>
    <row r="139" spans="1:8" x14ac:dyDescent="0.25">
      <c r="A139" t="s">
        <v>1344</v>
      </c>
      <c r="B139" t="s">
        <v>111</v>
      </c>
      <c r="C139">
        <v>136</v>
      </c>
      <c r="D139" t="s">
        <v>169</v>
      </c>
      <c r="E139" t="s">
        <v>1350</v>
      </c>
      <c r="F139" t="s">
        <v>1350</v>
      </c>
      <c r="G139" t="s">
        <v>2207</v>
      </c>
      <c r="H139" s="273">
        <v>0.14000000000000001</v>
      </c>
    </row>
    <row r="140" spans="1:8" x14ac:dyDescent="0.25">
      <c r="A140" t="s">
        <v>1140</v>
      </c>
      <c r="B140" t="s">
        <v>111</v>
      </c>
      <c r="C140">
        <v>3.5</v>
      </c>
      <c r="D140" t="s">
        <v>169</v>
      </c>
      <c r="E140" t="s">
        <v>1378</v>
      </c>
      <c r="F140" t="s">
        <v>1292</v>
      </c>
      <c r="G140" t="s">
        <v>2218</v>
      </c>
      <c r="H140" s="273">
        <v>0</v>
      </c>
    </row>
    <row r="141" spans="1:8" x14ac:dyDescent="0.25">
      <c r="A141" t="s">
        <v>1734</v>
      </c>
      <c r="B141" t="s">
        <v>111</v>
      </c>
      <c r="C141" t="s">
        <v>1292</v>
      </c>
      <c r="D141" t="s">
        <v>169</v>
      </c>
      <c r="E141" t="s">
        <v>1292</v>
      </c>
      <c r="F141" t="s">
        <v>1292</v>
      </c>
      <c r="G141" t="s">
        <v>1292</v>
      </c>
      <c r="H141" s="273">
        <v>0</v>
      </c>
    </row>
    <row r="142" spans="1:8" x14ac:dyDescent="0.25">
      <c r="A142" t="s">
        <v>1704</v>
      </c>
      <c r="B142" t="s">
        <v>111</v>
      </c>
      <c r="C142" t="s">
        <v>1292</v>
      </c>
      <c r="D142" t="s">
        <v>169</v>
      </c>
      <c r="E142" t="s">
        <v>2159</v>
      </c>
      <c r="F142" t="s">
        <v>1292</v>
      </c>
      <c r="G142" t="s">
        <v>1292</v>
      </c>
      <c r="H142" s="273">
        <v>0</v>
      </c>
    </row>
    <row r="143" spans="1:8" x14ac:dyDescent="0.25">
      <c r="A143" t="s">
        <v>60</v>
      </c>
      <c r="B143" t="s">
        <v>111</v>
      </c>
      <c r="C143">
        <v>73</v>
      </c>
      <c r="D143" t="s">
        <v>169</v>
      </c>
      <c r="E143" t="s">
        <v>281</v>
      </c>
      <c r="F143" t="s">
        <v>282</v>
      </c>
      <c r="G143" t="s">
        <v>2332</v>
      </c>
      <c r="H143" s="273">
        <v>0.54300000000000004</v>
      </c>
    </row>
    <row r="144" spans="1:8" x14ac:dyDescent="0.25">
      <c r="A144" t="s">
        <v>1379</v>
      </c>
      <c r="B144" t="s">
        <v>111</v>
      </c>
      <c r="C144">
        <v>40</v>
      </c>
      <c r="D144" t="s">
        <v>169</v>
      </c>
      <c r="E144" t="s">
        <v>281</v>
      </c>
      <c r="F144" t="s">
        <v>282</v>
      </c>
      <c r="G144" t="s">
        <v>2036</v>
      </c>
      <c r="H144" s="273">
        <v>1</v>
      </c>
    </row>
    <row r="145" spans="1:8" x14ac:dyDescent="0.25">
      <c r="A145" t="s">
        <v>1141</v>
      </c>
      <c r="B145" t="s">
        <v>111</v>
      </c>
      <c r="C145">
        <v>130</v>
      </c>
      <c r="D145" t="s">
        <v>169</v>
      </c>
      <c r="E145" t="s">
        <v>1373</v>
      </c>
      <c r="F145" t="s">
        <v>1374</v>
      </c>
      <c r="G145" t="s">
        <v>2216</v>
      </c>
      <c r="H145" s="273">
        <v>0</v>
      </c>
    </row>
    <row r="146" spans="1:8" x14ac:dyDescent="0.25">
      <c r="A146" t="s">
        <v>1208</v>
      </c>
      <c r="B146" t="s">
        <v>114</v>
      </c>
      <c r="C146">
        <v>1</v>
      </c>
      <c r="D146" t="s">
        <v>2088</v>
      </c>
      <c r="E146" t="s">
        <v>1213</v>
      </c>
      <c r="F146" t="s">
        <v>1214</v>
      </c>
      <c r="G146" t="s">
        <v>1296</v>
      </c>
      <c r="H146" s="273">
        <v>1</v>
      </c>
    </row>
    <row r="147" spans="1:8" x14ac:dyDescent="0.25">
      <c r="A147" t="s">
        <v>2308</v>
      </c>
      <c r="B147" t="s">
        <v>121</v>
      </c>
      <c r="C147">
        <v>26</v>
      </c>
      <c r="D147" t="s">
        <v>169</v>
      </c>
      <c r="E147" t="s">
        <v>2314</v>
      </c>
      <c r="F147" t="s">
        <v>2315</v>
      </c>
      <c r="G147" t="s">
        <v>2317</v>
      </c>
      <c r="H147" s="273">
        <v>0.8</v>
      </c>
    </row>
    <row r="148" spans="1:8" x14ac:dyDescent="0.25">
      <c r="A148" t="s">
        <v>1794</v>
      </c>
      <c r="B148" t="s">
        <v>113</v>
      </c>
      <c r="C148" t="s">
        <v>1292</v>
      </c>
      <c r="D148" t="s">
        <v>1134</v>
      </c>
      <c r="E148" t="s">
        <v>1292</v>
      </c>
      <c r="F148" t="s">
        <v>1292</v>
      </c>
      <c r="G148" t="s">
        <v>1292</v>
      </c>
      <c r="H148" s="273">
        <v>0</v>
      </c>
    </row>
    <row r="149" spans="1:8" x14ac:dyDescent="0.25">
      <c r="A149" t="s">
        <v>63</v>
      </c>
      <c r="B149" t="s">
        <v>113</v>
      </c>
      <c r="C149">
        <v>17</v>
      </c>
      <c r="D149" t="s">
        <v>169</v>
      </c>
      <c r="E149" t="s">
        <v>297</v>
      </c>
      <c r="F149" t="s">
        <v>298</v>
      </c>
      <c r="G149" t="s">
        <v>1403</v>
      </c>
      <c r="H149" s="273">
        <v>0.8</v>
      </c>
    </row>
    <row r="150" spans="1:8" x14ac:dyDescent="0.25">
      <c r="A150" t="s">
        <v>1399</v>
      </c>
      <c r="B150" t="s">
        <v>113</v>
      </c>
      <c r="C150" t="s">
        <v>1292</v>
      </c>
      <c r="D150" t="s">
        <v>169</v>
      </c>
      <c r="E150" t="s">
        <v>1292</v>
      </c>
      <c r="F150" t="s">
        <v>1292</v>
      </c>
      <c r="G150" t="s">
        <v>1426</v>
      </c>
      <c r="H150" s="273">
        <v>0</v>
      </c>
    </row>
    <row r="151" spans="1:8" x14ac:dyDescent="0.25">
      <c r="A151" t="s">
        <v>1745</v>
      </c>
      <c r="B151" t="s">
        <v>113</v>
      </c>
      <c r="C151" t="s">
        <v>1292</v>
      </c>
      <c r="D151" t="s">
        <v>169</v>
      </c>
      <c r="E151" t="s">
        <v>1292</v>
      </c>
      <c r="F151" t="s">
        <v>1292</v>
      </c>
      <c r="G151" t="s">
        <v>1292</v>
      </c>
      <c r="H151" s="273">
        <v>0</v>
      </c>
    </row>
    <row r="152" spans="1:8" x14ac:dyDescent="0.25">
      <c r="A152" t="s">
        <v>62</v>
      </c>
      <c r="B152" t="s">
        <v>113</v>
      </c>
      <c r="C152">
        <v>9</v>
      </c>
      <c r="D152" t="s">
        <v>169</v>
      </c>
      <c r="E152" t="s">
        <v>319</v>
      </c>
      <c r="F152" t="s">
        <v>296</v>
      </c>
      <c r="G152" t="s">
        <v>1398</v>
      </c>
      <c r="H152" s="273">
        <v>0</v>
      </c>
    </row>
    <row r="153" spans="1:8" x14ac:dyDescent="0.25">
      <c r="A153" t="s">
        <v>1743</v>
      </c>
      <c r="B153" t="s">
        <v>113</v>
      </c>
      <c r="C153">
        <v>260</v>
      </c>
      <c r="D153" t="s">
        <v>169</v>
      </c>
      <c r="E153" t="s">
        <v>1292</v>
      </c>
      <c r="F153" t="s">
        <v>1292</v>
      </c>
      <c r="G153" t="s">
        <v>1292</v>
      </c>
      <c r="H153" s="273">
        <v>0</v>
      </c>
    </row>
    <row r="154" spans="1:8" x14ac:dyDescent="0.25">
      <c r="A154" t="s">
        <v>1788</v>
      </c>
      <c r="B154" t="s">
        <v>115</v>
      </c>
      <c r="C154" t="s">
        <v>1292</v>
      </c>
      <c r="D154" t="s">
        <v>2358</v>
      </c>
      <c r="E154" t="s">
        <v>1292</v>
      </c>
      <c r="F154" t="s">
        <v>1292</v>
      </c>
      <c r="G154" t="s">
        <v>1292</v>
      </c>
      <c r="H154" s="273">
        <v>0</v>
      </c>
    </row>
    <row r="155" spans="1:8" x14ac:dyDescent="0.25">
      <c r="A155" t="s">
        <v>52</v>
      </c>
      <c r="B155" t="s">
        <v>111</v>
      </c>
      <c r="C155">
        <v>0.8</v>
      </c>
      <c r="D155" t="s">
        <v>169</v>
      </c>
      <c r="E155" t="s">
        <v>279</v>
      </c>
      <c r="F155" t="s">
        <v>280</v>
      </c>
      <c r="G155" t="s">
        <v>1675</v>
      </c>
      <c r="H155" s="273">
        <v>1</v>
      </c>
    </row>
    <row r="156" spans="1:8" x14ac:dyDescent="0.25">
      <c r="A156" t="s">
        <v>1782</v>
      </c>
      <c r="B156" t="s">
        <v>113</v>
      </c>
      <c r="C156" t="s">
        <v>1292</v>
      </c>
      <c r="D156" t="s">
        <v>1134</v>
      </c>
      <c r="E156" t="s">
        <v>1292</v>
      </c>
      <c r="F156" t="s">
        <v>1292</v>
      </c>
      <c r="G156" t="s">
        <v>1292</v>
      </c>
      <c r="H156" s="273">
        <v>0</v>
      </c>
    </row>
    <row r="157" spans="1:8" x14ac:dyDescent="0.25">
      <c r="A157" t="s">
        <v>1352</v>
      </c>
      <c r="B157" t="s">
        <v>113</v>
      </c>
      <c r="C157">
        <v>202</v>
      </c>
      <c r="D157" t="s">
        <v>1134</v>
      </c>
      <c r="E157" t="s">
        <v>1292</v>
      </c>
      <c r="F157" t="s">
        <v>1292</v>
      </c>
      <c r="G157" t="s">
        <v>1354</v>
      </c>
      <c r="H157" s="273">
        <v>0</v>
      </c>
    </row>
    <row r="158" spans="1:8" x14ac:dyDescent="0.25">
      <c r="A158" t="s">
        <v>1786</v>
      </c>
      <c r="B158" t="s">
        <v>113</v>
      </c>
      <c r="C158" t="s">
        <v>1292</v>
      </c>
      <c r="D158" t="s">
        <v>1134</v>
      </c>
      <c r="E158" t="s">
        <v>1292</v>
      </c>
      <c r="F158" t="s">
        <v>1292</v>
      </c>
      <c r="G158" t="s">
        <v>1292</v>
      </c>
      <c r="H158" s="273">
        <v>0</v>
      </c>
    </row>
    <row r="159" spans="1:8" x14ac:dyDescent="0.25">
      <c r="A159" t="s">
        <v>2199</v>
      </c>
      <c r="B159" t="s">
        <v>113</v>
      </c>
      <c r="C159" t="s">
        <v>1292</v>
      </c>
      <c r="D159" t="s">
        <v>169</v>
      </c>
      <c r="E159" t="s">
        <v>1292</v>
      </c>
      <c r="F159" t="s">
        <v>1292</v>
      </c>
      <c r="G159" t="s">
        <v>1292</v>
      </c>
      <c r="H159" s="273">
        <v>0</v>
      </c>
    </row>
    <row r="160" spans="1:8" x14ac:dyDescent="0.25">
      <c r="A160" t="s">
        <v>1746</v>
      </c>
      <c r="B160" t="s">
        <v>113</v>
      </c>
      <c r="C160" t="s">
        <v>1292</v>
      </c>
      <c r="D160" t="s">
        <v>1134</v>
      </c>
      <c r="E160" t="s">
        <v>1292</v>
      </c>
      <c r="F160" t="s">
        <v>1292</v>
      </c>
      <c r="G160" t="s">
        <v>1292</v>
      </c>
      <c r="H160" s="273">
        <v>0</v>
      </c>
    </row>
    <row r="161" spans="1:8" x14ac:dyDescent="0.25">
      <c r="A161" t="s">
        <v>1901</v>
      </c>
      <c r="B161" t="s">
        <v>113</v>
      </c>
      <c r="C161">
        <v>6</v>
      </c>
      <c r="D161" t="s">
        <v>1134</v>
      </c>
      <c r="E161" t="s">
        <v>2045</v>
      </c>
      <c r="F161" t="s">
        <v>1292</v>
      </c>
      <c r="G161" t="s">
        <v>1292</v>
      </c>
      <c r="H161" s="273">
        <v>0.98</v>
      </c>
    </row>
    <row r="162" spans="1:8" x14ac:dyDescent="0.25">
      <c r="A162" t="s">
        <v>1787</v>
      </c>
      <c r="B162" t="s">
        <v>113</v>
      </c>
      <c r="C162" t="s">
        <v>1292</v>
      </c>
      <c r="D162" t="s">
        <v>1134</v>
      </c>
      <c r="E162" t="s">
        <v>1292</v>
      </c>
      <c r="F162" t="s">
        <v>1292</v>
      </c>
      <c r="G162" t="s">
        <v>1292</v>
      </c>
      <c r="H162" s="273">
        <v>0</v>
      </c>
    </row>
    <row r="163" spans="1:8" x14ac:dyDescent="0.25">
      <c r="A163" t="s">
        <v>1727</v>
      </c>
      <c r="B163" t="s">
        <v>113</v>
      </c>
      <c r="C163">
        <v>43.6</v>
      </c>
      <c r="D163" t="s">
        <v>1134</v>
      </c>
      <c r="E163" t="s">
        <v>1292</v>
      </c>
      <c r="F163" t="s">
        <v>1292</v>
      </c>
      <c r="G163" t="s">
        <v>1292</v>
      </c>
      <c r="H163" s="273">
        <v>0</v>
      </c>
    </row>
    <row r="164" spans="1:8" x14ac:dyDescent="0.25">
      <c r="A164" t="s">
        <v>2154</v>
      </c>
      <c r="B164" t="s">
        <v>113</v>
      </c>
      <c r="C164" t="s">
        <v>1292</v>
      </c>
      <c r="D164" t="s">
        <v>1134</v>
      </c>
      <c r="E164" t="s">
        <v>1292</v>
      </c>
      <c r="F164" t="s">
        <v>1292</v>
      </c>
      <c r="G164" t="s">
        <v>1189</v>
      </c>
      <c r="H164" s="273">
        <v>0</v>
      </c>
    </row>
    <row r="165" spans="1:8" x14ac:dyDescent="0.25">
      <c r="A165" t="s">
        <v>1785</v>
      </c>
      <c r="B165" t="s">
        <v>113</v>
      </c>
      <c r="C165" t="s">
        <v>1292</v>
      </c>
      <c r="D165" t="s">
        <v>1134</v>
      </c>
      <c r="E165" t="s">
        <v>2158</v>
      </c>
      <c r="F165" t="s">
        <v>1292</v>
      </c>
      <c r="G165" t="s">
        <v>1292</v>
      </c>
      <c r="H165" s="273">
        <v>0</v>
      </c>
    </row>
    <row r="166" spans="1:8" x14ac:dyDescent="0.25">
      <c r="A166" t="s">
        <v>2203</v>
      </c>
      <c r="B166" t="s">
        <v>113</v>
      </c>
      <c r="C166" t="s">
        <v>1292</v>
      </c>
      <c r="D166" t="s">
        <v>1134</v>
      </c>
      <c r="E166" t="s">
        <v>2045</v>
      </c>
      <c r="F166" t="s">
        <v>1292</v>
      </c>
      <c r="G166" t="s">
        <v>1292</v>
      </c>
      <c r="H166" s="273">
        <v>0.95</v>
      </c>
    </row>
    <row r="167" spans="1:8" x14ac:dyDescent="0.25">
      <c r="A167" t="s">
        <v>430</v>
      </c>
      <c r="B167" t="s">
        <v>113</v>
      </c>
      <c r="C167">
        <v>8.25</v>
      </c>
      <c r="D167" t="s">
        <v>169</v>
      </c>
      <c r="E167" t="s">
        <v>359</v>
      </c>
      <c r="F167" t="s">
        <v>360</v>
      </c>
      <c r="G167" t="s">
        <v>2272</v>
      </c>
      <c r="H167" s="273">
        <v>1</v>
      </c>
    </row>
    <row r="168" spans="1:8" x14ac:dyDescent="0.25">
      <c r="A168" t="s">
        <v>1197</v>
      </c>
      <c r="B168" t="s">
        <v>113</v>
      </c>
      <c r="C168">
        <v>152</v>
      </c>
      <c r="D168" t="s">
        <v>1134</v>
      </c>
      <c r="E168" t="s">
        <v>2158</v>
      </c>
      <c r="F168" t="s">
        <v>2373</v>
      </c>
      <c r="G168" t="s">
        <v>2374</v>
      </c>
      <c r="H168" s="273">
        <v>1</v>
      </c>
    </row>
    <row r="169" spans="1:8" x14ac:dyDescent="0.25">
      <c r="A169" t="s">
        <v>1737</v>
      </c>
      <c r="B169" t="s">
        <v>114</v>
      </c>
      <c r="C169">
        <v>7</v>
      </c>
      <c r="D169" t="s">
        <v>169</v>
      </c>
      <c r="E169" t="s">
        <v>1292</v>
      </c>
      <c r="F169" t="s">
        <v>1292</v>
      </c>
      <c r="G169" t="s">
        <v>1292</v>
      </c>
      <c r="H169" s="273">
        <v>0</v>
      </c>
    </row>
    <row r="170" spans="1:8" x14ac:dyDescent="0.25">
      <c r="A170" t="s">
        <v>682</v>
      </c>
      <c r="B170" t="s">
        <v>121</v>
      </c>
      <c r="C170">
        <v>0.36</v>
      </c>
      <c r="D170" t="s">
        <v>169</v>
      </c>
      <c r="E170" t="s">
        <v>679</v>
      </c>
      <c r="F170" t="s">
        <v>680</v>
      </c>
      <c r="G170" t="s">
        <v>1669</v>
      </c>
      <c r="H170" s="273">
        <v>1</v>
      </c>
    </row>
    <row r="171" spans="1:8" x14ac:dyDescent="0.25">
      <c r="A171" t="s">
        <v>1967</v>
      </c>
      <c r="B171" t="s">
        <v>121</v>
      </c>
      <c r="C171" t="s">
        <v>1292</v>
      </c>
      <c r="D171" t="s">
        <v>1292</v>
      </c>
      <c r="E171" t="s">
        <v>1292</v>
      </c>
      <c r="F171" t="s">
        <v>1292</v>
      </c>
      <c r="G171" t="s">
        <v>1973</v>
      </c>
      <c r="H171" s="273">
        <v>0</v>
      </c>
    </row>
    <row r="172" spans="1:8" x14ac:dyDescent="0.25">
      <c r="A172" t="s">
        <v>1984</v>
      </c>
      <c r="B172" t="s">
        <v>121</v>
      </c>
      <c r="C172" t="s">
        <v>1292</v>
      </c>
      <c r="D172" t="s">
        <v>1292</v>
      </c>
      <c r="E172" t="s">
        <v>1292</v>
      </c>
      <c r="F172" t="s">
        <v>1292</v>
      </c>
      <c r="G172" t="s">
        <v>1292</v>
      </c>
      <c r="H172" s="273">
        <v>0</v>
      </c>
    </row>
    <row r="173" spans="1:8" x14ac:dyDescent="0.25">
      <c r="A173" t="s">
        <v>1964</v>
      </c>
      <c r="B173" t="s">
        <v>121</v>
      </c>
      <c r="C173" t="s">
        <v>1292</v>
      </c>
      <c r="D173" t="s">
        <v>1292</v>
      </c>
      <c r="E173" t="s">
        <v>1292</v>
      </c>
      <c r="F173" t="s">
        <v>1292</v>
      </c>
      <c r="G173" t="s">
        <v>2204</v>
      </c>
      <c r="H173" s="273">
        <v>0</v>
      </c>
    </row>
    <row r="174" spans="1:8" x14ac:dyDescent="0.25">
      <c r="A174" t="s">
        <v>1784</v>
      </c>
      <c r="B174" t="s">
        <v>113</v>
      </c>
      <c r="C174" t="s">
        <v>1292</v>
      </c>
      <c r="D174" t="s">
        <v>1134</v>
      </c>
      <c r="E174" t="s">
        <v>1292</v>
      </c>
      <c r="F174" t="s">
        <v>1292</v>
      </c>
      <c r="G174" t="s">
        <v>1292</v>
      </c>
      <c r="H174" s="273">
        <v>0</v>
      </c>
    </row>
    <row r="175" spans="1:8" x14ac:dyDescent="0.25">
      <c r="A175" t="s">
        <v>88</v>
      </c>
      <c r="B175" t="s">
        <v>113</v>
      </c>
      <c r="C175" t="s">
        <v>1292</v>
      </c>
      <c r="D175" t="s">
        <v>1134</v>
      </c>
      <c r="E175" t="s">
        <v>333</v>
      </c>
      <c r="F175" t="s">
        <v>336</v>
      </c>
      <c r="G175" t="s">
        <v>1292</v>
      </c>
      <c r="H175" s="273">
        <v>1</v>
      </c>
    </row>
    <row r="176" spans="1:8" x14ac:dyDescent="0.25">
      <c r="A176" t="s">
        <v>87</v>
      </c>
      <c r="B176" t="s">
        <v>113</v>
      </c>
      <c r="C176" t="s">
        <v>1292</v>
      </c>
      <c r="D176" t="s">
        <v>1134</v>
      </c>
      <c r="E176" t="s">
        <v>333</v>
      </c>
      <c r="F176" t="s">
        <v>335</v>
      </c>
      <c r="G176" t="s">
        <v>1292</v>
      </c>
      <c r="H176" s="273">
        <v>1</v>
      </c>
    </row>
    <row r="177" spans="1:8" x14ac:dyDescent="0.25">
      <c r="A177" t="s">
        <v>2184</v>
      </c>
      <c r="B177" t="s">
        <v>114</v>
      </c>
      <c r="C177" t="s">
        <v>1292</v>
      </c>
      <c r="D177" t="s">
        <v>169</v>
      </c>
      <c r="E177" t="s">
        <v>1292</v>
      </c>
      <c r="F177" t="s">
        <v>1292</v>
      </c>
      <c r="G177" t="s">
        <v>1292</v>
      </c>
      <c r="H177" s="273">
        <v>0</v>
      </c>
    </row>
    <row r="178" spans="1:8" x14ac:dyDescent="0.25">
      <c r="A178" t="s">
        <v>421</v>
      </c>
      <c r="B178" t="s">
        <v>111</v>
      </c>
      <c r="C178">
        <v>151.69999999999999</v>
      </c>
      <c r="D178" t="s">
        <v>169</v>
      </c>
      <c r="E178" t="s">
        <v>291</v>
      </c>
      <c r="F178" t="s">
        <v>292</v>
      </c>
      <c r="G178" t="s">
        <v>2333</v>
      </c>
      <c r="H178" s="273">
        <v>1</v>
      </c>
    </row>
    <row r="179" spans="1:8" x14ac:dyDescent="0.25">
      <c r="A179" t="s">
        <v>1139</v>
      </c>
      <c r="B179" t="s">
        <v>111</v>
      </c>
      <c r="C179">
        <v>184</v>
      </c>
      <c r="D179" t="s">
        <v>169</v>
      </c>
      <c r="E179" t="s">
        <v>328</v>
      </c>
      <c r="F179" t="s">
        <v>1292</v>
      </c>
      <c r="G179" t="s">
        <v>2216</v>
      </c>
      <c r="H179" s="273">
        <v>0</v>
      </c>
    </row>
    <row r="180" spans="1:8" x14ac:dyDescent="0.25">
      <c r="A180" t="s">
        <v>415</v>
      </c>
      <c r="B180" t="s">
        <v>111</v>
      </c>
      <c r="C180">
        <v>100</v>
      </c>
      <c r="D180" t="s">
        <v>169</v>
      </c>
      <c r="E180" t="s">
        <v>261</v>
      </c>
      <c r="F180" t="s">
        <v>261</v>
      </c>
      <c r="G180" t="s">
        <v>1292</v>
      </c>
      <c r="H180" s="273">
        <v>1</v>
      </c>
    </row>
    <row r="181" spans="1:8" x14ac:dyDescent="0.25">
      <c r="A181" t="s">
        <v>1407</v>
      </c>
      <c r="B181" t="s">
        <v>111</v>
      </c>
      <c r="C181">
        <v>101.72000000000003</v>
      </c>
      <c r="D181" t="s">
        <v>169</v>
      </c>
      <c r="E181" t="s">
        <v>807</v>
      </c>
      <c r="F181" t="s">
        <v>807</v>
      </c>
      <c r="G181" t="s">
        <v>2241</v>
      </c>
      <c r="H181" s="273">
        <v>0.106</v>
      </c>
    </row>
    <row r="182" spans="1:8" x14ac:dyDescent="0.25">
      <c r="A182" t="s">
        <v>2127</v>
      </c>
      <c r="B182" t="s">
        <v>115</v>
      </c>
      <c r="C182">
        <v>12</v>
      </c>
      <c r="D182" t="s">
        <v>2358</v>
      </c>
      <c r="E182" t="s">
        <v>807</v>
      </c>
      <c r="F182" t="s">
        <v>807</v>
      </c>
      <c r="G182" t="s">
        <v>2244</v>
      </c>
      <c r="H182" s="273">
        <v>0.109</v>
      </c>
    </row>
    <row r="183" spans="1:8" x14ac:dyDescent="0.25">
      <c r="A183" t="s">
        <v>1124</v>
      </c>
      <c r="B183" t="s">
        <v>121</v>
      </c>
      <c r="C183">
        <v>145</v>
      </c>
      <c r="D183" t="s">
        <v>169</v>
      </c>
      <c r="E183" t="s">
        <v>1292</v>
      </c>
      <c r="F183" t="s">
        <v>1292</v>
      </c>
      <c r="G183" t="s">
        <v>1292</v>
      </c>
      <c r="H183" s="273">
        <v>0.6</v>
      </c>
    </row>
    <row r="184" spans="1:8" x14ac:dyDescent="0.25">
      <c r="A184" t="s">
        <v>1409</v>
      </c>
      <c r="B184" t="s">
        <v>111</v>
      </c>
      <c r="C184">
        <v>121</v>
      </c>
      <c r="D184" t="s">
        <v>169</v>
      </c>
      <c r="E184" t="s">
        <v>1292</v>
      </c>
      <c r="F184" t="s">
        <v>1292</v>
      </c>
      <c r="G184" t="s">
        <v>2268</v>
      </c>
      <c r="H184" s="273">
        <v>9.1000000000000004E-3</v>
      </c>
    </row>
    <row r="185" spans="1:8" x14ac:dyDescent="0.25">
      <c r="A185" t="s">
        <v>1926</v>
      </c>
      <c r="B185" t="s">
        <v>111</v>
      </c>
      <c r="C185" t="s">
        <v>1292</v>
      </c>
      <c r="D185" t="s">
        <v>169</v>
      </c>
      <c r="E185" t="s">
        <v>1292</v>
      </c>
      <c r="F185" t="s">
        <v>1292</v>
      </c>
      <c r="G185" t="s">
        <v>1292</v>
      </c>
      <c r="H185" s="273">
        <v>0</v>
      </c>
    </row>
    <row r="186" spans="1:8" x14ac:dyDescent="0.25">
      <c r="A186" t="s">
        <v>68</v>
      </c>
      <c r="B186" t="s">
        <v>111</v>
      </c>
      <c r="C186" t="s">
        <v>1292</v>
      </c>
      <c r="D186" t="s">
        <v>169</v>
      </c>
      <c r="E186" t="s">
        <v>306</v>
      </c>
      <c r="F186" t="s">
        <v>307</v>
      </c>
      <c r="G186" t="s">
        <v>2137</v>
      </c>
      <c r="H186" s="273">
        <v>1</v>
      </c>
    </row>
    <row r="187" spans="1:8" x14ac:dyDescent="0.25">
      <c r="A187" t="s">
        <v>1693</v>
      </c>
      <c r="B187" t="s">
        <v>111</v>
      </c>
      <c r="C187" t="s">
        <v>1292</v>
      </c>
      <c r="D187" t="s">
        <v>169</v>
      </c>
      <c r="E187" t="s">
        <v>306</v>
      </c>
      <c r="F187" t="s">
        <v>307</v>
      </c>
      <c r="G187" t="s">
        <v>1849</v>
      </c>
      <c r="H187" s="273">
        <v>0</v>
      </c>
    </row>
    <row r="188" spans="1:8" x14ac:dyDescent="0.25">
      <c r="A188" t="s">
        <v>423</v>
      </c>
      <c r="B188" t="s">
        <v>114</v>
      </c>
      <c r="C188">
        <v>5</v>
      </c>
      <c r="D188" t="s">
        <v>169</v>
      </c>
      <c r="E188" t="s">
        <v>1224</v>
      </c>
      <c r="F188" t="s">
        <v>305</v>
      </c>
      <c r="G188" t="s">
        <v>1292</v>
      </c>
      <c r="H188" s="273">
        <v>1</v>
      </c>
    </row>
    <row r="189" spans="1:8" x14ac:dyDescent="0.25">
      <c r="A189" t="s">
        <v>1158</v>
      </c>
      <c r="B189" t="s">
        <v>111</v>
      </c>
      <c r="C189">
        <v>106</v>
      </c>
      <c r="D189" t="s">
        <v>169</v>
      </c>
      <c r="E189" t="s">
        <v>1153</v>
      </c>
      <c r="F189" t="s">
        <v>1153</v>
      </c>
      <c r="G189" t="s">
        <v>1292</v>
      </c>
      <c r="H189" s="273">
        <v>0.3</v>
      </c>
    </row>
    <row r="190" spans="1:8" x14ac:dyDescent="0.25">
      <c r="A190" t="s">
        <v>2131</v>
      </c>
      <c r="B190" t="s">
        <v>111</v>
      </c>
      <c r="C190">
        <v>145</v>
      </c>
      <c r="D190" t="s">
        <v>169</v>
      </c>
      <c r="E190" t="s">
        <v>604</v>
      </c>
      <c r="F190" t="s">
        <v>604</v>
      </c>
      <c r="G190" t="s">
        <v>1163</v>
      </c>
      <c r="H190" s="273">
        <v>0.25</v>
      </c>
    </row>
    <row r="191" spans="1:8" x14ac:dyDescent="0.25">
      <c r="A191" t="s">
        <v>608</v>
      </c>
      <c r="B191" t="s">
        <v>111</v>
      </c>
      <c r="C191">
        <v>48.728999999999999</v>
      </c>
      <c r="D191" t="s">
        <v>169</v>
      </c>
      <c r="E191" t="s">
        <v>604</v>
      </c>
      <c r="F191" t="s">
        <v>604</v>
      </c>
      <c r="G191" t="s">
        <v>1292</v>
      </c>
      <c r="H191" s="273">
        <v>0.85</v>
      </c>
    </row>
    <row r="192" spans="1:8" x14ac:dyDescent="0.25">
      <c r="A192" t="s">
        <v>1043</v>
      </c>
      <c r="B192" t="s">
        <v>111</v>
      </c>
      <c r="C192">
        <v>233</v>
      </c>
      <c r="D192" t="s">
        <v>169</v>
      </c>
      <c r="E192" t="s">
        <v>1047</v>
      </c>
      <c r="F192" t="s">
        <v>1048</v>
      </c>
      <c r="G192" t="s">
        <v>1051</v>
      </c>
      <c r="H192" s="273">
        <v>0.8</v>
      </c>
    </row>
    <row r="193" spans="1:8" x14ac:dyDescent="0.25">
      <c r="A193" t="s">
        <v>1696</v>
      </c>
      <c r="B193" t="s">
        <v>111</v>
      </c>
      <c r="C193">
        <v>27</v>
      </c>
      <c r="D193" t="s">
        <v>169</v>
      </c>
      <c r="E193" t="s">
        <v>1292</v>
      </c>
      <c r="F193" t="s">
        <v>1292</v>
      </c>
      <c r="G193" t="s">
        <v>1292</v>
      </c>
      <c r="H193" s="273">
        <v>0</v>
      </c>
    </row>
    <row r="194" spans="1:8" x14ac:dyDescent="0.25">
      <c r="A194" t="s">
        <v>1740</v>
      </c>
      <c r="B194" t="s">
        <v>111</v>
      </c>
      <c r="C194" t="s">
        <v>1292</v>
      </c>
      <c r="D194" t="s">
        <v>169</v>
      </c>
      <c r="E194" t="s">
        <v>1292</v>
      </c>
      <c r="F194" t="s">
        <v>1292</v>
      </c>
      <c r="G194" t="s">
        <v>1292</v>
      </c>
      <c r="H194" s="273">
        <v>0</v>
      </c>
    </row>
    <row r="195" spans="1:8" x14ac:dyDescent="0.25">
      <c r="A195" t="s">
        <v>1137</v>
      </c>
      <c r="B195" t="s">
        <v>111</v>
      </c>
      <c r="C195">
        <v>120</v>
      </c>
      <c r="D195" t="s">
        <v>169</v>
      </c>
      <c r="E195" t="s">
        <v>1377</v>
      </c>
      <c r="F195" t="s">
        <v>1292</v>
      </c>
      <c r="G195" t="s">
        <v>2216</v>
      </c>
      <c r="H195" s="273">
        <v>0</v>
      </c>
    </row>
    <row r="196" spans="1:8" x14ac:dyDescent="0.25">
      <c r="A196" t="s">
        <v>1741</v>
      </c>
      <c r="B196" t="s">
        <v>111</v>
      </c>
      <c r="C196" t="s">
        <v>1292</v>
      </c>
      <c r="D196" t="s">
        <v>169</v>
      </c>
      <c r="E196" t="s">
        <v>1292</v>
      </c>
      <c r="F196" t="s">
        <v>1292</v>
      </c>
      <c r="G196" t="s">
        <v>1292</v>
      </c>
      <c r="H196" s="273">
        <v>0</v>
      </c>
    </row>
    <row r="197" spans="1:8" x14ac:dyDescent="0.25">
      <c r="A197" t="s">
        <v>59</v>
      </c>
      <c r="B197" t="s">
        <v>111</v>
      </c>
      <c r="C197">
        <v>51</v>
      </c>
      <c r="D197" t="s">
        <v>169</v>
      </c>
      <c r="E197" t="s">
        <v>293</v>
      </c>
      <c r="F197" t="s">
        <v>294</v>
      </c>
      <c r="G197" t="s">
        <v>2092</v>
      </c>
      <c r="H197" s="273">
        <v>1</v>
      </c>
    </row>
    <row r="198" spans="1:8" x14ac:dyDescent="0.25">
      <c r="A198" t="s">
        <v>1742</v>
      </c>
      <c r="B198" t="s">
        <v>111</v>
      </c>
      <c r="C198" t="s">
        <v>1292</v>
      </c>
      <c r="D198" t="s">
        <v>169</v>
      </c>
      <c r="E198" t="s">
        <v>1292</v>
      </c>
      <c r="F198" t="s">
        <v>1292</v>
      </c>
      <c r="G198" t="s">
        <v>1292</v>
      </c>
      <c r="H198" s="273">
        <v>0</v>
      </c>
    </row>
    <row r="199" spans="1:8" x14ac:dyDescent="0.25">
      <c r="A199" t="s">
        <v>1138</v>
      </c>
      <c r="B199" t="s">
        <v>111</v>
      </c>
      <c r="C199">
        <v>60</v>
      </c>
      <c r="D199" t="s">
        <v>169</v>
      </c>
      <c r="E199" t="s">
        <v>1375</v>
      </c>
      <c r="F199" t="s">
        <v>1292</v>
      </c>
      <c r="G199" t="s">
        <v>2217</v>
      </c>
      <c r="H199" s="273">
        <v>0</v>
      </c>
    </row>
    <row r="200" spans="1:8" x14ac:dyDescent="0.25">
      <c r="A200" t="s">
        <v>80</v>
      </c>
      <c r="B200" t="s">
        <v>111</v>
      </c>
      <c r="C200" t="s">
        <v>1292</v>
      </c>
      <c r="D200" t="s">
        <v>169</v>
      </c>
      <c r="E200" t="s">
        <v>297</v>
      </c>
      <c r="F200" t="s">
        <v>1070</v>
      </c>
      <c r="G200" t="s">
        <v>1072</v>
      </c>
      <c r="H200" s="273">
        <v>1</v>
      </c>
    </row>
    <row r="201" spans="1:8" x14ac:dyDescent="0.25">
      <c r="A201" t="s">
        <v>73</v>
      </c>
      <c r="B201" t="s">
        <v>111</v>
      </c>
      <c r="C201">
        <v>25</v>
      </c>
      <c r="D201" t="s">
        <v>169</v>
      </c>
      <c r="E201" t="s">
        <v>312</v>
      </c>
      <c r="F201" t="s">
        <v>313</v>
      </c>
      <c r="G201" t="s">
        <v>1292</v>
      </c>
      <c r="H201" s="273">
        <v>0.95</v>
      </c>
    </row>
    <row r="202" spans="1:8" x14ac:dyDescent="0.25">
      <c r="A202" t="s">
        <v>2082</v>
      </c>
      <c r="B202" t="s">
        <v>111</v>
      </c>
      <c r="C202" t="s">
        <v>1292</v>
      </c>
      <c r="D202" t="s">
        <v>169</v>
      </c>
      <c r="E202" t="s">
        <v>1062</v>
      </c>
      <c r="F202" t="s">
        <v>1073</v>
      </c>
      <c r="G202" t="s">
        <v>1673</v>
      </c>
      <c r="H202" s="273">
        <v>1</v>
      </c>
    </row>
    <row r="203" spans="1:8" x14ac:dyDescent="0.25">
      <c r="A203" t="s">
        <v>639</v>
      </c>
      <c r="B203" t="s">
        <v>122</v>
      </c>
      <c r="C203">
        <v>6</v>
      </c>
      <c r="D203" t="s">
        <v>2080</v>
      </c>
      <c r="E203" t="s">
        <v>309</v>
      </c>
      <c r="F203" t="s">
        <v>310</v>
      </c>
      <c r="G203" t="s">
        <v>644</v>
      </c>
      <c r="H203" s="273">
        <v>1</v>
      </c>
    </row>
    <row r="204" spans="1:8" x14ac:dyDescent="0.25">
      <c r="A204" t="s">
        <v>1620</v>
      </c>
      <c r="B204" t="s">
        <v>111</v>
      </c>
      <c r="C204">
        <v>136</v>
      </c>
      <c r="D204" t="s">
        <v>169</v>
      </c>
      <c r="E204" t="s">
        <v>604</v>
      </c>
      <c r="F204" t="s">
        <v>328</v>
      </c>
      <c r="G204" t="s">
        <v>1292</v>
      </c>
      <c r="H204" s="273">
        <v>1</v>
      </c>
    </row>
    <row r="205" spans="1:8" x14ac:dyDescent="0.25">
      <c r="A205" t="s">
        <v>424</v>
      </c>
      <c r="B205" t="s">
        <v>111</v>
      </c>
      <c r="C205">
        <v>21.105</v>
      </c>
      <c r="D205" t="s">
        <v>169</v>
      </c>
      <c r="E205" t="s">
        <v>316</v>
      </c>
      <c r="F205" t="s">
        <v>1091</v>
      </c>
      <c r="G205" t="s">
        <v>1292</v>
      </c>
      <c r="H205" s="273">
        <v>0.9</v>
      </c>
    </row>
    <row r="206" spans="1:8" x14ac:dyDescent="0.25">
      <c r="A206" t="s">
        <v>416</v>
      </c>
      <c r="B206" t="s">
        <v>111</v>
      </c>
      <c r="C206">
        <v>22</v>
      </c>
      <c r="D206" t="s">
        <v>169</v>
      </c>
      <c r="E206" t="s">
        <v>671</v>
      </c>
      <c r="F206" t="s">
        <v>265</v>
      </c>
      <c r="G206" t="s">
        <v>1292</v>
      </c>
      <c r="H206" s="273">
        <v>0.98</v>
      </c>
    </row>
    <row r="207" spans="1:8" x14ac:dyDescent="0.25">
      <c r="A207" t="s">
        <v>1683</v>
      </c>
      <c r="B207" t="s">
        <v>111</v>
      </c>
      <c r="C207" t="s">
        <v>1292</v>
      </c>
      <c r="D207" t="s">
        <v>169</v>
      </c>
      <c r="E207" t="s">
        <v>312</v>
      </c>
      <c r="F207" t="s">
        <v>1292</v>
      </c>
      <c r="G207" t="s">
        <v>1189</v>
      </c>
      <c r="H207" s="273">
        <v>0</v>
      </c>
    </row>
    <row r="208" spans="1:8" x14ac:dyDescent="0.25">
      <c r="A208" t="s">
        <v>417</v>
      </c>
      <c r="B208" t="s">
        <v>111</v>
      </c>
      <c r="C208">
        <v>3</v>
      </c>
      <c r="D208" t="s">
        <v>169</v>
      </c>
      <c r="E208" t="s">
        <v>266</v>
      </c>
      <c r="F208" t="s">
        <v>267</v>
      </c>
      <c r="G208" t="s">
        <v>1292</v>
      </c>
      <c r="H208" s="273">
        <v>0.98</v>
      </c>
    </row>
    <row r="209" spans="1:8" x14ac:dyDescent="0.25">
      <c r="A209" t="s">
        <v>84</v>
      </c>
      <c r="B209" t="s">
        <v>122</v>
      </c>
      <c r="C209" t="s">
        <v>1292</v>
      </c>
      <c r="D209" t="s">
        <v>169</v>
      </c>
      <c r="E209" t="s">
        <v>329</v>
      </c>
      <c r="F209" t="s">
        <v>330</v>
      </c>
      <c r="G209" t="s">
        <v>1170</v>
      </c>
      <c r="H209" s="273">
        <v>1</v>
      </c>
    </row>
    <row r="210" spans="1:8" x14ac:dyDescent="0.25">
      <c r="A210" t="s">
        <v>1402</v>
      </c>
      <c r="B210" t="s">
        <v>111</v>
      </c>
      <c r="C210" t="s">
        <v>1292</v>
      </c>
      <c r="D210" t="s">
        <v>1134</v>
      </c>
      <c r="E210" t="s">
        <v>1822</v>
      </c>
      <c r="F210" t="s">
        <v>2028</v>
      </c>
      <c r="G210" t="s">
        <v>1292</v>
      </c>
      <c r="H210" s="273">
        <v>9.7000000000000003E-2</v>
      </c>
    </row>
    <row r="211" spans="1:8" x14ac:dyDescent="0.25">
      <c r="A211" t="s">
        <v>1401</v>
      </c>
      <c r="B211" t="s">
        <v>111</v>
      </c>
      <c r="C211">
        <v>35</v>
      </c>
      <c r="D211" t="s">
        <v>169</v>
      </c>
      <c r="E211" t="s">
        <v>1822</v>
      </c>
      <c r="F211" t="s">
        <v>2027</v>
      </c>
      <c r="G211" t="s">
        <v>1292</v>
      </c>
      <c r="H211" s="273">
        <v>4.2000000000000003E-2</v>
      </c>
    </row>
    <row r="212" spans="1:8" x14ac:dyDescent="0.25">
      <c r="A212" t="s">
        <v>2141</v>
      </c>
      <c r="B212" t="s">
        <v>111</v>
      </c>
      <c r="C212" t="s">
        <v>1292</v>
      </c>
      <c r="D212" t="s">
        <v>169</v>
      </c>
      <c r="E212" t="s">
        <v>1292</v>
      </c>
      <c r="F212" t="s">
        <v>1292</v>
      </c>
      <c r="G212" t="s">
        <v>1893</v>
      </c>
      <c r="H212" s="273">
        <v>0</v>
      </c>
    </row>
    <row r="213" spans="1:8" x14ac:dyDescent="0.25">
      <c r="A213" t="s">
        <v>1196</v>
      </c>
      <c r="B213" t="s">
        <v>111</v>
      </c>
      <c r="C213">
        <v>132</v>
      </c>
      <c r="D213" t="s">
        <v>169</v>
      </c>
      <c r="E213" t="s">
        <v>1365</v>
      </c>
      <c r="F213" t="s">
        <v>1366</v>
      </c>
      <c r="G213" t="s">
        <v>1889</v>
      </c>
      <c r="H213" s="273">
        <v>0</v>
      </c>
    </row>
    <row r="214" spans="1:8" x14ac:dyDescent="0.25">
      <c r="A214" t="s">
        <v>44</v>
      </c>
      <c r="B214" t="s">
        <v>111</v>
      </c>
      <c r="C214">
        <v>2</v>
      </c>
      <c r="D214" t="s">
        <v>2357</v>
      </c>
      <c r="E214" t="s">
        <v>260</v>
      </c>
      <c r="F214" t="s">
        <v>260</v>
      </c>
      <c r="G214" t="s">
        <v>2128</v>
      </c>
      <c r="H214" s="273">
        <v>0.2</v>
      </c>
    </row>
    <row r="215" spans="1:8" x14ac:dyDescent="0.25">
      <c r="A215" t="s">
        <v>1230</v>
      </c>
      <c r="B215" t="s">
        <v>114</v>
      </c>
      <c r="C215">
        <v>107</v>
      </c>
      <c r="D215" t="s">
        <v>169</v>
      </c>
      <c r="E215" t="s">
        <v>1235</v>
      </c>
      <c r="F215" t="s">
        <v>1236</v>
      </c>
      <c r="G215" t="s">
        <v>1237</v>
      </c>
      <c r="H215" s="273">
        <v>1</v>
      </c>
    </row>
    <row r="216" spans="1:8" x14ac:dyDescent="0.25">
      <c r="A216" t="s">
        <v>767</v>
      </c>
      <c r="B216" t="s">
        <v>111</v>
      </c>
      <c r="C216">
        <v>1</v>
      </c>
      <c r="D216" t="s">
        <v>702</v>
      </c>
      <c r="E216" t="s">
        <v>357</v>
      </c>
      <c r="F216" t="s">
        <v>769</v>
      </c>
      <c r="G216" t="s">
        <v>2084</v>
      </c>
      <c r="H216" s="273">
        <v>1</v>
      </c>
    </row>
    <row r="217" spans="1:8" x14ac:dyDescent="0.25">
      <c r="A217" t="s">
        <v>1436</v>
      </c>
      <c r="B217" t="s">
        <v>121</v>
      </c>
      <c r="C217" t="s">
        <v>1292</v>
      </c>
      <c r="D217" t="s">
        <v>1292</v>
      </c>
      <c r="E217" t="s">
        <v>1292</v>
      </c>
      <c r="F217" t="s">
        <v>1292</v>
      </c>
      <c r="G217" t="s">
        <v>1537</v>
      </c>
      <c r="H217" s="273">
        <v>0</v>
      </c>
    </row>
    <row r="218" spans="1:8" x14ac:dyDescent="0.25">
      <c r="A218" t="s">
        <v>2346</v>
      </c>
      <c r="B218" t="s">
        <v>2337</v>
      </c>
      <c r="C218">
        <v>50</v>
      </c>
      <c r="D218" t="s">
        <v>1134</v>
      </c>
      <c r="E218" t="s">
        <v>2343</v>
      </c>
      <c r="F218" t="s">
        <v>2344</v>
      </c>
      <c r="G218" t="s">
        <v>2349</v>
      </c>
      <c r="H218" s="273">
        <v>0.85</v>
      </c>
    </row>
    <row r="219" spans="1:8" x14ac:dyDescent="0.25">
      <c r="A219" t="s">
        <v>1180</v>
      </c>
      <c r="B219" t="s">
        <v>114</v>
      </c>
      <c r="C219">
        <v>64.3</v>
      </c>
      <c r="D219" t="s">
        <v>1134</v>
      </c>
      <c r="E219" t="s">
        <v>1292</v>
      </c>
      <c r="F219" t="s">
        <v>1292</v>
      </c>
      <c r="G219" t="s">
        <v>1292</v>
      </c>
      <c r="H219" s="273">
        <v>0</v>
      </c>
    </row>
    <row r="220" spans="1:8" x14ac:dyDescent="0.25">
      <c r="A220" t="s">
        <v>76</v>
      </c>
      <c r="B220" t="s">
        <v>114</v>
      </c>
      <c r="C220">
        <v>4.9000000000000004</v>
      </c>
      <c r="D220" t="s">
        <v>169</v>
      </c>
      <c r="E220" t="s">
        <v>1062</v>
      </c>
      <c r="F220" t="s">
        <v>1292</v>
      </c>
      <c r="G220" t="s">
        <v>1292</v>
      </c>
      <c r="H220" s="273">
        <v>1</v>
      </c>
    </row>
    <row r="221" spans="1:8" x14ac:dyDescent="0.25">
      <c r="A221" t="s">
        <v>1692</v>
      </c>
      <c r="B221" t="s">
        <v>114</v>
      </c>
      <c r="C221">
        <v>45</v>
      </c>
      <c r="D221" t="s">
        <v>169</v>
      </c>
      <c r="E221" t="s">
        <v>971</v>
      </c>
      <c r="F221" t="s">
        <v>972</v>
      </c>
      <c r="G221" t="s">
        <v>1202</v>
      </c>
      <c r="H221" s="273">
        <v>0.95</v>
      </c>
    </row>
    <row r="222" spans="1:8" x14ac:dyDescent="0.25">
      <c r="A222" t="s">
        <v>1878</v>
      </c>
      <c r="B222" t="s">
        <v>114</v>
      </c>
      <c r="C222">
        <v>3</v>
      </c>
      <c r="D222" t="s">
        <v>169</v>
      </c>
      <c r="E222" t="s">
        <v>1292</v>
      </c>
      <c r="F222" t="s">
        <v>1292</v>
      </c>
      <c r="G222" t="s">
        <v>1292</v>
      </c>
      <c r="H222" s="273">
        <v>0</v>
      </c>
    </row>
    <row r="223" spans="1:8" x14ac:dyDescent="0.25">
      <c r="A223" t="s">
        <v>1694</v>
      </c>
      <c r="B223" t="s">
        <v>114</v>
      </c>
      <c r="C223" t="s">
        <v>1292</v>
      </c>
      <c r="D223" t="s">
        <v>169</v>
      </c>
      <c r="E223" t="s">
        <v>1292</v>
      </c>
      <c r="F223" t="s">
        <v>1292</v>
      </c>
      <c r="G223" t="s">
        <v>1189</v>
      </c>
      <c r="H223" s="273">
        <v>0</v>
      </c>
    </row>
    <row r="224" spans="1:8" x14ac:dyDescent="0.25">
      <c r="A224" t="s">
        <v>1427</v>
      </c>
      <c r="B224" t="s">
        <v>121</v>
      </c>
      <c r="C224" t="s">
        <v>1292</v>
      </c>
      <c r="D224" t="s">
        <v>1134</v>
      </c>
      <c r="E224" t="s">
        <v>1292</v>
      </c>
      <c r="F224" t="s">
        <v>1292</v>
      </c>
      <c r="G224" t="s">
        <v>1537</v>
      </c>
      <c r="H224" s="273">
        <v>0</v>
      </c>
    </row>
    <row r="225" spans="1:8" x14ac:dyDescent="0.25">
      <c r="A225" t="s">
        <v>1732</v>
      </c>
      <c r="B225" t="s">
        <v>114</v>
      </c>
      <c r="C225" t="s">
        <v>1292</v>
      </c>
      <c r="D225" t="s">
        <v>1134</v>
      </c>
      <c r="E225" t="s">
        <v>1292</v>
      </c>
      <c r="F225" t="s">
        <v>1292</v>
      </c>
      <c r="G225" t="s">
        <v>1292</v>
      </c>
      <c r="H225" s="273">
        <v>0</v>
      </c>
    </row>
    <row r="226" spans="1:8" x14ac:dyDescent="0.25">
      <c r="A226" t="s">
        <v>1988</v>
      </c>
      <c r="B226" t="s">
        <v>121</v>
      </c>
      <c r="C226" t="s">
        <v>1292</v>
      </c>
      <c r="D226" t="s">
        <v>1292</v>
      </c>
      <c r="E226" t="s">
        <v>1292</v>
      </c>
      <c r="F226" t="s">
        <v>1292</v>
      </c>
      <c r="G226" t="s">
        <v>1292</v>
      </c>
      <c r="H226" s="273">
        <v>0</v>
      </c>
    </row>
    <row r="227" spans="1:8" x14ac:dyDescent="0.25">
      <c r="A227" t="s">
        <v>1996</v>
      </c>
      <c r="B227" t="s">
        <v>121</v>
      </c>
      <c r="C227" t="s">
        <v>1292</v>
      </c>
      <c r="D227" t="s">
        <v>1292</v>
      </c>
      <c r="E227" t="s">
        <v>1292</v>
      </c>
      <c r="F227" t="s">
        <v>1292</v>
      </c>
      <c r="G227" t="s">
        <v>1292</v>
      </c>
      <c r="H227" s="273">
        <v>0</v>
      </c>
    </row>
    <row r="228" spans="1:8" x14ac:dyDescent="0.25">
      <c r="A228" t="s">
        <v>1679</v>
      </c>
      <c r="B228" t="s">
        <v>114</v>
      </c>
      <c r="C228" t="s">
        <v>1292</v>
      </c>
      <c r="D228" t="s">
        <v>1134</v>
      </c>
      <c r="E228" t="s">
        <v>1292</v>
      </c>
      <c r="F228" t="s">
        <v>1292</v>
      </c>
      <c r="G228" t="s">
        <v>1292</v>
      </c>
      <c r="H228" s="273">
        <v>0</v>
      </c>
    </row>
    <row r="229" spans="1:8" x14ac:dyDescent="0.25">
      <c r="A229" t="s">
        <v>79</v>
      </c>
      <c r="B229" t="s">
        <v>121</v>
      </c>
      <c r="C229" t="s">
        <v>1292</v>
      </c>
      <c r="D229" t="s">
        <v>169</v>
      </c>
      <c r="E229" t="s">
        <v>319</v>
      </c>
      <c r="F229" t="s">
        <v>1292</v>
      </c>
      <c r="G229" t="s">
        <v>1292</v>
      </c>
      <c r="H229" s="273">
        <v>0.05</v>
      </c>
    </row>
    <row r="230" spans="1:8" x14ac:dyDescent="0.25">
      <c r="A230" t="s">
        <v>2139</v>
      </c>
      <c r="B230" t="s">
        <v>121</v>
      </c>
      <c r="C230">
        <v>0.52</v>
      </c>
      <c r="D230" t="s">
        <v>169</v>
      </c>
      <c r="E230" t="s">
        <v>604</v>
      </c>
      <c r="F230" t="s">
        <v>604</v>
      </c>
      <c r="G230" t="s">
        <v>1701</v>
      </c>
      <c r="H230" s="273">
        <v>1</v>
      </c>
    </row>
    <row r="231" spans="1:8" x14ac:dyDescent="0.25">
      <c r="A231" t="s">
        <v>1801</v>
      </c>
      <c r="B231" t="s">
        <v>121</v>
      </c>
      <c r="C231" t="s">
        <v>1292</v>
      </c>
      <c r="D231" t="s">
        <v>1292</v>
      </c>
      <c r="E231" t="s">
        <v>1292</v>
      </c>
      <c r="F231" t="s">
        <v>1292</v>
      </c>
      <c r="G231" t="s">
        <v>1292</v>
      </c>
      <c r="H231" s="273">
        <v>0</v>
      </c>
    </row>
    <row r="232" spans="1:8" x14ac:dyDescent="0.25">
      <c r="A232" t="s">
        <v>1998</v>
      </c>
      <c r="B232" t="s">
        <v>121</v>
      </c>
      <c r="C232" t="s">
        <v>1292</v>
      </c>
      <c r="D232" t="s">
        <v>1292</v>
      </c>
      <c r="E232" t="s">
        <v>1292</v>
      </c>
      <c r="F232" t="s">
        <v>1292</v>
      </c>
      <c r="G232" t="s">
        <v>1292</v>
      </c>
      <c r="H232" s="273">
        <v>0</v>
      </c>
    </row>
    <row r="233" spans="1:8" x14ac:dyDescent="0.25">
      <c r="A233" t="s">
        <v>1462</v>
      </c>
      <c r="B233" t="s">
        <v>121</v>
      </c>
      <c r="C233" t="s">
        <v>1292</v>
      </c>
      <c r="D233" t="s">
        <v>1134</v>
      </c>
      <c r="E233" t="s">
        <v>1292</v>
      </c>
      <c r="F233" t="s">
        <v>1292</v>
      </c>
      <c r="G233" t="s">
        <v>1537</v>
      </c>
      <c r="H233" s="273">
        <v>0</v>
      </c>
    </row>
    <row r="234" spans="1:8" x14ac:dyDescent="0.25">
      <c r="A234" t="s">
        <v>1814</v>
      </c>
      <c r="B234" t="s">
        <v>114</v>
      </c>
      <c r="C234" t="s">
        <v>1292</v>
      </c>
      <c r="D234" t="s">
        <v>169</v>
      </c>
      <c r="E234" t="s">
        <v>1292</v>
      </c>
      <c r="F234" t="s">
        <v>1292</v>
      </c>
      <c r="G234" t="s">
        <v>1292</v>
      </c>
      <c r="H234" s="273">
        <v>0</v>
      </c>
    </row>
    <row r="235" spans="1:8" x14ac:dyDescent="0.25">
      <c r="A235" t="s">
        <v>1176</v>
      </c>
      <c r="B235" t="s">
        <v>114</v>
      </c>
      <c r="C235" t="s">
        <v>1292</v>
      </c>
      <c r="D235" t="s">
        <v>1292</v>
      </c>
      <c r="E235" t="s">
        <v>1292</v>
      </c>
      <c r="F235" t="s">
        <v>1292</v>
      </c>
      <c r="G235" t="s">
        <v>1292</v>
      </c>
      <c r="H235" s="273">
        <v>0.6</v>
      </c>
    </row>
    <row r="236" spans="1:8" x14ac:dyDescent="0.25">
      <c r="A236" t="s">
        <v>422</v>
      </c>
      <c r="B236" t="s">
        <v>114</v>
      </c>
      <c r="C236" t="s">
        <v>1292</v>
      </c>
      <c r="D236" t="s">
        <v>169</v>
      </c>
      <c r="E236" t="s">
        <v>299</v>
      </c>
      <c r="F236" t="s">
        <v>2110</v>
      </c>
      <c r="G236" t="s">
        <v>1292</v>
      </c>
      <c r="H236" s="273">
        <v>1</v>
      </c>
    </row>
    <row r="237" spans="1:8" x14ac:dyDescent="0.25">
      <c r="A237" t="s">
        <v>2140</v>
      </c>
      <c r="B237" t="s">
        <v>121</v>
      </c>
      <c r="C237">
        <v>10.7</v>
      </c>
      <c r="D237" t="s">
        <v>169</v>
      </c>
      <c r="E237" t="s">
        <v>279</v>
      </c>
      <c r="F237" t="s">
        <v>816</v>
      </c>
      <c r="G237" t="s">
        <v>828</v>
      </c>
      <c r="H237" s="273">
        <v>1</v>
      </c>
    </row>
    <row r="238" spans="1:8" x14ac:dyDescent="0.25">
      <c r="A238" t="s">
        <v>1803</v>
      </c>
      <c r="B238" t="s">
        <v>114</v>
      </c>
      <c r="C238" t="s">
        <v>1292</v>
      </c>
      <c r="D238" t="s">
        <v>169</v>
      </c>
      <c r="E238" t="s">
        <v>1292</v>
      </c>
      <c r="F238" t="s">
        <v>1292</v>
      </c>
      <c r="G238" t="s">
        <v>1292</v>
      </c>
      <c r="H238" s="273">
        <v>0</v>
      </c>
    </row>
    <row r="239" spans="1:8" x14ac:dyDescent="0.25">
      <c r="A239" t="s">
        <v>86</v>
      </c>
      <c r="B239" t="s">
        <v>114</v>
      </c>
      <c r="C239">
        <v>12</v>
      </c>
      <c r="D239" t="s">
        <v>169</v>
      </c>
      <c r="E239" t="s">
        <v>333</v>
      </c>
      <c r="F239" t="s">
        <v>334</v>
      </c>
      <c r="G239" t="s">
        <v>1667</v>
      </c>
      <c r="H239" s="273">
        <v>1</v>
      </c>
    </row>
    <row r="240" spans="1:8" x14ac:dyDescent="0.25">
      <c r="A240" t="s">
        <v>687</v>
      </c>
      <c r="B240" t="s">
        <v>114</v>
      </c>
      <c r="C240">
        <v>0.1</v>
      </c>
      <c r="D240" t="s">
        <v>169</v>
      </c>
      <c r="E240" t="s">
        <v>679</v>
      </c>
      <c r="F240" t="s">
        <v>680</v>
      </c>
      <c r="G240" t="s">
        <v>1669</v>
      </c>
      <c r="H240" s="273">
        <v>1</v>
      </c>
    </row>
    <row r="241" spans="1:8" x14ac:dyDescent="0.25">
      <c r="A241" t="s">
        <v>89</v>
      </c>
      <c r="B241" t="s">
        <v>114</v>
      </c>
      <c r="C241" t="s">
        <v>1292</v>
      </c>
      <c r="D241" t="s">
        <v>169</v>
      </c>
      <c r="E241" t="s">
        <v>337</v>
      </c>
      <c r="F241" t="s">
        <v>338</v>
      </c>
      <c r="G241" t="s">
        <v>1671</v>
      </c>
      <c r="H241" s="273">
        <v>1</v>
      </c>
    </row>
    <row r="242" spans="1:8" x14ac:dyDescent="0.25">
      <c r="A242" t="s">
        <v>90</v>
      </c>
      <c r="B242" t="s">
        <v>114</v>
      </c>
      <c r="C242" t="s">
        <v>1292</v>
      </c>
      <c r="D242" t="s">
        <v>169</v>
      </c>
      <c r="E242" t="s">
        <v>337</v>
      </c>
      <c r="F242" t="s">
        <v>338</v>
      </c>
      <c r="G242" t="s">
        <v>1326</v>
      </c>
      <c r="H242" s="273">
        <v>1</v>
      </c>
    </row>
    <row r="243" spans="1:8" x14ac:dyDescent="0.25">
      <c r="A243" t="s">
        <v>91</v>
      </c>
      <c r="B243" t="s">
        <v>114</v>
      </c>
      <c r="C243" t="s">
        <v>1292</v>
      </c>
      <c r="D243" t="s">
        <v>169</v>
      </c>
      <c r="E243" t="s">
        <v>337</v>
      </c>
      <c r="F243" t="s">
        <v>338</v>
      </c>
      <c r="G243" t="s">
        <v>1326</v>
      </c>
      <c r="H243" s="273">
        <v>1</v>
      </c>
    </row>
    <row r="244" spans="1:8" x14ac:dyDescent="0.25">
      <c r="A244" t="s">
        <v>1877</v>
      </c>
      <c r="B244" t="s">
        <v>114</v>
      </c>
      <c r="C244" t="s">
        <v>1292</v>
      </c>
      <c r="D244" t="s">
        <v>169</v>
      </c>
      <c r="E244" t="s">
        <v>2200</v>
      </c>
      <c r="F244" t="s">
        <v>1292</v>
      </c>
      <c r="G244" t="s">
        <v>1292</v>
      </c>
      <c r="H244" s="273">
        <v>0</v>
      </c>
    </row>
    <row r="245" spans="1:8" x14ac:dyDescent="0.25">
      <c r="A245" t="s">
        <v>1802</v>
      </c>
      <c r="B245" t="s">
        <v>114</v>
      </c>
      <c r="C245" t="s">
        <v>1292</v>
      </c>
      <c r="D245" t="s">
        <v>169</v>
      </c>
      <c r="E245" t="s">
        <v>1292</v>
      </c>
      <c r="F245" t="s">
        <v>1292</v>
      </c>
      <c r="G245" t="s">
        <v>1292</v>
      </c>
      <c r="H245" s="273">
        <v>0</v>
      </c>
    </row>
    <row r="246" spans="1:8" x14ac:dyDescent="0.25">
      <c r="A246" t="s">
        <v>1682</v>
      </c>
      <c r="B246" t="s">
        <v>114</v>
      </c>
      <c r="C246">
        <v>104</v>
      </c>
      <c r="D246" t="s">
        <v>169</v>
      </c>
      <c r="E246" t="s">
        <v>1292</v>
      </c>
      <c r="F246" t="s">
        <v>1292</v>
      </c>
      <c r="G246" t="s">
        <v>1691</v>
      </c>
      <c r="H246" s="273">
        <v>0</v>
      </c>
    </row>
    <row r="247" spans="1:8" x14ac:dyDescent="0.25">
      <c r="A247" t="s">
        <v>1920</v>
      </c>
      <c r="B247" t="s">
        <v>114</v>
      </c>
      <c r="C247" t="s">
        <v>1292</v>
      </c>
      <c r="D247" t="s">
        <v>169</v>
      </c>
      <c r="E247" t="s">
        <v>1292</v>
      </c>
      <c r="F247" t="s">
        <v>1292</v>
      </c>
      <c r="G247" t="s">
        <v>1292</v>
      </c>
      <c r="H247" s="273">
        <v>0</v>
      </c>
    </row>
    <row r="248" spans="1:8" x14ac:dyDescent="0.25">
      <c r="A248" t="s">
        <v>1168</v>
      </c>
      <c r="B248" t="s">
        <v>114</v>
      </c>
      <c r="C248" t="s">
        <v>1292</v>
      </c>
      <c r="D248" t="s">
        <v>169</v>
      </c>
      <c r="E248" t="s">
        <v>1292</v>
      </c>
      <c r="F248" t="s">
        <v>1292</v>
      </c>
      <c r="G248" t="s">
        <v>2011</v>
      </c>
      <c r="H248" s="273">
        <v>1</v>
      </c>
    </row>
    <row r="249" spans="1:8" x14ac:dyDescent="0.25">
      <c r="A249" t="s">
        <v>1800</v>
      </c>
      <c r="B249" t="s">
        <v>114</v>
      </c>
      <c r="C249" t="s">
        <v>1292</v>
      </c>
      <c r="D249" t="s">
        <v>169</v>
      </c>
      <c r="E249" t="s">
        <v>1292</v>
      </c>
      <c r="F249" t="s">
        <v>1292</v>
      </c>
      <c r="G249" t="s">
        <v>1292</v>
      </c>
      <c r="H249" s="273">
        <v>0</v>
      </c>
    </row>
    <row r="250" spans="1:8" x14ac:dyDescent="0.25">
      <c r="A250" t="s">
        <v>1870</v>
      </c>
      <c r="B250" t="s">
        <v>114</v>
      </c>
      <c r="C250" t="s">
        <v>1292</v>
      </c>
      <c r="D250" t="s">
        <v>169</v>
      </c>
      <c r="E250" t="s">
        <v>1292</v>
      </c>
      <c r="F250" t="s">
        <v>1292</v>
      </c>
      <c r="G250" t="s">
        <v>1292</v>
      </c>
      <c r="H250" s="273">
        <v>0</v>
      </c>
    </row>
    <row r="251" spans="1:8" x14ac:dyDescent="0.25">
      <c r="A251" t="s">
        <v>1790</v>
      </c>
      <c r="B251" t="s">
        <v>114</v>
      </c>
      <c r="C251" t="s">
        <v>1292</v>
      </c>
      <c r="D251" t="s">
        <v>169</v>
      </c>
      <c r="E251" t="s">
        <v>1147</v>
      </c>
      <c r="F251" t="s">
        <v>1292</v>
      </c>
      <c r="G251" t="s">
        <v>1292</v>
      </c>
      <c r="H251" s="273">
        <v>0</v>
      </c>
    </row>
    <row r="252" spans="1:8" x14ac:dyDescent="0.25">
      <c r="A252" t="s">
        <v>1355</v>
      </c>
      <c r="B252" t="s">
        <v>114</v>
      </c>
      <c r="C252">
        <v>37</v>
      </c>
      <c r="D252" t="s">
        <v>169</v>
      </c>
      <c r="E252" t="s">
        <v>1360</v>
      </c>
      <c r="F252" t="s">
        <v>1360</v>
      </c>
      <c r="G252" t="s">
        <v>1891</v>
      </c>
      <c r="H252" s="273">
        <v>0</v>
      </c>
    </row>
    <row r="253" spans="1:8" x14ac:dyDescent="0.25">
      <c r="A253" t="s">
        <v>1796</v>
      </c>
      <c r="B253" t="s">
        <v>114</v>
      </c>
      <c r="C253" t="s">
        <v>1292</v>
      </c>
      <c r="D253" t="s">
        <v>169</v>
      </c>
      <c r="E253" t="s">
        <v>1292</v>
      </c>
      <c r="F253" t="s">
        <v>1292</v>
      </c>
      <c r="G253" t="s">
        <v>1869</v>
      </c>
      <c r="H253" s="273">
        <v>0</v>
      </c>
    </row>
    <row r="254" spans="1:8" x14ac:dyDescent="0.25">
      <c r="A254" t="s">
        <v>1797</v>
      </c>
      <c r="B254" t="s">
        <v>114</v>
      </c>
      <c r="C254" t="s">
        <v>1292</v>
      </c>
      <c r="D254" t="s">
        <v>169</v>
      </c>
      <c r="E254" t="s">
        <v>1292</v>
      </c>
      <c r="F254" t="s">
        <v>1292</v>
      </c>
      <c r="G254" t="s">
        <v>1292</v>
      </c>
      <c r="H254" s="273">
        <v>0</v>
      </c>
    </row>
    <row r="255" spans="1:8" x14ac:dyDescent="0.25">
      <c r="A255" t="s">
        <v>1799</v>
      </c>
      <c r="B255" t="s">
        <v>114</v>
      </c>
      <c r="C255" t="s">
        <v>1292</v>
      </c>
      <c r="D255" t="s">
        <v>169</v>
      </c>
      <c r="E255" t="s">
        <v>1292</v>
      </c>
      <c r="F255" t="s">
        <v>1292</v>
      </c>
      <c r="G255" t="s">
        <v>1292</v>
      </c>
      <c r="H255" s="273">
        <v>0</v>
      </c>
    </row>
    <row r="256" spans="1:8" x14ac:dyDescent="0.25">
      <c r="A256" t="s">
        <v>95</v>
      </c>
      <c r="B256" t="s">
        <v>114</v>
      </c>
      <c r="C256">
        <v>23</v>
      </c>
      <c r="D256" t="s">
        <v>169</v>
      </c>
      <c r="E256" t="s">
        <v>343</v>
      </c>
      <c r="F256" t="s">
        <v>344</v>
      </c>
      <c r="G256" t="s">
        <v>1702</v>
      </c>
      <c r="H256" s="273">
        <v>1</v>
      </c>
    </row>
    <row r="257" spans="1:8" x14ac:dyDescent="0.25">
      <c r="A257" t="s">
        <v>1798</v>
      </c>
      <c r="B257" t="s">
        <v>114</v>
      </c>
      <c r="C257" t="s">
        <v>1292</v>
      </c>
      <c r="D257" t="s">
        <v>169</v>
      </c>
      <c r="E257" t="s">
        <v>1292</v>
      </c>
      <c r="F257" t="s">
        <v>1292</v>
      </c>
      <c r="G257" t="s">
        <v>1292</v>
      </c>
      <c r="H257" s="273">
        <v>0</v>
      </c>
    </row>
    <row r="258" spans="1:8" x14ac:dyDescent="0.25">
      <c r="A258" t="s">
        <v>65</v>
      </c>
      <c r="B258" t="s">
        <v>114</v>
      </c>
      <c r="C258">
        <v>50</v>
      </c>
      <c r="D258" t="s">
        <v>169</v>
      </c>
      <c r="E258" t="s">
        <v>300</v>
      </c>
      <c r="F258" t="s">
        <v>301</v>
      </c>
      <c r="G258" t="s">
        <v>2111</v>
      </c>
      <c r="H258" s="273">
        <v>1</v>
      </c>
    </row>
    <row r="259" spans="1:8" x14ac:dyDescent="0.25">
      <c r="A259" t="s">
        <v>1791</v>
      </c>
      <c r="B259" t="s">
        <v>114</v>
      </c>
      <c r="C259" t="s">
        <v>1292</v>
      </c>
      <c r="D259" t="s">
        <v>169</v>
      </c>
      <c r="E259" t="s">
        <v>1292</v>
      </c>
      <c r="F259" t="s">
        <v>1292</v>
      </c>
      <c r="G259" t="s">
        <v>1292</v>
      </c>
      <c r="H259" s="273">
        <v>0</v>
      </c>
    </row>
    <row r="260" spans="1:8" x14ac:dyDescent="0.25">
      <c r="A260" t="s">
        <v>1726</v>
      </c>
      <c r="B260" t="s">
        <v>114</v>
      </c>
      <c r="C260" t="s">
        <v>1292</v>
      </c>
      <c r="D260" t="s">
        <v>169</v>
      </c>
      <c r="E260" t="s">
        <v>1292</v>
      </c>
      <c r="F260" t="s">
        <v>1292</v>
      </c>
      <c r="G260" t="s">
        <v>1292</v>
      </c>
      <c r="H260" s="273">
        <v>0</v>
      </c>
    </row>
    <row r="261" spans="1:8" x14ac:dyDescent="0.25">
      <c r="A261" t="s">
        <v>672</v>
      </c>
      <c r="B261" t="s">
        <v>114</v>
      </c>
      <c r="C261" t="s">
        <v>1292</v>
      </c>
      <c r="D261" t="s">
        <v>169</v>
      </c>
      <c r="E261" t="s">
        <v>1336</v>
      </c>
      <c r="F261" t="s">
        <v>1337</v>
      </c>
      <c r="G261" t="s">
        <v>1292</v>
      </c>
      <c r="H261" s="273">
        <v>0.42</v>
      </c>
    </row>
    <row r="262" spans="1:8" x14ac:dyDescent="0.25">
      <c r="A262" t="s">
        <v>1986</v>
      </c>
      <c r="B262" t="s">
        <v>121</v>
      </c>
      <c r="C262" t="s">
        <v>1292</v>
      </c>
      <c r="D262" t="s">
        <v>1292</v>
      </c>
      <c r="E262" t="s">
        <v>1292</v>
      </c>
      <c r="F262" t="s">
        <v>1292</v>
      </c>
      <c r="G262" t="s">
        <v>1292</v>
      </c>
      <c r="H262" s="273">
        <v>0</v>
      </c>
    </row>
    <row r="263" spans="1:8" x14ac:dyDescent="0.25">
      <c r="A263" t="s">
        <v>1989</v>
      </c>
      <c r="B263" t="s">
        <v>121</v>
      </c>
      <c r="C263" t="s">
        <v>1292</v>
      </c>
      <c r="D263" t="s">
        <v>1292</v>
      </c>
      <c r="E263" t="s">
        <v>1292</v>
      </c>
      <c r="F263" t="s">
        <v>1292</v>
      </c>
      <c r="G263" t="s">
        <v>1292</v>
      </c>
      <c r="H263" s="273">
        <v>0</v>
      </c>
    </row>
    <row r="264" spans="1:8" x14ac:dyDescent="0.25">
      <c r="A264" t="s">
        <v>1993</v>
      </c>
      <c r="B264" t="s">
        <v>121</v>
      </c>
      <c r="C264" t="s">
        <v>1292</v>
      </c>
      <c r="D264" t="s">
        <v>1292</v>
      </c>
      <c r="E264" t="s">
        <v>1292</v>
      </c>
      <c r="F264" t="s">
        <v>1292</v>
      </c>
      <c r="G264" t="s">
        <v>1292</v>
      </c>
      <c r="H264" s="273">
        <v>0</v>
      </c>
    </row>
    <row r="265" spans="1:8" x14ac:dyDescent="0.25">
      <c r="A265" t="s">
        <v>2136</v>
      </c>
      <c r="B265" t="s">
        <v>114</v>
      </c>
      <c r="C265">
        <v>29</v>
      </c>
      <c r="D265" t="s">
        <v>169</v>
      </c>
      <c r="E265" t="s">
        <v>275</v>
      </c>
      <c r="F265" t="s">
        <v>1030</v>
      </c>
      <c r="G265" t="s">
        <v>1003</v>
      </c>
      <c r="H265" s="273">
        <v>0.15</v>
      </c>
    </row>
    <row r="266" spans="1:8" x14ac:dyDescent="0.25">
      <c r="A266" t="s">
        <v>53</v>
      </c>
      <c r="B266" t="s">
        <v>111</v>
      </c>
      <c r="C266">
        <v>5</v>
      </c>
      <c r="D266" t="s">
        <v>169</v>
      </c>
      <c r="E266" t="s">
        <v>266</v>
      </c>
      <c r="F266" t="s">
        <v>1292</v>
      </c>
      <c r="G266" t="s">
        <v>1292</v>
      </c>
      <c r="H266" s="273">
        <v>0.15</v>
      </c>
    </row>
    <row r="267" spans="1:8" x14ac:dyDescent="0.25">
      <c r="A267" t="s">
        <v>69</v>
      </c>
      <c r="B267" t="s">
        <v>114</v>
      </c>
      <c r="C267">
        <v>6</v>
      </c>
      <c r="D267" t="s">
        <v>1134</v>
      </c>
      <c r="E267" t="s">
        <v>308</v>
      </c>
      <c r="F267" t="s">
        <v>308</v>
      </c>
      <c r="G267" t="s">
        <v>1292</v>
      </c>
      <c r="H267" s="273">
        <v>1</v>
      </c>
    </row>
    <row r="268" spans="1:8" x14ac:dyDescent="0.25">
      <c r="A268" t="s">
        <v>1021</v>
      </c>
      <c r="B268" t="s">
        <v>114</v>
      </c>
      <c r="C268">
        <v>6</v>
      </c>
      <c r="D268" t="s">
        <v>169</v>
      </c>
      <c r="E268" t="s">
        <v>275</v>
      </c>
      <c r="F268" t="s">
        <v>275</v>
      </c>
      <c r="G268" t="s">
        <v>1003</v>
      </c>
      <c r="H268" s="273">
        <v>0.2</v>
      </c>
    </row>
    <row r="269" spans="1:8" x14ac:dyDescent="0.25">
      <c r="A269" t="s">
        <v>1218</v>
      </c>
      <c r="B269" t="s">
        <v>114</v>
      </c>
      <c r="C269">
        <v>1</v>
      </c>
      <c r="D269" t="s">
        <v>2356</v>
      </c>
      <c r="E269" t="s">
        <v>1224</v>
      </c>
      <c r="F269" t="s">
        <v>1225</v>
      </c>
      <c r="G269" t="s">
        <v>1294</v>
      </c>
      <c r="H269" s="273">
        <v>1</v>
      </c>
    </row>
    <row r="270" spans="1:8" x14ac:dyDescent="0.25">
      <c r="A270" t="s">
        <v>71</v>
      </c>
      <c r="B270" t="s">
        <v>114</v>
      </c>
      <c r="C270">
        <v>61</v>
      </c>
      <c r="D270" t="s">
        <v>169</v>
      </c>
      <c r="E270" t="s">
        <v>1292</v>
      </c>
      <c r="F270" t="s">
        <v>1292</v>
      </c>
      <c r="G270" t="s">
        <v>1292</v>
      </c>
      <c r="H270" s="273">
        <v>1</v>
      </c>
    </row>
    <row r="271" spans="1:8" x14ac:dyDescent="0.25">
      <c r="A271" t="s">
        <v>66</v>
      </c>
      <c r="B271" t="s">
        <v>114</v>
      </c>
      <c r="C271">
        <v>61</v>
      </c>
      <c r="D271" t="s">
        <v>169</v>
      </c>
      <c r="E271" t="s">
        <v>302</v>
      </c>
      <c r="F271" t="s">
        <v>303</v>
      </c>
      <c r="G271" t="s">
        <v>1292</v>
      </c>
      <c r="H271" s="273">
        <v>1</v>
      </c>
    </row>
    <row r="272" spans="1:8" x14ac:dyDescent="0.25">
      <c r="A272" t="s">
        <v>1681</v>
      </c>
      <c r="B272" t="s">
        <v>114</v>
      </c>
      <c r="C272" t="s">
        <v>1292</v>
      </c>
      <c r="D272" t="s">
        <v>169</v>
      </c>
      <c r="E272" t="s">
        <v>1292</v>
      </c>
      <c r="F272" t="s">
        <v>1292</v>
      </c>
      <c r="G272" t="s">
        <v>1690</v>
      </c>
      <c r="H272" s="273">
        <v>0</v>
      </c>
    </row>
    <row r="273" spans="1:8" x14ac:dyDescent="0.25">
      <c r="A273" t="s">
        <v>46</v>
      </c>
      <c r="B273" t="s">
        <v>114</v>
      </c>
      <c r="C273">
        <v>11.1</v>
      </c>
      <c r="D273" t="s">
        <v>169</v>
      </c>
      <c r="E273" t="s">
        <v>1062</v>
      </c>
      <c r="F273" t="s">
        <v>1073</v>
      </c>
      <c r="G273" t="s">
        <v>2086</v>
      </c>
      <c r="H273" s="273">
        <v>1</v>
      </c>
    </row>
    <row r="274" spans="1:8" x14ac:dyDescent="0.25">
      <c r="A274" t="s">
        <v>626</v>
      </c>
      <c r="B274" t="s">
        <v>114</v>
      </c>
      <c r="C274" t="s">
        <v>1292</v>
      </c>
      <c r="D274" t="s">
        <v>169</v>
      </c>
      <c r="E274" t="s">
        <v>275</v>
      </c>
      <c r="F274" t="s">
        <v>276</v>
      </c>
      <c r="G274" t="s">
        <v>1292</v>
      </c>
      <c r="H274" s="273">
        <v>0.15</v>
      </c>
    </row>
    <row r="275" spans="1:8" x14ac:dyDescent="0.25">
      <c r="A275" t="s">
        <v>961</v>
      </c>
      <c r="B275" t="s">
        <v>114</v>
      </c>
      <c r="C275">
        <v>328</v>
      </c>
      <c r="D275" t="s">
        <v>169</v>
      </c>
      <c r="E275" t="s">
        <v>273</v>
      </c>
      <c r="F275" t="s">
        <v>274</v>
      </c>
      <c r="G275" t="s">
        <v>2134</v>
      </c>
      <c r="H275" s="273">
        <v>0.2</v>
      </c>
    </row>
    <row r="276" spans="1:8" x14ac:dyDescent="0.25">
      <c r="A276" t="s">
        <v>1733</v>
      </c>
      <c r="B276" t="s">
        <v>114</v>
      </c>
      <c r="C276">
        <v>1</v>
      </c>
      <c r="D276" t="s">
        <v>2357</v>
      </c>
      <c r="E276" t="s">
        <v>1292</v>
      </c>
      <c r="F276" t="s">
        <v>1292</v>
      </c>
      <c r="G276" t="s">
        <v>1292</v>
      </c>
      <c r="H276" s="273">
        <v>0</v>
      </c>
    </row>
    <row r="277" spans="1:8" x14ac:dyDescent="0.25">
      <c r="A277" t="s">
        <v>82</v>
      </c>
      <c r="B277" t="s">
        <v>114</v>
      </c>
      <c r="C277">
        <v>0.33500000000000002</v>
      </c>
      <c r="D277" t="s">
        <v>169</v>
      </c>
      <c r="E277" t="s">
        <v>323</v>
      </c>
      <c r="F277" t="s">
        <v>1292</v>
      </c>
      <c r="G277" t="s">
        <v>2119</v>
      </c>
      <c r="H277" s="273">
        <v>1</v>
      </c>
    </row>
    <row r="278" spans="1:8" x14ac:dyDescent="0.25">
      <c r="A278" t="s">
        <v>83</v>
      </c>
      <c r="B278" t="s">
        <v>114</v>
      </c>
      <c r="C278">
        <v>0.45</v>
      </c>
      <c r="D278" t="s">
        <v>169</v>
      </c>
      <c r="E278" t="s">
        <v>326</v>
      </c>
      <c r="F278" t="s">
        <v>326</v>
      </c>
      <c r="G278" t="s">
        <v>1292</v>
      </c>
      <c r="H278" s="273">
        <v>1</v>
      </c>
    </row>
    <row r="279" spans="1:8" x14ac:dyDescent="0.25">
      <c r="A279" t="s">
        <v>2162</v>
      </c>
      <c r="B279" t="s">
        <v>114</v>
      </c>
      <c r="C279">
        <v>22</v>
      </c>
      <c r="D279" t="s">
        <v>169</v>
      </c>
      <c r="E279" t="s">
        <v>323</v>
      </c>
      <c r="F279" t="s">
        <v>1292</v>
      </c>
      <c r="G279" t="s">
        <v>1292</v>
      </c>
      <c r="H279" s="273">
        <v>0</v>
      </c>
    </row>
    <row r="280" spans="1:8" x14ac:dyDescent="0.25">
      <c r="A280" t="s">
        <v>77</v>
      </c>
      <c r="B280" t="s">
        <v>114</v>
      </c>
      <c r="C280" t="s">
        <v>1292</v>
      </c>
      <c r="D280" t="s">
        <v>169</v>
      </c>
      <c r="E280" t="s">
        <v>268</v>
      </c>
      <c r="F280" t="s">
        <v>317</v>
      </c>
      <c r="G280" t="s">
        <v>2115</v>
      </c>
      <c r="H280" s="273">
        <v>1</v>
      </c>
    </row>
    <row r="281" spans="1:8" x14ac:dyDescent="0.25">
      <c r="A281" t="s">
        <v>92</v>
      </c>
      <c r="B281" t="s">
        <v>114</v>
      </c>
      <c r="C281">
        <v>64</v>
      </c>
      <c r="D281" t="s">
        <v>169</v>
      </c>
      <c r="E281" t="s">
        <v>339</v>
      </c>
      <c r="F281" t="s">
        <v>340</v>
      </c>
      <c r="G281" t="s">
        <v>2094</v>
      </c>
      <c r="H281" s="273">
        <v>1</v>
      </c>
    </row>
    <row r="282" spans="1:8" x14ac:dyDescent="0.25">
      <c r="A282" t="s">
        <v>72</v>
      </c>
      <c r="B282" t="s">
        <v>114</v>
      </c>
      <c r="C282">
        <v>0.65</v>
      </c>
      <c r="D282" t="s">
        <v>169</v>
      </c>
      <c r="E282" t="s">
        <v>311</v>
      </c>
      <c r="F282" t="s">
        <v>310</v>
      </c>
      <c r="G282" t="s">
        <v>651</v>
      </c>
      <c r="H282" s="273">
        <v>1</v>
      </c>
    </row>
    <row r="283" spans="1:8" x14ac:dyDescent="0.25">
      <c r="A283" t="s">
        <v>2156</v>
      </c>
      <c r="B283" t="s">
        <v>114</v>
      </c>
      <c r="C283" t="s">
        <v>1292</v>
      </c>
      <c r="D283" t="s">
        <v>169</v>
      </c>
      <c r="E283" t="s">
        <v>1292</v>
      </c>
      <c r="F283" t="s">
        <v>1292</v>
      </c>
      <c r="G283" t="s">
        <v>1189</v>
      </c>
      <c r="H283" s="273">
        <v>0</v>
      </c>
    </row>
    <row r="284" spans="1:8" x14ac:dyDescent="0.25">
      <c r="A284" t="s">
        <v>2193</v>
      </c>
      <c r="B284" t="s">
        <v>114</v>
      </c>
      <c r="C284">
        <v>20</v>
      </c>
      <c r="D284" t="s">
        <v>169</v>
      </c>
      <c r="E284" t="s">
        <v>1292</v>
      </c>
      <c r="F284" t="s">
        <v>1292</v>
      </c>
      <c r="G284" t="s">
        <v>1292</v>
      </c>
      <c r="H284" s="273">
        <v>0</v>
      </c>
    </row>
    <row r="285" spans="1:8" x14ac:dyDescent="0.25">
      <c r="A285" t="s">
        <v>74</v>
      </c>
      <c r="B285" t="s">
        <v>114</v>
      </c>
      <c r="C285" t="s">
        <v>1292</v>
      </c>
      <c r="D285" t="s">
        <v>169</v>
      </c>
      <c r="E285" t="s">
        <v>314</v>
      </c>
      <c r="F285" t="s">
        <v>314</v>
      </c>
      <c r="G285" t="s">
        <v>1292</v>
      </c>
      <c r="H285" s="273">
        <v>0.95</v>
      </c>
    </row>
    <row r="286" spans="1:8" x14ac:dyDescent="0.25">
      <c r="A286" t="s">
        <v>48</v>
      </c>
      <c r="B286" t="s">
        <v>114</v>
      </c>
      <c r="C286" t="s">
        <v>1292</v>
      </c>
      <c r="D286" t="s">
        <v>169</v>
      </c>
      <c r="E286" t="s">
        <v>1147</v>
      </c>
      <c r="F286" t="s">
        <v>1292</v>
      </c>
      <c r="G286" t="s">
        <v>2090</v>
      </c>
      <c r="H286" s="273">
        <v>1</v>
      </c>
    </row>
    <row r="287" spans="1:8" x14ac:dyDescent="0.25">
      <c r="A287" t="s">
        <v>1080</v>
      </c>
      <c r="B287" t="s">
        <v>114</v>
      </c>
      <c r="C287" t="s">
        <v>1292</v>
      </c>
      <c r="D287" t="s">
        <v>169</v>
      </c>
      <c r="E287" t="s">
        <v>1084</v>
      </c>
      <c r="F287" t="s">
        <v>1085</v>
      </c>
      <c r="G287" t="s">
        <v>1700</v>
      </c>
      <c r="H287" s="273">
        <v>1</v>
      </c>
    </row>
    <row r="288" spans="1:8" x14ac:dyDescent="0.25">
      <c r="A288" t="s">
        <v>993</v>
      </c>
      <c r="B288" t="s">
        <v>114</v>
      </c>
      <c r="C288">
        <v>27</v>
      </c>
      <c r="D288" t="s">
        <v>169</v>
      </c>
      <c r="E288" t="s">
        <v>275</v>
      </c>
      <c r="F288" t="s">
        <v>997</v>
      </c>
      <c r="G288" t="s">
        <v>1003</v>
      </c>
      <c r="H288" s="273">
        <v>0.3</v>
      </c>
    </row>
    <row r="289" spans="1:8" x14ac:dyDescent="0.25">
      <c r="A289" t="s">
        <v>1004</v>
      </c>
      <c r="B289" t="s">
        <v>114</v>
      </c>
      <c r="C289">
        <v>28</v>
      </c>
      <c r="D289" t="s">
        <v>169</v>
      </c>
      <c r="E289" t="s">
        <v>275</v>
      </c>
      <c r="F289" t="s">
        <v>1006</v>
      </c>
      <c r="G289" t="s">
        <v>1003</v>
      </c>
      <c r="H289" s="273">
        <v>0.6</v>
      </c>
    </row>
    <row r="290" spans="1:8" x14ac:dyDescent="0.25">
      <c r="A290" t="s">
        <v>1007</v>
      </c>
      <c r="B290" t="s">
        <v>114</v>
      </c>
      <c r="C290">
        <v>26</v>
      </c>
      <c r="D290" t="s">
        <v>169</v>
      </c>
      <c r="E290" t="s">
        <v>275</v>
      </c>
      <c r="F290" t="s">
        <v>1009</v>
      </c>
      <c r="G290" t="s">
        <v>1003</v>
      </c>
      <c r="H290" s="273">
        <v>0.25</v>
      </c>
    </row>
    <row r="291" spans="1:8" x14ac:dyDescent="0.25">
      <c r="A291" t="s">
        <v>1011</v>
      </c>
      <c r="B291" t="s">
        <v>114</v>
      </c>
      <c r="C291">
        <v>41</v>
      </c>
      <c r="D291" t="s">
        <v>169</v>
      </c>
      <c r="E291" t="s">
        <v>275</v>
      </c>
      <c r="F291" t="s">
        <v>1015</v>
      </c>
      <c r="G291" t="s">
        <v>1003</v>
      </c>
      <c r="H291" s="273">
        <v>0.35</v>
      </c>
    </row>
    <row r="292" spans="1:8" x14ac:dyDescent="0.25">
      <c r="A292" t="s">
        <v>1017</v>
      </c>
      <c r="B292" t="s">
        <v>114</v>
      </c>
      <c r="C292">
        <v>35</v>
      </c>
      <c r="D292" t="s">
        <v>169</v>
      </c>
      <c r="E292" t="s">
        <v>275</v>
      </c>
      <c r="F292" t="s">
        <v>1019</v>
      </c>
      <c r="G292" t="s">
        <v>1003</v>
      </c>
      <c r="H292" s="273">
        <v>0.15</v>
      </c>
    </row>
    <row r="293" spans="1:8" x14ac:dyDescent="0.25">
      <c r="A293" t="s">
        <v>70</v>
      </c>
      <c r="B293" t="s">
        <v>114</v>
      </c>
      <c r="C293">
        <v>41</v>
      </c>
      <c r="D293" t="s">
        <v>169</v>
      </c>
      <c r="E293" t="s">
        <v>1292</v>
      </c>
      <c r="F293" t="s">
        <v>1292</v>
      </c>
      <c r="G293" t="s">
        <v>1292</v>
      </c>
      <c r="H293" s="273">
        <v>1</v>
      </c>
    </row>
    <row r="294" spans="1:8" x14ac:dyDescent="0.25">
      <c r="A294" t="s">
        <v>1024</v>
      </c>
      <c r="B294" t="s">
        <v>114</v>
      </c>
      <c r="C294">
        <v>6</v>
      </c>
      <c r="D294" t="s">
        <v>169</v>
      </c>
      <c r="E294" t="s">
        <v>275</v>
      </c>
      <c r="F294" t="s">
        <v>1027</v>
      </c>
      <c r="G294" t="s">
        <v>1003</v>
      </c>
      <c r="H294" s="273">
        <v>0.15</v>
      </c>
    </row>
    <row r="295" spans="1:8" x14ac:dyDescent="0.25">
      <c r="A295" t="s">
        <v>1172</v>
      </c>
      <c r="B295" t="s">
        <v>114</v>
      </c>
      <c r="C295">
        <v>5</v>
      </c>
      <c r="D295" t="s">
        <v>169</v>
      </c>
      <c r="E295" t="s">
        <v>315</v>
      </c>
      <c r="F295" t="s">
        <v>315</v>
      </c>
      <c r="G295" t="s">
        <v>1173</v>
      </c>
      <c r="H295" s="273">
        <v>1</v>
      </c>
    </row>
    <row r="296" spans="1:8" x14ac:dyDescent="0.25">
      <c r="A296" t="s">
        <v>1685</v>
      </c>
      <c r="B296" t="s">
        <v>114</v>
      </c>
      <c r="C296" t="s">
        <v>1292</v>
      </c>
      <c r="D296" t="s">
        <v>169</v>
      </c>
      <c r="E296" t="s">
        <v>1292</v>
      </c>
      <c r="F296" t="s">
        <v>1292</v>
      </c>
      <c r="G296" t="s">
        <v>1292</v>
      </c>
      <c r="H296" s="273">
        <v>0</v>
      </c>
    </row>
    <row r="297" spans="1:8" x14ac:dyDescent="0.25">
      <c r="A297" t="s">
        <v>1686</v>
      </c>
      <c r="B297" t="s">
        <v>114</v>
      </c>
      <c r="C297" t="s">
        <v>1292</v>
      </c>
      <c r="D297" t="s">
        <v>169</v>
      </c>
      <c r="E297" t="s">
        <v>1292</v>
      </c>
      <c r="F297" t="s">
        <v>1292</v>
      </c>
      <c r="G297" t="s">
        <v>1292</v>
      </c>
      <c r="H297" s="273">
        <v>0</v>
      </c>
    </row>
    <row r="298" spans="1:8" x14ac:dyDescent="0.25">
      <c r="A298" t="s">
        <v>81</v>
      </c>
      <c r="B298" t="s">
        <v>114</v>
      </c>
      <c r="C298">
        <v>1</v>
      </c>
      <c r="D298" t="s">
        <v>2088</v>
      </c>
      <c r="E298" t="s">
        <v>321</v>
      </c>
      <c r="F298" t="s">
        <v>1292</v>
      </c>
      <c r="G298" t="s">
        <v>1292</v>
      </c>
      <c r="H298" s="273">
        <v>1</v>
      </c>
    </row>
    <row r="299" spans="1:8" x14ac:dyDescent="0.25">
      <c r="A299" t="s">
        <v>1995</v>
      </c>
      <c r="B299" t="s">
        <v>121</v>
      </c>
      <c r="C299" t="s">
        <v>1292</v>
      </c>
      <c r="D299" t="s">
        <v>1292</v>
      </c>
      <c r="E299" t="s">
        <v>1292</v>
      </c>
      <c r="F299" t="s">
        <v>1292</v>
      </c>
      <c r="G299" t="s">
        <v>1292</v>
      </c>
      <c r="H299" s="273">
        <v>0</v>
      </c>
    </row>
    <row r="300" spans="1:8" x14ac:dyDescent="0.25">
      <c r="A300" t="s">
        <v>427</v>
      </c>
      <c r="B300" t="s">
        <v>114</v>
      </c>
      <c r="C300">
        <v>38</v>
      </c>
      <c r="D300" t="s">
        <v>169</v>
      </c>
      <c r="E300" t="s">
        <v>279</v>
      </c>
      <c r="F300" t="s">
        <v>814</v>
      </c>
      <c r="G300" t="s">
        <v>828</v>
      </c>
      <c r="H300" s="273">
        <v>1</v>
      </c>
    </row>
    <row r="301" spans="1:8" x14ac:dyDescent="0.25">
      <c r="A301" t="s">
        <v>1677</v>
      </c>
      <c r="B301" t="s">
        <v>114</v>
      </c>
      <c r="C301" t="s">
        <v>1292</v>
      </c>
      <c r="D301" t="s">
        <v>169</v>
      </c>
      <c r="E301" t="s">
        <v>1292</v>
      </c>
      <c r="F301" t="s">
        <v>1292</v>
      </c>
      <c r="G301" t="s">
        <v>1189</v>
      </c>
      <c r="H301" s="273">
        <v>0</v>
      </c>
    </row>
    <row r="302" spans="1:8" x14ac:dyDescent="0.25">
      <c r="A302" t="s">
        <v>614</v>
      </c>
      <c r="B302" t="s">
        <v>114</v>
      </c>
      <c r="C302">
        <v>102.729</v>
      </c>
      <c r="D302" t="s">
        <v>169</v>
      </c>
      <c r="E302" t="s">
        <v>604</v>
      </c>
      <c r="F302" t="s">
        <v>604</v>
      </c>
      <c r="G302" t="s">
        <v>1703</v>
      </c>
      <c r="H302" s="273">
        <v>1</v>
      </c>
    </row>
    <row r="303" spans="1:8" x14ac:dyDescent="0.25">
      <c r="A303" t="s">
        <v>1738</v>
      </c>
      <c r="B303" t="s">
        <v>114</v>
      </c>
      <c r="C303" t="s">
        <v>1292</v>
      </c>
      <c r="D303" t="s">
        <v>169</v>
      </c>
      <c r="E303" t="s">
        <v>1292</v>
      </c>
      <c r="F303" t="s">
        <v>1292</v>
      </c>
      <c r="G303" t="s">
        <v>1292</v>
      </c>
      <c r="H303" s="273">
        <v>0</v>
      </c>
    </row>
    <row r="304" spans="1:8" x14ac:dyDescent="0.25">
      <c r="A304" t="s">
        <v>1739</v>
      </c>
      <c r="B304" t="s">
        <v>114</v>
      </c>
      <c r="C304" t="s">
        <v>1292</v>
      </c>
      <c r="D304" t="s">
        <v>169</v>
      </c>
      <c r="E304" t="s">
        <v>1292</v>
      </c>
      <c r="F304" t="s">
        <v>1292</v>
      </c>
      <c r="G304" t="s">
        <v>1292</v>
      </c>
      <c r="H304" s="273">
        <v>0</v>
      </c>
    </row>
    <row r="305" spans="1:8" x14ac:dyDescent="0.25">
      <c r="A305" t="s">
        <v>1194</v>
      </c>
      <c r="B305" t="s">
        <v>114</v>
      </c>
      <c r="C305" t="s">
        <v>1292</v>
      </c>
      <c r="D305" t="s">
        <v>169</v>
      </c>
      <c r="E305" t="s">
        <v>2352</v>
      </c>
      <c r="F305" t="s">
        <v>2353</v>
      </c>
      <c r="G305" t="s">
        <v>2354</v>
      </c>
      <c r="H305" s="273">
        <v>0.15</v>
      </c>
    </row>
    <row r="306" spans="1:8" x14ac:dyDescent="0.25">
      <c r="A306" t="s">
        <v>1725</v>
      </c>
      <c r="B306" t="s">
        <v>114</v>
      </c>
      <c r="C306">
        <v>27</v>
      </c>
      <c r="D306" t="s">
        <v>169</v>
      </c>
      <c r="E306" t="s">
        <v>2164</v>
      </c>
      <c r="F306" t="s">
        <v>1292</v>
      </c>
      <c r="G306" t="s">
        <v>1292</v>
      </c>
      <c r="H306" s="273">
        <v>0</v>
      </c>
    </row>
    <row r="307" spans="1:8" x14ac:dyDescent="0.25">
      <c r="A307" t="s">
        <v>1475</v>
      </c>
      <c r="B307" t="s">
        <v>121</v>
      </c>
      <c r="C307">
        <v>47</v>
      </c>
      <c r="D307" t="s">
        <v>169</v>
      </c>
      <c r="E307" t="s">
        <v>1292</v>
      </c>
      <c r="F307" t="s">
        <v>1292</v>
      </c>
      <c r="G307" t="s">
        <v>1537</v>
      </c>
      <c r="H307" s="273">
        <v>0</v>
      </c>
    </row>
    <row r="308" spans="1:8" x14ac:dyDescent="0.25">
      <c r="A308" t="s">
        <v>1461</v>
      </c>
      <c r="B308" t="s">
        <v>121</v>
      </c>
      <c r="C308" t="s">
        <v>1292</v>
      </c>
      <c r="D308" t="s">
        <v>1292</v>
      </c>
      <c r="E308" t="s">
        <v>1292</v>
      </c>
      <c r="F308" t="s">
        <v>1292</v>
      </c>
      <c r="G308" t="s">
        <v>1537</v>
      </c>
      <c r="H308" s="273">
        <v>0.5</v>
      </c>
    </row>
    <row r="309" spans="1:8" x14ac:dyDescent="0.25">
      <c r="A309" t="s">
        <v>1941</v>
      </c>
      <c r="B309" t="s">
        <v>121</v>
      </c>
      <c r="C309" t="s">
        <v>1292</v>
      </c>
      <c r="D309" t="s">
        <v>1292</v>
      </c>
      <c r="E309" t="s">
        <v>1292</v>
      </c>
      <c r="F309" t="s">
        <v>1292</v>
      </c>
      <c r="G309" t="s">
        <v>1955</v>
      </c>
      <c r="H309" s="273">
        <v>0</v>
      </c>
    </row>
    <row r="310" spans="1:8" x14ac:dyDescent="0.25">
      <c r="A310" t="s">
        <v>1440</v>
      </c>
      <c r="B310" t="s">
        <v>121</v>
      </c>
      <c r="C310" t="s">
        <v>1292</v>
      </c>
      <c r="D310" t="s">
        <v>1292</v>
      </c>
      <c r="E310" t="s">
        <v>299</v>
      </c>
      <c r="F310" t="s">
        <v>2110</v>
      </c>
      <c r="G310" t="s">
        <v>1292</v>
      </c>
      <c r="H310" s="273">
        <v>1</v>
      </c>
    </row>
    <row r="311" spans="1:8" x14ac:dyDescent="0.25">
      <c r="A311" t="s">
        <v>1717</v>
      </c>
      <c r="B311" t="s">
        <v>121</v>
      </c>
      <c r="C311">
        <v>50</v>
      </c>
      <c r="D311" t="s">
        <v>1134</v>
      </c>
      <c r="E311" t="s">
        <v>1292</v>
      </c>
      <c r="F311" t="s">
        <v>1292</v>
      </c>
      <c r="G311" t="s">
        <v>1537</v>
      </c>
      <c r="H311" s="273">
        <v>0</v>
      </c>
    </row>
    <row r="312" spans="1:8" x14ac:dyDescent="0.25">
      <c r="A312" t="s">
        <v>1430</v>
      </c>
      <c r="B312" t="s">
        <v>121</v>
      </c>
      <c r="C312" t="s">
        <v>1292</v>
      </c>
      <c r="D312" t="s">
        <v>1292</v>
      </c>
      <c r="E312" t="s">
        <v>1292</v>
      </c>
      <c r="F312" t="s">
        <v>1292</v>
      </c>
      <c r="G312" t="s">
        <v>1537</v>
      </c>
      <c r="H312" s="273">
        <v>0.55000000000000004</v>
      </c>
    </row>
    <row r="313" spans="1:8" x14ac:dyDescent="0.25">
      <c r="A313" t="s">
        <v>1431</v>
      </c>
      <c r="B313" t="s">
        <v>121</v>
      </c>
      <c r="C313" t="s">
        <v>1292</v>
      </c>
      <c r="D313" t="s">
        <v>1292</v>
      </c>
      <c r="E313" t="s">
        <v>1292</v>
      </c>
      <c r="F313" t="s">
        <v>1292</v>
      </c>
      <c r="G313" t="s">
        <v>1537</v>
      </c>
      <c r="H313" s="273">
        <v>0</v>
      </c>
    </row>
    <row r="314" spans="1:8" x14ac:dyDescent="0.25">
      <c r="A314" t="s">
        <v>1442</v>
      </c>
      <c r="B314" t="s">
        <v>121</v>
      </c>
      <c r="C314" t="s">
        <v>1292</v>
      </c>
      <c r="D314" t="s">
        <v>1292</v>
      </c>
      <c r="E314" t="s">
        <v>1292</v>
      </c>
      <c r="F314" t="s">
        <v>1292</v>
      </c>
      <c r="G314" t="s">
        <v>1537</v>
      </c>
      <c r="H314" s="273">
        <v>0</v>
      </c>
    </row>
    <row r="315" spans="1:8" x14ac:dyDescent="0.25">
      <c r="A315" t="s">
        <v>2189</v>
      </c>
      <c r="B315" t="s">
        <v>121</v>
      </c>
      <c r="C315" t="s">
        <v>1292</v>
      </c>
      <c r="D315" t="s">
        <v>1292</v>
      </c>
      <c r="E315" t="s">
        <v>1292</v>
      </c>
      <c r="F315" t="s">
        <v>1292</v>
      </c>
      <c r="G315" t="s">
        <v>1292</v>
      </c>
      <c r="H315" s="273">
        <v>0</v>
      </c>
    </row>
    <row r="316" spans="1:8" x14ac:dyDescent="0.25">
      <c r="A316" t="s">
        <v>1474</v>
      </c>
      <c r="B316" t="s">
        <v>121</v>
      </c>
      <c r="C316" t="s">
        <v>1292</v>
      </c>
      <c r="D316" t="s">
        <v>1292</v>
      </c>
      <c r="E316" t="s">
        <v>1292</v>
      </c>
      <c r="F316" t="s">
        <v>1292</v>
      </c>
      <c r="G316" t="s">
        <v>1537</v>
      </c>
      <c r="H316" s="273">
        <v>0</v>
      </c>
    </row>
    <row r="317" spans="1:8" x14ac:dyDescent="0.25">
      <c r="A317" t="s">
        <v>1451</v>
      </c>
      <c r="B317" t="s">
        <v>121</v>
      </c>
      <c r="C317" t="s">
        <v>1292</v>
      </c>
      <c r="D317" t="s">
        <v>1292</v>
      </c>
      <c r="E317" t="s">
        <v>1292</v>
      </c>
      <c r="F317" t="s">
        <v>1292</v>
      </c>
      <c r="G317" t="s">
        <v>1537</v>
      </c>
      <c r="H317" s="273">
        <v>0</v>
      </c>
    </row>
    <row r="318" spans="1:8" x14ac:dyDescent="0.25">
      <c r="A318" t="s">
        <v>1939</v>
      </c>
      <c r="B318" t="s">
        <v>121</v>
      </c>
      <c r="C318" t="s">
        <v>1292</v>
      </c>
      <c r="D318" t="s">
        <v>1292</v>
      </c>
      <c r="E318" t="s">
        <v>1292</v>
      </c>
      <c r="F318" t="s">
        <v>1292</v>
      </c>
      <c r="G318" t="s">
        <v>1953</v>
      </c>
      <c r="H318" s="273">
        <v>0</v>
      </c>
    </row>
    <row r="319" spans="1:8" x14ac:dyDescent="0.25">
      <c r="A319" t="s">
        <v>1957</v>
      </c>
      <c r="B319" t="s">
        <v>121</v>
      </c>
      <c r="C319" t="s">
        <v>1292</v>
      </c>
      <c r="D319" t="s">
        <v>1292</v>
      </c>
      <c r="E319" t="s">
        <v>1292</v>
      </c>
      <c r="F319" t="s">
        <v>1292</v>
      </c>
      <c r="G319" t="s">
        <v>1537</v>
      </c>
      <c r="H319" s="273">
        <v>0</v>
      </c>
    </row>
    <row r="320" spans="1:8" x14ac:dyDescent="0.25">
      <c r="A320" t="s">
        <v>2160</v>
      </c>
      <c r="B320" t="s">
        <v>121</v>
      </c>
      <c r="C320" t="s">
        <v>1292</v>
      </c>
      <c r="D320" t="s">
        <v>1292</v>
      </c>
      <c r="E320" t="s">
        <v>1292</v>
      </c>
      <c r="F320" t="s">
        <v>1292</v>
      </c>
      <c r="G320" t="s">
        <v>1292</v>
      </c>
      <c r="H320" s="273">
        <v>0</v>
      </c>
    </row>
    <row r="321" spans="1:8" x14ac:dyDescent="0.25">
      <c r="A321" t="s">
        <v>1449</v>
      </c>
      <c r="B321" t="s">
        <v>121</v>
      </c>
      <c r="C321" t="s">
        <v>1292</v>
      </c>
      <c r="D321" t="s">
        <v>1292</v>
      </c>
      <c r="E321" t="s">
        <v>1292</v>
      </c>
      <c r="F321" t="s">
        <v>1292</v>
      </c>
      <c r="G321" t="s">
        <v>1537</v>
      </c>
      <c r="H321" s="273">
        <v>0</v>
      </c>
    </row>
    <row r="322" spans="1:8" x14ac:dyDescent="0.25">
      <c r="A322" t="s">
        <v>1428</v>
      </c>
      <c r="B322" t="s">
        <v>121</v>
      </c>
      <c r="C322" t="s">
        <v>1292</v>
      </c>
      <c r="D322" t="s">
        <v>1292</v>
      </c>
      <c r="E322" t="s">
        <v>1292</v>
      </c>
      <c r="F322" t="s">
        <v>1292</v>
      </c>
      <c r="G322" t="s">
        <v>1537</v>
      </c>
      <c r="H322" s="273">
        <v>0</v>
      </c>
    </row>
    <row r="323" spans="1:8" x14ac:dyDescent="0.25">
      <c r="A323" t="s">
        <v>1470</v>
      </c>
      <c r="B323" t="s">
        <v>121</v>
      </c>
      <c r="C323" t="s">
        <v>1292</v>
      </c>
      <c r="D323" t="s">
        <v>1292</v>
      </c>
      <c r="E323" t="s">
        <v>1292</v>
      </c>
      <c r="F323" t="s">
        <v>1292</v>
      </c>
      <c r="G323" t="s">
        <v>1537</v>
      </c>
      <c r="H323" s="273">
        <v>0</v>
      </c>
    </row>
    <row r="324" spans="1:8" x14ac:dyDescent="0.25">
      <c r="A324" t="s">
        <v>1483</v>
      </c>
      <c r="B324" t="s">
        <v>121</v>
      </c>
      <c r="C324" t="s">
        <v>1292</v>
      </c>
      <c r="D324" t="s">
        <v>1292</v>
      </c>
      <c r="E324" t="s">
        <v>1292</v>
      </c>
      <c r="F324" t="s">
        <v>1292</v>
      </c>
      <c r="G324" t="s">
        <v>1537</v>
      </c>
      <c r="H324" s="273">
        <v>0</v>
      </c>
    </row>
    <row r="325" spans="1:8" x14ac:dyDescent="0.25">
      <c r="A325" t="s">
        <v>1971</v>
      </c>
      <c r="B325" t="s">
        <v>121</v>
      </c>
      <c r="C325" t="s">
        <v>1292</v>
      </c>
      <c r="D325" t="s">
        <v>1292</v>
      </c>
      <c r="E325" t="s">
        <v>1292</v>
      </c>
      <c r="F325" t="s">
        <v>1292</v>
      </c>
      <c r="G325" t="s">
        <v>1976</v>
      </c>
      <c r="H325" s="273">
        <v>0</v>
      </c>
    </row>
    <row r="326" spans="1:8" x14ac:dyDescent="0.25">
      <c r="A326" t="s">
        <v>1446</v>
      </c>
      <c r="B326" t="s">
        <v>121</v>
      </c>
      <c r="C326" t="s">
        <v>1292</v>
      </c>
      <c r="D326" t="s">
        <v>1134</v>
      </c>
      <c r="E326" t="s">
        <v>1292</v>
      </c>
      <c r="F326" t="s">
        <v>1292</v>
      </c>
      <c r="G326" t="s">
        <v>1537</v>
      </c>
      <c r="H326" s="273">
        <v>0</v>
      </c>
    </row>
    <row r="327" spans="1:8" x14ac:dyDescent="0.25">
      <c r="A327" t="s">
        <v>2191</v>
      </c>
      <c r="B327" t="s">
        <v>121</v>
      </c>
      <c r="C327" t="s">
        <v>1292</v>
      </c>
      <c r="D327" t="s">
        <v>1292</v>
      </c>
      <c r="E327" t="s">
        <v>1292</v>
      </c>
      <c r="F327" t="s">
        <v>1292</v>
      </c>
      <c r="G327" t="s">
        <v>1954</v>
      </c>
      <c r="H327" s="273">
        <v>0</v>
      </c>
    </row>
    <row r="328" spans="1:8" x14ac:dyDescent="0.25">
      <c r="A328" t="s">
        <v>2000</v>
      </c>
      <c r="B328" t="s">
        <v>121</v>
      </c>
      <c r="C328" t="s">
        <v>1292</v>
      </c>
      <c r="D328" t="s">
        <v>1292</v>
      </c>
      <c r="E328" t="s">
        <v>1292</v>
      </c>
      <c r="F328" t="s">
        <v>1292</v>
      </c>
      <c r="G328" t="s">
        <v>1292</v>
      </c>
      <c r="H328" s="273">
        <v>0</v>
      </c>
    </row>
    <row r="329" spans="1:8" x14ac:dyDescent="0.25">
      <c r="A329" t="s">
        <v>1429</v>
      </c>
      <c r="B329" t="s">
        <v>121</v>
      </c>
      <c r="C329" t="s">
        <v>1292</v>
      </c>
      <c r="D329" t="s">
        <v>1134</v>
      </c>
      <c r="E329" t="s">
        <v>1292</v>
      </c>
      <c r="F329" t="s">
        <v>1292</v>
      </c>
      <c r="G329" t="s">
        <v>1537</v>
      </c>
      <c r="H329" s="273">
        <v>0</v>
      </c>
    </row>
    <row r="330" spans="1:8" x14ac:dyDescent="0.25">
      <c r="A330" t="s">
        <v>1466</v>
      </c>
      <c r="B330" t="s">
        <v>121</v>
      </c>
      <c r="C330">
        <v>95</v>
      </c>
      <c r="D330" t="s">
        <v>169</v>
      </c>
      <c r="E330" t="s">
        <v>1292</v>
      </c>
      <c r="F330" t="s">
        <v>1292</v>
      </c>
      <c r="G330" t="s">
        <v>1537</v>
      </c>
      <c r="H330" s="273">
        <v>0</v>
      </c>
    </row>
    <row r="331" spans="1:8" x14ac:dyDescent="0.25">
      <c r="A331" t="s">
        <v>99</v>
      </c>
      <c r="B331" t="s">
        <v>121</v>
      </c>
      <c r="C331" t="s">
        <v>1292</v>
      </c>
      <c r="D331" t="s">
        <v>1134</v>
      </c>
      <c r="E331" t="s">
        <v>345</v>
      </c>
      <c r="F331" t="s">
        <v>1077</v>
      </c>
      <c r="G331" t="s">
        <v>1175</v>
      </c>
      <c r="H331" s="273">
        <v>1</v>
      </c>
    </row>
    <row r="332" spans="1:8" x14ac:dyDescent="0.25">
      <c r="A332" t="s">
        <v>1898</v>
      </c>
      <c r="B332" t="s">
        <v>121</v>
      </c>
      <c r="C332" t="s">
        <v>1292</v>
      </c>
      <c r="D332" t="s">
        <v>1292</v>
      </c>
      <c r="E332" t="s">
        <v>1292</v>
      </c>
      <c r="F332" t="s">
        <v>1292</v>
      </c>
      <c r="G332" t="s">
        <v>1899</v>
      </c>
      <c r="H332" s="273">
        <v>0</v>
      </c>
    </row>
    <row r="333" spans="1:8" x14ac:dyDescent="0.25">
      <c r="A333" t="s">
        <v>1471</v>
      </c>
      <c r="B333" t="s">
        <v>121</v>
      </c>
      <c r="C333" t="s">
        <v>1292</v>
      </c>
      <c r="D333" t="s">
        <v>1292</v>
      </c>
      <c r="E333" t="s">
        <v>1292</v>
      </c>
      <c r="F333" t="s">
        <v>1292</v>
      </c>
      <c r="G333" t="s">
        <v>1537</v>
      </c>
      <c r="H333" s="273">
        <v>0</v>
      </c>
    </row>
    <row r="334" spans="1:8" x14ac:dyDescent="0.25">
      <c r="A334" t="s">
        <v>2049</v>
      </c>
      <c r="B334" t="s">
        <v>121</v>
      </c>
      <c r="C334" t="s">
        <v>1292</v>
      </c>
      <c r="D334" t="s">
        <v>1134</v>
      </c>
      <c r="E334" t="s">
        <v>1292</v>
      </c>
      <c r="F334" t="s">
        <v>1292</v>
      </c>
      <c r="G334" t="s">
        <v>2047</v>
      </c>
      <c r="H334" s="273">
        <v>1</v>
      </c>
    </row>
    <row r="335" spans="1:8" x14ac:dyDescent="0.25">
      <c r="A335" t="s">
        <v>1432</v>
      </c>
      <c r="B335" t="s">
        <v>121</v>
      </c>
      <c r="C335" t="s">
        <v>1292</v>
      </c>
      <c r="D335" t="s">
        <v>1134</v>
      </c>
      <c r="E335" t="s">
        <v>299</v>
      </c>
      <c r="F335" t="s">
        <v>1292</v>
      </c>
      <c r="G335" t="s">
        <v>2295</v>
      </c>
      <c r="H335" s="273">
        <v>0.3</v>
      </c>
    </row>
    <row r="336" spans="1:8" x14ac:dyDescent="0.25">
      <c r="A336" t="s">
        <v>2050</v>
      </c>
      <c r="B336" t="s">
        <v>121</v>
      </c>
      <c r="C336" t="s">
        <v>1292</v>
      </c>
      <c r="D336" t="s">
        <v>1134</v>
      </c>
      <c r="E336" t="s">
        <v>1292</v>
      </c>
      <c r="F336" t="s">
        <v>1292</v>
      </c>
      <c r="G336" t="s">
        <v>2052</v>
      </c>
      <c r="H336" s="273">
        <v>1</v>
      </c>
    </row>
    <row r="337" spans="1:8" x14ac:dyDescent="0.25">
      <c r="A337" t="s">
        <v>2053</v>
      </c>
      <c r="B337" t="s">
        <v>121</v>
      </c>
      <c r="C337" t="s">
        <v>1292</v>
      </c>
      <c r="D337" t="s">
        <v>1134</v>
      </c>
      <c r="E337" t="s">
        <v>1292</v>
      </c>
      <c r="F337" t="s">
        <v>1292</v>
      </c>
      <c r="G337" t="s">
        <v>2047</v>
      </c>
      <c r="H337" s="273">
        <v>1</v>
      </c>
    </row>
    <row r="338" spans="1:8" x14ac:dyDescent="0.25">
      <c r="A338" t="s">
        <v>1804</v>
      </c>
      <c r="B338" t="s">
        <v>121</v>
      </c>
      <c r="C338" t="s">
        <v>1292</v>
      </c>
      <c r="D338" t="s">
        <v>1292</v>
      </c>
      <c r="E338" t="s">
        <v>2185</v>
      </c>
      <c r="F338" t="s">
        <v>1292</v>
      </c>
      <c r="G338" t="s">
        <v>1292</v>
      </c>
      <c r="H338" s="273">
        <v>0</v>
      </c>
    </row>
    <row r="339" spans="1:8" x14ac:dyDescent="0.25">
      <c r="A339" t="s">
        <v>78</v>
      </c>
      <c r="B339" t="s">
        <v>121</v>
      </c>
      <c r="C339">
        <v>17.8</v>
      </c>
      <c r="D339" t="s">
        <v>169</v>
      </c>
      <c r="E339" t="s">
        <v>268</v>
      </c>
      <c r="F339" t="s">
        <v>318</v>
      </c>
      <c r="G339" t="s">
        <v>2115</v>
      </c>
      <c r="H339" s="273">
        <v>0.93</v>
      </c>
    </row>
    <row r="340" spans="1:8" x14ac:dyDescent="0.25">
      <c r="A340" t="s">
        <v>1127</v>
      </c>
      <c r="B340" t="s">
        <v>121</v>
      </c>
      <c r="C340">
        <v>1.9</v>
      </c>
      <c r="D340" t="s">
        <v>169</v>
      </c>
      <c r="E340" t="s">
        <v>1062</v>
      </c>
      <c r="F340" t="s">
        <v>1292</v>
      </c>
      <c r="G340" t="s">
        <v>2083</v>
      </c>
      <c r="H340" s="273">
        <v>1</v>
      </c>
    </row>
    <row r="341" spans="1:8" x14ac:dyDescent="0.25">
      <c r="A341" t="s">
        <v>1456</v>
      </c>
      <c r="B341" t="s">
        <v>121</v>
      </c>
      <c r="C341">
        <v>62</v>
      </c>
      <c r="D341" t="s">
        <v>169</v>
      </c>
      <c r="E341" t="s">
        <v>1292</v>
      </c>
      <c r="F341" t="s">
        <v>1292</v>
      </c>
      <c r="G341" t="s">
        <v>1537</v>
      </c>
      <c r="H341" s="273">
        <v>0</v>
      </c>
    </row>
    <row r="342" spans="1:8" x14ac:dyDescent="0.25">
      <c r="A342" t="s">
        <v>1487</v>
      </c>
      <c r="B342" t="s">
        <v>121</v>
      </c>
      <c r="C342" t="s">
        <v>1292</v>
      </c>
      <c r="D342" t="s">
        <v>1292</v>
      </c>
      <c r="E342" t="s">
        <v>1292</v>
      </c>
      <c r="F342" t="s">
        <v>1292</v>
      </c>
      <c r="G342" t="s">
        <v>2291</v>
      </c>
      <c r="H342" s="273">
        <v>1</v>
      </c>
    </row>
    <row r="343" spans="1:8" x14ac:dyDescent="0.25">
      <c r="A343" t="s">
        <v>1712</v>
      </c>
      <c r="B343" t="s">
        <v>121</v>
      </c>
      <c r="C343" t="s">
        <v>1292</v>
      </c>
      <c r="D343" t="s">
        <v>1134</v>
      </c>
      <c r="E343" t="s">
        <v>1292</v>
      </c>
      <c r="F343" t="s">
        <v>1292</v>
      </c>
      <c r="G343" t="s">
        <v>1537</v>
      </c>
      <c r="H343" s="273">
        <v>0</v>
      </c>
    </row>
    <row r="344" spans="1:8" x14ac:dyDescent="0.25">
      <c r="A344" t="s">
        <v>1966</v>
      </c>
      <c r="B344" t="s">
        <v>121</v>
      </c>
      <c r="C344" t="s">
        <v>1292</v>
      </c>
      <c r="D344" t="s">
        <v>1292</v>
      </c>
      <c r="E344" t="s">
        <v>1292</v>
      </c>
      <c r="F344" t="s">
        <v>1292</v>
      </c>
      <c r="G344" t="s">
        <v>2205</v>
      </c>
      <c r="H344" s="273">
        <v>0</v>
      </c>
    </row>
    <row r="345" spans="1:8" x14ac:dyDescent="0.25">
      <c r="A345" t="s">
        <v>1985</v>
      </c>
      <c r="B345" t="s">
        <v>121</v>
      </c>
      <c r="C345" t="s">
        <v>1292</v>
      </c>
      <c r="D345" t="s">
        <v>1292</v>
      </c>
      <c r="E345" t="s">
        <v>1292</v>
      </c>
      <c r="F345" t="s">
        <v>1292</v>
      </c>
      <c r="G345" t="s">
        <v>1292</v>
      </c>
      <c r="H345" s="273">
        <v>0</v>
      </c>
    </row>
    <row r="346" spans="1:8" x14ac:dyDescent="0.25">
      <c r="A346" t="s">
        <v>1991</v>
      </c>
      <c r="B346" t="s">
        <v>121</v>
      </c>
      <c r="C346" t="s">
        <v>1292</v>
      </c>
      <c r="D346" t="s">
        <v>1292</v>
      </c>
      <c r="E346" t="s">
        <v>1292</v>
      </c>
      <c r="F346" t="s">
        <v>1292</v>
      </c>
      <c r="G346" t="s">
        <v>1292</v>
      </c>
      <c r="H346" s="273">
        <v>0</v>
      </c>
    </row>
    <row r="347" spans="1:8" x14ac:dyDescent="0.25">
      <c r="A347" t="s">
        <v>1448</v>
      </c>
      <c r="B347" t="s">
        <v>121</v>
      </c>
      <c r="C347" t="s">
        <v>1292</v>
      </c>
      <c r="D347" t="s">
        <v>1292</v>
      </c>
      <c r="E347" t="s">
        <v>1292</v>
      </c>
      <c r="F347" t="s">
        <v>1292</v>
      </c>
      <c r="G347" t="s">
        <v>1537</v>
      </c>
      <c r="H347" s="273">
        <v>0</v>
      </c>
    </row>
    <row r="348" spans="1:8" x14ac:dyDescent="0.25">
      <c r="A348" t="s">
        <v>1859</v>
      </c>
      <c r="B348" t="s">
        <v>121</v>
      </c>
      <c r="C348" t="s">
        <v>1292</v>
      </c>
      <c r="D348" t="s">
        <v>1292</v>
      </c>
      <c r="E348" t="s">
        <v>1292</v>
      </c>
      <c r="F348" t="s">
        <v>1292</v>
      </c>
      <c r="G348" t="s">
        <v>1862</v>
      </c>
      <c r="H348" s="273">
        <v>0</v>
      </c>
    </row>
    <row r="349" spans="1:8" x14ac:dyDescent="0.25">
      <c r="A349" t="s">
        <v>1715</v>
      </c>
      <c r="B349" t="s">
        <v>121</v>
      </c>
      <c r="C349" t="s">
        <v>1292</v>
      </c>
      <c r="D349" t="s">
        <v>1292</v>
      </c>
      <c r="E349" t="s">
        <v>1292</v>
      </c>
      <c r="F349" t="s">
        <v>1292</v>
      </c>
      <c r="G349" t="s">
        <v>1292</v>
      </c>
      <c r="H349" s="273">
        <v>0</v>
      </c>
    </row>
    <row r="350" spans="1:8" x14ac:dyDescent="0.25">
      <c r="A350" t="s">
        <v>1459</v>
      </c>
      <c r="B350" t="s">
        <v>121</v>
      </c>
      <c r="C350" t="s">
        <v>1292</v>
      </c>
      <c r="D350" t="s">
        <v>1292</v>
      </c>
      <c r="E350" t="s">
        <v>1292</v>
      </c>
      <c r="F350" t="s">
        <v>1292</v>
      </c>
      <c r="G350" t="s">
        <v>1537</v>
      </c>
      <c r="H350" s="273">
        <v>0</v>
      </c>
    </row>
    <row r="351" spans="1:8" x14ac:dyDescent="0.25">
      <c r="A351" t="s">
        <v>1714</v>
      </c>
      <c r="B351" t="s">
        <v>121</v>
      </c>
      <c r="C351" t="s">
        <v>1292</v>
      </c>
      <c r="D351" t="s">
        <v>1134</v>
      </c>
      <c r="E351" t="s">
        <v>1292</v>
      </c>
      <c r="F351" t="s">
        <v>1292</v>
      </c>
      <c r="G351" t="s">
        <v>1292</v>
      </c>
      <c r="H351" s="273">
        <v>0</v>
      </c>
    </row>
    <row r="352" spans="1:8" x14ac:dyDescent="0.25">
      <c r="A352" t="s">
        <v>1460</v>
      </c>
      <c r="B352" t="s">
        <v>121</v>
      </c>
      <c r="C352" t="s">
        <v>1292</v>
      </c>
      <c r="D352" t="s">
        <v>1292</v>
      </c>
      <c r="E352" t="s">
        <v>1292</v>
      </c>
      <c r="F352" t="s">
        <v>1292</v>
      </c>
      <c r="G352" t="s">
        <v>1537</v>
      </c>
      <c r="H352" s="273">
        <v>0</v>
      </c>
    </row>
    <row r="353" spans="1:8" x14ac:dyDescent="0.25">
      <c r="A353" t="s">
        <v>1473</v>
      </c>
      <c r="B353" t="s">
        <v>121</v>
      </c>
      <c r="C353" t="s">
        <v>1292</v>
      </c>
      <c r="D353" t="s">
        <v>1134</v>
      </c>
      <c r="E353" t="s">
        <v>1292</v>
      </c>
      <c r="F353" t="s">
        <v>1292</v>
      </c>
      <c r="G353" t="s">
        <v>1537</v>
      </c>
      <c r="H353" s="273">
        <v>0</v>
      </c>
    </row>
    <row r="354" spans="1:8" x14ac:dyDescent="0.25">
      <c r="A354" t="s">
        <v>1447</v>
      </c>
      <c r="B354" t="s">
        <v>121</v>
      </c>
      <c r="C354" t="s">
        <v>1292</v>
      </c>
      <c r="D354" t="s">
        <v>1134</v>
      </c>
      <c r="E354" t="s">
        <v>1292</v>
      </c>
      <c r="F354" t="s">
        <v>1292</v>
      </c>
      <c r="G354" t="s">
        <v>1537</v>
      </c>
      <c r="H354" s="273">
        <v>0</v>
      </c>
    </row>
    <row r="355" spans="1:8" x14ac:dyDescent="0.25">
      <c r="A355" t="s">
        <v>2147</v>
      </c>
      <c r="B355" t="s">
        <v>121</v>
      </c>
      <c r="C355" t="s">
        <v>1292</v>
      </c>
      <c r="D355" t="s">
        <v>1134</v>
      </c>
      <c r="E355" t="s">
        <v>1292</v>
      </c>
      <c r="F355" t="s">
        <v>1292</v>
      </c>
      <c r="G355" t="s">
        <v>1537</v>
      </c>
      <c r="H355" s="273">
        <v>0</v>
      </c>
    </row>
    <row r="356" spans="1:8" x14ac:dyDescent="0.25">
      <c r="A356" t="s">
        <v>2070</v>
      </c>
      <c r="B356" t="s">
        <v>121</v>
      </c>
      <c r="C356" t="s">
        <v>1292</v>
      </c>
      <c r="D356" t="s">
        <v>1134</v>
      </c>
      <c r="E356" t="s">
        <v>1292</v>
      </c>
      <c r="F356" t="s">
        <v>1292</v>
      </c>
      <c r="G356" t="s">
        <v>2071</v>
      </c>
      <c r="H356" s="273">
        <v>0.3</v>
      </c>
    </row>
    <row r="357" spans="1:8" x14ac:dyDescent="0.25">
      <c r="A357" t="s">
        <v>1722</v>
      </c>
      <c r="B357" t="s">
        <v>121</v>
      </c>
      <c r="C357" t="s">
        <v>1292</v>
      </c>
      <c r="D357" t="s">
        <v>1292</v>
      </c>
      <c r="E357" t="s">
        <v>1292</v>
      </c>
      <c r="F357" t="s">
        <v>1292</v>
      </c>
      <c r="G357" t="s">
        <v>1292</v>
      </c>
      <c r="H357" s="273">
        <v>0</v>
      </c>
    </row>
    <row r="358" spans="1:8" x14ac:dyDescent="0.25">
      <c r="A358" t="s">
        <v>1720</v>
      </c>
      <c r="B358" t="s">
        <v>121</v>
      </c>
      <c r="C358" t="s">
        <v>1292</v>
      </c>
      <c r="D358" t="s">
        <v>1292</v>
      </c>
      <c r="E358" t="s">
        <v>1292</v>
      </c>
      <c r="F358" t="s">
        <v>1292</v>
      </c>
      <c r="G358" t="s">
        <v>1292</v>
      </c>
      <c r="H358" s="273">
        <v>0</v>
      </c>
    </row>
    <row r="359" spans="1:8" x14ac:dyDescent="0.25">
      <c r="A359" t="s">
        <v>1719</v>
      </c>
      <c r="B359" t="s">
        <v>121</v>
      </c>
      <c r="C359" t="s">
        <v>1292</v>
      </c>
      <c r="D359" t="s">
        <v>1292</v>
      </c>
      <c r="E359" t="s">
        <v>1292</v>
      </c>
      <c r="F359" t="s">
        <v>1292</v>
      </c>
      <c r="G359" t="s">
        <v>1292</v>
      </c>
      <c r="H359" s="273">
        <v>0</v>
      </c>
    </row>
    <row r="360" spans="1:8" x14ac:dyDescent="0.25">
      <c r="A360" t="s">
        <v>1718</v>
      </c>
      <c r="B360" t="s">
        <v>121</v>
      </c>
      <c r="C360" t="s">
        <v>1292</v>
      </c>
      <c r="D360" t="s">
        <v>1292</v>
      </c>
      <c r="E360" t="s">
        <v>1292</v>
      </c>
      <c r="F360" t="s">
        <v>1292</v>
      </c>
      <c r="G360" t="s">
        <v>1292</v>
      </c>
      <c r="H360" s="273">
        <v>0</v>
      </c>
    </row>
    <row r="361" spans="1:8" x14ac:dyDescent="0.25">
      <c r="A361" t="s">
        <v>1443</v>
      </c>
      <c r="B361" t="s">
        <v>121</v>
      </c>
      <c r="C361" t="s">
        <v>1292</v>
      </c>
      <c r="D361" t="s">
        <v>1292</v>
      </c>
      <c r="E361" t="s">
        <v>1292</v>
      </c>
      <c r="F361" t="s">
        <v>1292</v>
      </c>
      <c r="G361" t="s">
        <v>1537</v>
      </c>
      <c r="H361" s="273">
        <v>0</v>
      </c>
    </row>
    <row r="362" spans="1:8" x14ac:dyDescent="0.25">
      <c r="A362" t="s">
        <v>1444</v>
      </c>
      <c r="B362" t="s">
        <v>121</v>
      </c>
      <c r="C362" t="s">
        <v>1292</v>
      </c>
      <c r="D362" t="s">
        <v>1292</v>
      </c>
      <c r="E362" t="s">
        <v>1292</v>
      </c>
      <c r="F362" t="s">
        <v>1292</v>
      </c>
      <c r="G362" t="s">
        <v>1537</v>
      </c>
      <c r="H362" s="273">
        <v>0</v>
      </c>
    </row>
    <row r="363" spans="1:8" x14ac:dyDescent="0.25">
      <c r="A363" t="s">
        <v>976</v>
      </c>
      <c r="B363" t="s">
        <v>121</v>
      </c>
      <c r="C363">
        <v>24</v>
      </c>
      <c r="D363" t="s">
        <v>169</v>
      </c>
      <c r="E363" t="s">
        <v>980</v>
      </c>
      <c r="F363" t="s">
        <v>981</v>
      </c>
      <c r="G363" t="s">
        <v>2132</v>
      </c>
      <c r="H363" s="273">
        <v>1</v>
      </c>
    </row>
    <row r="364" spans="1:8" x14ac:dyDescent="0.25">
      <c r="A364" t="s">
        <v>1485</v>
      </c>
      <c r="B364" t="s">
        <v>121</v>
      </c>
      <c r="C364" t="s">
        <v>1292</v>
      </c>
      <c r="D364" t="s">
        <v>1134</v>
      </c>
      <c r="E364" t="s">
        <v>1292</v>
      </c>
      <c r="F364" t="s">
        <v>1292</v>
      </c>
      <c r="G364" t="s">
        <v>1537</v>
      </c>
      <c r="H364" s="273">
        <v>0</v>
      </c>
    </row>
    <row r="365" spans="1:8" x14ac:dyDescent="0.25">
      <c r="A365" t="s">
        <v>1452</v>
      </c>
      <c r="B365" t="s">
        <v>121</v>
      </c>
      <c r="C365" t="s">
        <v>1292</v>
      </c>
      <c r="D365" t="s">
        <v>1292</v>
      </c>
      <c r="E365" t="s">
        <v>1292</v>
      </c>
      <c r="F365" t="s">
        <v>1292</v>
      </c>
      <c r="G365" t="s">
        <v>1537</v>
      </c>
      <c r="H365" s="273">
        <v>0</v>
      </c>
    </row>
    <row r="366" spans="1:8" x14ac:dyDescent="0.25">
      <c r="A366" t="s">
        <v>1458</v>
      </c>
      <c r="B366" t="s">
        <v>121</v>
      </c>
      <c r="C366" t="s">
        <v>1292</v>
      </c>
      <c r="D366" t="s">
        <v>1134</v>
      </c>
      <c r="E366" t="s">
        <v>1292</v>
      </c>
      <c r="F366" t="s">
        <v>1292</v>
      </c>
      <c r="G366" t="s">
        <v>1537</v>
      </c>
      <c r="H366" s="273">
        <v>0</v>
      </c>
    </row>
    <row r="367" spans="1:8" x14ac:dyDescent="0.25">
      <c r="A367" t="s">
        <v>1490</v>
      </c>
      <c r="B367" t="s">
        <v>121</v>
      </c>
      <c r="C367" t="s">
        <v>1292</v>
      </c>
      <c r="D367" t="s">
        <v>2357</v>
      </c>
      <c r="E367" t="s">
        <v>1292</v>
      </c>
      <c r="F367" t="s">
        <v>1292</v>
      </c>
      <c r="G367" t="s">
        <v>2150</v>
      </c>
      <c r="H367" s="273">
        <v>0.502</v>
      </c>
    </row>
    <row r="368" spans="1:8" x14ac:dyDescent="0.25">
      <c r="A368" t="s">
        <v>1489</v>
      </c>
      <c r="B368" t="s">
        <v>121</v>
      </c>
      <c r="C368" t="s">
        <v>1292</v>
      </c>
      <c r="D368" t="s">
        <v>2357</v>
      </c>
      <c r="E368" t="s">
        <v>1292</v>
      </c>
      <c r="F368" t="s">
        <v>1292</v>
      </c>
      <c r="G368" t="s">
        <v>1537</v>
      </c>
      <c r="H368" s="273">
        <v>0</v>
      </c>
    </row>
    <row r="369" spans="1:8" x14ac:dyDescent="0.25">
      <c r="A369" t="s">
        <v>1488</v>
      </c>
      <c r="B369" t="s">
        <v>121</v>
      </c>
      <c r="C369" t="s">
        <v>1292</v>
      </c>
      <c r="D369" t="s">
        <v>2357</v>
      </c>
      <c r="E369" t="s">
        <v>1292</v>
      </c>
      <c r="F369" t="s">
        <v>1292</v>
      </c>
      <c r="G369" t="s">
        <v>1537</v>
      </c>
      <c r="H369" s="273">
        <v>0</v>
      </c>
    </row>
    <row r="370" spans="1:8" x14ac:dyDescent="0.25">
      <c r="A370" t="s">
        <v>1491</v>
      </c>
      <c r="B370" t="s">
        <v>121</v>
      </c>
      <c r="C370" t="s">
        <v>1292</v>
      </c>
      <c r="D370" t="s">
        <v>2357</v>
      </c>
      <c r="E370" t="s">
        <v>1292</v>
      </c>
      <c r="F370" t="s">
        <v>1292</v>
      </c>
      <c r="G370" t="s">
        <v>1292</v>
      </c>
      <c r="H370" s="273">
        <v>0.05</v>
      </c>
    </row>
    <row r="371" spans="1:8" x14ac:dyDescent="0.25">
      <c r="A371" t="s">
        <v>1908</v>
      </c>
      <c r="B371" t="s">
        <v>121</v>
      </c>
      <c r="C371" t="s">
        <v>1292</v>
      </c>
      <c r="D371" t="s">
        <v>1292</v>
      </c>
      <c r="E371" t="s">
        <v>1292</v>
      </c>
      <c r="F371" t="s">
        <v>1292</v>
      </c>
      <c r="G371" t="s">
        <v>1911</v>
      </c>
      <c r="H371" s="273">
        <v>0</v>
      </c>
    </row>
    <row r="372" spans="1:8" x14ac:dyDescent="0.25">
      <c r="A372" t="s">
        <v>2057</v>
      </c>
      <c r="B372" t="s">
        <v>121</v>
      </c>
      <c r="C372" t="s">
        <v>1292</v>
      </c>
      <c r="D372" t="s">
        <v>1292</v>
      </c>
      <c r="E372" t="s">
        <v>1292</v>
      </c>
      <c r="F372" t="s">
        <v>1292</v>
      </c>
      <c r="G372" t="s">
        <v>2052</v>
      </c>
      <c r="H372" s="273">
        <v>1</v>
      </c>
    </row>
    <row r="373" spans="1:8" x14ac:dyDescent="0.25">
      <c r="A373" t="s">
        <v>1852</v>
      </c>
      <c r="B373" t="s">
        <v>121</v>
      </c>
      <c r="C373" t="s">
        <v>1292</v>
      </c>
      <c r="D373" t="s">
        <v>1292</v>
      </c>
      <c r="E373" t="s">
        <v>1292</v>
      </c>
      <c r="F373" t="s">
        <v>1292</v>
      </c>
      <c r="G373" t="s">
        <v>1954</v>
      </c>
      <c r="H373" s="273">
        <v>0</v>
      </c>
    </row>
    <row r="374" spans="1:8" x14ac:dyDescent="0.25">
      <c r="A374" t="s">
        <v>2190</v>
      </c>
      <c r="B374" t="s">
        <v>121</v>
      </c>
      <c r="C374" t="s">
        <v>1292</v>
      </c>
      <c r="D374" t="s">
        <v>1292</v>
      </c>
      <c r="E374" t="s">
        <v>1292</v>
      </c>
      <c r="F374" t="s">
        <v>1292</v>
      </c>
      <c r="G374" t="s">
        <v>1292</v>
      </c>
      <c r="H374" s="273">
        <v>0</v>
      </c>
    </row>
    <row r="375" spans="1:8" x14ac:dyDescent="0.25">
      <c r="A375" t="s">
        <v>85</v>
      </c>
      <c r="B375" t="s">
        <v>121</v>
      </c>
      <c r="C375" t="s">
        <v>1292</v>
      </c>
      <c r="D375" t="s">
        <v>169</v>
      </c>
      <c r="E375" t="s">
        <v>331</v>
      </c>
      <c r="F375" t="s">
        <v>332</v>
      </c>
      <c r="G375" t="s">
        <v>1292</v>
      </c>
      <c r="H375" s="273">
        <v>1</v>
      </c>
    </row>
    <row r="376" spans="1:8" x14ac:dyDescent="0.25">
      <c r="A376" t="s">
        <v>1437</v>
      </c>
      <c r="B376" t="s">
        <v>121</v>
      </c>
      <c r="C376" t="s">
        <v>1292</v>
      </c>
      <c r="D376" t="s">
        <v>1134</v>
      </c>
      <c r="E376" t="s">
        <v>1292</v>
      </c>
      <c r="F376" t="s">
        <v>1292</v>
      </c>
      <c r="G376" t="s">
        <v>1537</v>
      </c>
      <c r="H376" s="273">
        <v>0</v>
      </c>
    </row>
    <row r="377" spans="1:8" x14ac:dyDescent="0.25">
      <c r="A377" t="s">
        <v>1480</v>
      </c>
      <c r="B377" t="s">
        <v>121</v>
      </c>
      <c r="C377" t="s">
        <v>1292</v>
      </c>
      <c r="D377" t="s">
        <v>1134</v>
      </c>
      <c r="E377" t="s">
        <v>323</v>
      </c>
      <c r="F377" t="s">
        <v>1292</v>
      </c>
      <c r="G377" t="s">
        <v>2361</v>
      </c>
      <c r="H377" s="273">
        <v>1</v>
      </c>
    </row>
    <row r="378" spans="1:8" x14ac:dyDescent="0.25">
      <c r="A378" t="s">
        <v>1968</v>
      </c>
      <c r="B378" t="s">
        <v>121</v>
      </c>
      <c r="C378" t="s">
        <v>1292</v>
      </c>
      <c r="D378" t="s">
        <v>1292</v>
      </c>
      <c r="E378" t="s">
        <v>1292</v>
      </c>
      <c r="F378" t="s">
        <v>1292</v>
      </c>
      <c r="G378" t="s">
        <v>1975</v>
      </c>
      <c r="H378" s="273">
        <v>0</v>
      </c>
    </row>
    <row r="379" spans="1:8" x14ac:dyDescent="0.25">
      <c r="A379" t="s">
        <v>1453</v>
      </c>
      <c r="B379" t="s">
        <v>121</v>
      </c>
      <c r="C379" t="s">
        <v>1292</v>
      </c>
      <c r="D379" t="s">
        <v>1134</v>
      </c>
      <c r="E379" t="s">
        <v>1292</v>
      </c>
      <c r="F379" t="s">
        <v>1292</v>
      </c>
      <c r="G379" t="s">
        <v>1537</v>
      </c>
      <c r="H379" s="273">
        <v>0</v>
      </c>
    </row>
    <row r="380" spans="1:8" x14ac:dyDescent="0.25">
      <c r="A380" t="s">
        <v>1934</v>
      </c>
      <c r="B380" t="s">
        <v>121</v>
      </c>
      <c r="C380" t="s">
        <v>1292</v>
      </c>
      <c r="D380" t="s">
        <v>1292</v>
      </c>
      <c r="E380" t="s">
        <v>1292</v>
      </c>
      <c r="F380" t="s">
        <v>1292</v>
      </c>
      <c r="G380" t="s">
        <v>1951</v>
      </c>
      <c r="H380" s="273">
        <v>0</v>
      </c>
    </row>
    <row r="381" spans="1:8" x14ac:dyDescent="0.25">
      <c r="A381" t="s">
        <v>1438</v>
      </c>
      <c r="B381" t="s">
        <v>121</v>
      </c>
      <c r="C381" t="s">
        <v>1292</v>
      </c>
      <c r="D381" t="s">
        <v>1134</v>
      </c>
      <c r="E381" t="s">
        <v>1292</v>
      </c>
      <c r="F381" t="s">
        <v>1292</v>
      </c>
      <c r="G381" t="s">
        <v>1537</v>
      </c>
      <c r="H381" s="273">
        <v>0</v>
      </c>
    </row>
    <row r="382" spans="1:8" x14ac:dyDescent="0.25">
      <c r="A382" t="s">
        <v>1969</v>
      </c>
      <c r="B382" t="s">
        <v>121</v>
      </c>
      <c r="C382" t="s">
        <v>1292</v>
      </c>
      <c r="D382" t="s">
        <v>1292</v>
      </c>
      <c r="E382" t="s">
        <v>1292</v>
      </c>
      <c r="F382" t="s">
        <v>1292</v>
      </c>
      <c r="G382" t="s">
        <v>1292</v>
      </c>
      <c r="H382" s="273">
        <v>0</v>
      </c>
    </row>
    <row r="383" spans="1:8" x14ac:dyDescent="0.25">
      <c r="A383" t="s">
        <v>1710</v>
      </c>
      <c r="B383" t="s">
        <v>121</v>
      </c>
      <c r="C383" t="s">
        <v>1292</v>
      </c>
      <c r="D383" t="s">
        <v>1134</v>
      </c>
      <c r="E383" t="s">
        <v>1292</v>
      </c>
      <c r="F383" t="s">
        <v>1292</v>
      </c>
      <c r="G383" t="s">
        <v>1292</v>
      </c>
      <c r="H383" s="273">
        <v>0</v>
      </c>
    </row>
    <row r="384" spans="1:8" x14ac:dyDescent="0.25">
      <c r="A384" t="s">
        <v>1994</v>
      </c>
      <c r="B384" t="s">
        <v>121</v>
      </c>
      <c r="C384" t="s">
        <v>1292</v>
      </c>
      <c r="D384" t="s">
        <v>1292</v>
      </c>
      <c r="E384" t="s">
        <v>1292</v>
      </c>
      <c r="F384" t="s">
        <v>1292</v>
      </c>
      <c r="G384" t="s">
        <v>1292</v>
      </c>
      <c r="H384" s="273">
        <v>0</v>
      </c>
    </row>
    <row r="385" spans="1:8" x14ac:dyDescent="0.25">
      <c r="A385" t="s">
        <v>1999</v>
      </c>
      <c r="B385" t="s">
        <v>121</v>
      </c>
      <c r="C385" t="s">
        <v>1292</v>
      </c>
      <c r="D385" t="s">
        <v>1292</v>
      </c>
      <c r="E385" t="s">
        <v>1292</v>
      </c>
      <c r="F385" t="s">
        <v>1292</v>
      </c>
      <c r="G385" t="s">
        <v>1292</v>
      </c>
      <c r="H385" s="273">
        <v>0</v>
      </c>
    </row>
    <row r="386" spans="1:8" x14ac:dyDescent="0.25">
      <c r="A386" t="s">
        <v>2001</v>
      </c>
      <c r="B386" t="s">
        <v>121</v>
      </c>
      <c r="C386" t="s">
        <v>1292</v>
      </c>
      <c r="D386" t="s">
        <v>1292</v>
      </c>
      <c r="E386" t="s">
        <v>1292</v>
      </c>
      <c r="F386" t="s">
        <v>1292</v>
      </c>
      <c r="G386" t="s">
        <v>1954</v>
      </c>
      <c r="H386" s="273">
        <v>0</v>
      </c>
    </row>
    <row r="387" spans="1:8" x14ac:dyDescent="0.25">
      <c r="A387" t="s">
        <v>1793</v>
      </c>
      <c r="B387" t="s">
        <v>121</v>
      </c>
      <c r="C387">
        <v>159</v>
      </c>
      <c r="D387" t="s">
        <v>169</v>
      </c>
      <c r="E387" t="s">
        <v>1292</v>
      </c>
      <c r="F387" t="s">
        <v>1292</v>
      </c>
      <c r="G387" t="s">
        <v>1537</v>
      </c>
      <c r="H387" s="273">
        <v>0</v>
      </c>
    </row>
    <row r="388" spans="1:8" x14ac:dyDescent="0.25">
      <c r="A388" t="s">
        <v>2279</v>
      </c>
      <c r="B388" t="s">
        <v>121</v>
      </c>
      <c r="C388" t="s">
        <v>1292</v>
      </c>
      <c r="D388" t="s">
        <v>1134</v>
      </c>
      <c r="E388" t="s">
        <v>2277</v>
      </c>
      <c r="F388" t="s">
        <v>2278</v>
      </c>
      <c r="G388" t="s">
        <v>1292</v>
      </c>
      <c r="H388" s="273">
        <v>0.95</v>
      </c>
    </row>
    <row r="389" spans="1:8" x14ac:dyDescent="0.25">
      <c r="A389" t="s">
        <v>1855</v>
      </c>
      <c r="B389" t="s">
        <v>121</v>
      </c>
      <c r="C389" t="s">
        <v>1292</v>
      </c>
      <c r="D389" t="s">
        <v>1292</v>
      </c>
      <c r="E389" t="s">
        <v>1292</v>
      </c>
      <c r="F389" t="s">
        <v>1292</v>
      </c>
      <c r="G389" t="s">
        <v>1858</v>
      </c>
      <c r="H389" s="273">
        <v>0</v>
      </c>
    </row>
    <row r="390" spans="1:8" x14ac:dyDescent="0.25">
      <c r="A390" t="s">
        <v>1439</v>
      </c>
      <c r="B390" t="s">
        <v>121</v>
      </c>
      <c r="C390" t="s">
        <v>1292</v>
      </c>
      <c r="D390" t="s">
        <v>1292</v>
      </c>
      <c r="E390" t="s">
        <v>1292</v>
      </c>
      <c r="F390" t="s">
        <v>1292</v>
      </c>
      <c r="G390" t="s">
        <v>1537</v>
      </c>
      <c r="H390" s="273">
        <v>0</v>
      </c>
    </row>
    <row r="391" spans="1:8" x14ac:dyDescent="0.25">
      <c r="A391" t="s">
        <v>1716</v>
      </c>
      <c r="B391" t="s">
        <v>121</v>
      </c>
      <c r="C391" t="s">
        <v>1292</v>
      </c>
      <c r="D391" t="s">
        <v>1292</v>
      </c>
      <c r="E391" t="s">
        <v>1292</v>
      </c>
      <c r="F391" t="s">
        <v>1292</v>
      </c>
      <c r="G391" t="s">
        <v>1537</v>
      </c>
      <c r="H391" s="273">
        <v>0</v>
      </c>
    </row>
    <row r="392" spans="1:8" x14ac:dyDescent="0.25">
      <c r="A392" t="s">
        <v>1912</v>
      </c>
      <c r="B392" t="s">
        <v>121</v>
      </c>
      <c r="C392" t="s">
        <v>1292</v>
      </c>
      <c r="D392" t="s">
        <v>1292</v>
      </c>
      <c r="E392" t="s">
        <v>1292</v>
      </c>
      <c r="F392" t="s">
        <v>1292</v>
      </c>
      <c r="G392" t="s">
        <v>1914</v>
      </c>
      <c r="H392" s="273">
        <v>0</v>
      </c>
    </row>
    <row r="393" spans="1:8" x14ac:dyDescent="0.25">
      <c r="A393" t="s">
        <v>1936</v>
      </c>
      <c r="B393" t="s">
        <v>121</v>
      </c>
      <c r="C393" t="s">
        <v>1292</v>
      </c>
      <c r="D393" t="s">
        <v>1292</v>
      </c>
      <c r="E393" t="s">
        <v>1292</v>
      </c>
      <c r="F393" t="s">
        <v>1292</v>
      </c>
      <c r="G393" t="s">
        <v>1953</v>
      </c>
      <c r="H393" s="273">
        <v>0</v>
      </c>
    </row>
    <row r="394" spans="1:8" x14ac:dyDescent="0.25">
      <c r="A394" t="s">
        <v>1960</v>
      </c>
      <c r="B394" t="s">
        <v>121</v>
      </c>
      <c r="C394" t="s">
        <v>1292</v>
      </c>
      <c r="D394" t="s">
        <v>1292</v>
      </c>
      <c r="E394" t="s">
        <v>1292</v>
      </c>
      <c r="F394" t="s">
        <v>1292</v>
      </c>
      <c r="G394" t="s">
        <v>1292</v>
      </c>
      <c r="H394" s="273">
        <v>0</v>
      </c>
    </row>
    <row r="395" spans="1:8" x14ac:dyDescent="0.25">
      <c r="A395" t="s">
        <v>1811</v>
      </c>
      <c r="B395" t="s">
        <v>121</v>
      </c>
      <c r="C395" t="s">
        <v>1292</v>
      </c>
      <c r="D395" t="s">
        <v>1292</v>
      </c>
      <c r="E395" t="s">
        <v>1292</v>
      </c>
      <c r="F395" t="s">
        <v>1292</v>
      </c>
      <c r="G395" t="s">
        <v>1292</v>
      </c>
      <c r="H395" s="273">
        <v>0</v>
      </c>
    </row>
    <row r="396" spans="1:8" x14ac:dyDescent="0.25">
      <c r="A396" t="s">
        <v>1463</v>
      </c>
      <c r="B396" t="s">
        <v>121</v>
      </c>
      <c r="C396" t="s">
        <v>1292</v>
      </c>
      <c r="D396" t="s">
        <v>1292</v>
      </c>
      <c r="E396" t="s">
        <v>1292</v>
      </c>
      <c r="F396" t="s">
        <v>1292</v>
      </c>
      <c r="G396" t="s">
        <v>1537</v>
      </c>
      <c r="H396" s="273">
        <v>0</v>
      </c>
    </row>
    <row r="397" spans="1:8" x14ac:dyDescent="0.25">
      <c r="A397" t="s">
        <v>1713</v>
      </c>
      <c r="B397" t="s">
        <v>121</v>
      </c>
      <c r="C397" t="s">
        <v>1292</v>
      </c>
      <c r="D397" t="s">
        <v>1292</v>
      </c>
      <c r="E397" t="s">
        <v>696</v>
      </c>
      <c r="F397" t="s">
        <v>2284</v>
      </c>
      <c r="G397" t="s">
        <v>1292</v>
      </c>
      <c r="H397" s="273">
        <v>0.95</v>
      </c>
    </row>
    <row r="398" spans="1:8" x14ac:dyDescent="0.25">
      <c r="A398" t="s">
        <v>1472</v>
      </c>
      <c r="B398" t="s">
        <v>121</v>
      </c>
      <c r="C398" t="s">
        <v>1292</v>
      </c>
      <c r="D398" t="s">
        <v>1292</v>
      </c>
      <c r="E398" t="s">
        <v>1292</v>
      </c>
      <c r="F398" t="s">
        <v>1292</v>
      </c>
      <c r="G398" t="s">
        <v>1537</v>
      </c>
      <c r="H398" s="273">
        <v>0</v>
      </c>
    </row>
    <row r="399" spans="1:8" x14ac:dyDescent="0.25">
      <c r="A399" t="s">
        <v>1940</v>
      </c>
      <c r="B399" t="s">
        <v>121</v>
      </c>
      <c r="C399" t="s">
        <v>1292</v>
      </c>
      <c r="D399" t="s">
        <v>1292</v>
      </c>
      <c r="E399" t="s">
        <v>1292</v>
      </c>
      <c r="F399" t="s">
        <v>1292</v>
      </c>
      <c r="G399" t="s">
        <v>1954</v>
      </c>
      <c r="H399" s="273">
        <v>0</v>
      </c>
    </row>
    <row r="400" spans="1:8" x14ac:dyDescent="0.25">
      <c r="A400" t="s">
        <v>1935</v>
      </c>
      <c r="B400" t="s">
        <v>121</v>
      </c>
      <c r="C400" t="s">
        <v>1292</v>
      </c>
      <c r="D400" t="s">
        <v>1292</v>
      </c>
      <c r="E400" t="s">
        <v>1292</v>
      </c>
      <c r="F400" t="s">
        <v>1292</v>
      </c>
      <c r="G400" t="s">
        <v>1952</v>
      </c>
      <c r="H400" s="273">
        <v>0</v>
      </c>
    </row>
    <row r="401" spans="1:8" x14ac:dyDescent="0.25">
      <c r="A401" t="s">
        <v>1959</v>
      </c>
      <c r="B401" t="s">
        <v>121</v>
      </c>
      <c r="C401" t="s">
        <v>1292</v>
      </c>
      <c r="D401" t="s">
        <v>1292</v>
      </c>
      <c r="E401" t="s">
        <v>1292</v>
      </c>
      <c r="F401" t="s">
        <v>1292</v>
      </c>
      <c r="G401" t="s">
        <v>1292</v>
      </c>
      <c r="H401" s="273">
        <v>0</v>
      </c>
    </row>
    <row r="402" spans="1:8" x14ac:dyDescent="0.25">
      <c r="A402" t="s">
        <v>1484</v>
      </c>
      <c r="B402" t="s">
        <v>121</v>
      </c>
      <c r="C402" t="s">
        <v>1292</v>
      </c>
      <c r="D402" t="s">
        <v>1292</v>
      </c>
      <c r="E402" t="s">
        <v>1292</v>
      </c>
      <c r="F402" t="s">
        <v>1292</v>
      </c>
      <c r="G402" t="s">
        <v>1537</v>
      </c>
      <c r="H402" s="273">
        <v>0</v>
      </c>
    </row>
    <row r="403" spans="1:8" x14ac:dyDescent="0.25">
      <c r="A403" t="s">
        <v>2063</v>
      </c>
      <c r="B403" t="s">
        <v>121</v>
      </c>
      <c r="C403" t="s">
        <v>1292</v>
      </c>
      <c r="D403" t="s">
        <v>1292</v>
      </c>
      <c r="E403" t="s">
        <v>1292</v>
      </c>
      <c r="F403" t="s">
        <v>1292</v>
      </c>
      <c r="G403" t="s">
        <v>1292</v>
      </c>
      <c r="H403" s="273">
        <v>0.35</v>
      </c>
    </row>
    <row r="404" spans="1:8" x14ac:dyDescent="0.25">
      <c r="A404" t="s">
        <v>2062</v>
      </c>
      <c r="B404" t="s">
        <v>121</v>
      </c>
      <c r="C404" t="s">
        <v>1292</v>
      </c>
      <c r="D404" t="s">
        <v>1292</v>
      </c>
      <c r="E404" t="s">
        <v>1292</v>
      </c>
      <c r="F404" t="s">
        <v>1292</v>
      </c>
      <c r="G404" t="s">
        <v>2061</v>
      </c>
      <c r="H404" s="273">
        <v>0.6</v>
      </c>
    </row>
    <row r="405" spans="1:8" x14ac:dyDescent="0.25">
      <c r="A405" t="s">
        <v>1434</v>
      </c>
      <c r="B405" t="s">
        <v>121</v>
      </c>
      <c r="C405" t="s">
        <v>1292</v>
      </c>
      <c r="D405" t="s">
        <v>1292</v>
      </c>
      <c r="E405" t="s">
        <v>1292</v>
      </c>
      <c r="F405" t="s">
        <v>1292</v>
      </c>
      <c r="G405" t="s">
        <v>1537</v>
      </c>
      <c r="H405" s="273">
        <v>0</v>
      </c>
    </row>
    <row r="406" spans="1:8" x14ac:dyDescent="0.25">
      <c r="A406" t="s">
        <v>1435</v>
      </c>
      <c r="B406" t="s">
        <v>121</v>
      </c>
      <c r="C406" t="s">
        <v>1292</v>
      </c>
      <c r="D406" t="s">
        <v>1292</v>
      </c>
      <c r="E406" t="s">
        <v>1292</v>
      </c>
      <c r="F406" t="s">
        <v>1292</v>
      </c>
      <c r="G406" t="s">
        <v>1537</v>
      </c>
      <c r="H406" s="273">
        <v>0</v>
      </c>
    </row>
    <row r="407" spans="1:8" x14ac:dyDescent="0.25">
      <c r="A407" t="s">
        <v>1965</v>
      </c>
      <c r="B407" t="s">
        <v>121</v>
      </c>
      <c r="C407" t="s">
        <v>1292</v>
      </c>
      <c r="D407" t="s">
        <v>1292</v>
      </c>
      <c r="E407" t="s">
        <v>1292</v>
      </c>
      <c r="F407" t="s">
        <v>1292</v>
      </c>
      <c r="G407" t="s">
        <v>1973</v>
      </c>
      <c r="H407" s="273">
        <v>0</v>
      </c>
    </row>
    <row r="408" spans="1:8" x14ac:dyDescent="0.25">
      <c r="A408" t="s">
        <v>2188</v>
      </c>
      <c r="B408" t="s">
        <v>121</v>
      </c>
      <c r="C408" t="s">
        <v>1292</v>
      </c>
      <c r="D408" t="s">
        <v>1292</v>
      </c>
      <c r="E408" t="s">
        <v>2187</v>
      </c>
      <c r="F408" t="s">
        <v>1292</v>
      </c>
      <c r="G408" t="s">
        <v>1292</v>
      </c>
      <c r="H408" s="273">
        <v>0</v>
      </c>
    </row>
    <row r="409" spans="1:8" x14ac:dyDescent="0.25">
      <c r="A409" t="s">
        <v>2186</v>
      </c>
      <c r="B409" t="s">
        <v>121</v>
      </c>
      <c r="C409" t="s">
        <v>1292</v>
      </c>
      <c r="D409" t="s">
        <v>1292</v>
      </c>
      <c r="E409" t="s">
        <v>2187</v>
      </c>
      <c r="F409" t="s">
        <v>1292</v>
      </c>
      <c r="G409" t="s">
        <v>1292</v>
      </c>
      <c r="H409" s="273">
        <v>0</v>
      </c>
    </row>
    <row r="410" spans="1:8" x14ac:dyDescent="0.25">
      <c r="A410" t="s">
        <v>1806</v>
      </c>
      <c r="B410" t="s">
        <v>121</v>
      </c>
      <c r="C410" t="s">
        <v>1292</v>
      </c>
      <c r="D410" t="s">
        <v>1292</v>
      </c>
      <c r="E410" t="s">
        <v>1292</v>
      </c>
      <c r="F410" t="s">
        <v>1292</v>
      </c>
      <c r="G410" t="s">
        <v>1292</v>
      </c>
      <c r="H410" s="273">
        <v>0</v>
      </c>
    </row>
    <row r="411" spans="1:8" x14ac:dyDescent="0.25">
      <c r="A411" t="s">
        <v>1805</v>
      </c>
      <c r="B411" t="s">
        <v>121</v>
      </c>
      <c r="C411" t="s">
        <v>1292</v>
      </c>
      <c r="D411" t="s">
        <v>1292</v>
      </c>
      <c r="E411" t="s">
        <v>1292</v>
      </c>
      <c r="F411" t="s">
        <v>1292</v>
      </c>
      <c r="G411" t="s">
        <v>1292</v>
      </c>
      <c r="H411" s="273">
        <v>0</v>
      </c>
    </row>
    <row r="412" spans="1:8" x14ac:dyDescent="0.25">
      <c r="A412" t="s">
        <v>1477</v>
      </c>
      <c r="B412" t="s">
        <v>121</v>
      </c>
      <c r="C412">
        <v>36</v>
      </c>
      <c r="D412" t="s">
        <v>169</v>
      </c>
      <c r="E412" t="s">
        <v>1292</v>
      </c>
      <c r="F412" t="s">
        <v>1292</v>
      </c>
      <c r="G412" t="s">
        <v>1537</v>
      </c>
      <c r="H412" s="273">
        <v>0</v>
      </c>
    </row>
    <row r="413" spans="1:8" x14ac:dyDescent="0.25">
      <c r="A413" t="s">
        <v>1476</v>
      </c>
      <c r="B413" t="s">
        <v>121</v>
      </c>
      <c r="C413">
        <v>33</v>
      </c>
      <c r="D413" t="s">
        <v>169</v>
      </c>
      <c r="E413" t="s">
        <v>1292</v>
      </c>
      <c r="F413" t="s">
        <v>1292</v>
      </c>
      <c r="G413" t="s">
        <v>1537</v>
      </c>
      <c r="H413" s="273">
        <v>0</v>
      </c>
    </row>
    <row r="414" spans="1:8" x14ac:dyDescent="0.25">
      <c r="A414" t="s">
        <v>1468</v>
      </c>
      <c r="B414" t="s">
        <v>121</v>
      </c>
      <c r="C414">
        <v>25</v>
      </c>
      <c r="D414" t="s">
        <v>169</v>
      </c>
      <c r="E414" t="s">
        <v>1292</v>
      </c>
      <c r="F414" t="s">
        <v>1292</v>
      </c>
      <c r="G414" t="s">
        <v>1537</v>
      </c>
      <c r="H414" s="273">
        <v>0</v>
      </c>
    </row>
    <row r="415" spans="1:8" x14ac:dyDescent="0.25">
      <c r="A415" t="s">
        <v>1469</v>
      </c>
      <c r="B415" t="s">
        <v>121</v>
      </c>
      <c r="C415">
        <v>23</v>
      </c>
      <c r="D415" t="s">
        <v>169</v>
      </c>
      <c r="E415" t="s">
        <v>1292</v>
      </c>
      <c r="F415" t="s">
        <v>1292</v>
      </c>
      <c r="G415" t="s">
        <v>1537</v>
      </c>
      <c r="H415" s="273">
        <v>0</v>
      </c>
    </row>
    <row r="416" spans="1:8" x14ac:dyDescent="0.25">
      <c r="A416" t="s">
        <v>2068</v>
      </c>
      <c r="B416" t="s">
        <v>121</v>
      </c>
      <c r="C416" t="s">
        <v>1292</v>
      </c>
      <c r="D416" t="s">
        <v>169</v>
      </c>
      <c r="E416" t="s">
        <v>1292</v>
      </c>
      <c r="F416" t="s">
        <v>1292</v>
      </c>
      <c r="G416" t="s">
        <v>2069</v>
      </c>
      <c r="H416" s="273">
        <v>0.77</v>
      </c>
    </row>
    <row r="417" spans="1:8" x14ac:dyDescent="0.25">
      <c r="A417" t="s">
        <v>2206</v>
      </c>
      <c r="B417" t="s">
        <v>121</v>
      </c>
      <c r="C417" t="s">
        <v>1292</v>
      </c>
      <c r="D417" t="s">
        <v>1292</v>
      </c>
      <c r="E417" t="s">
        <v>1292</v>
      </c>
      <c r="F417" t="s">
        <v>1292</v>
      </c>
      <c r="G417" t="s">
        <v>1292</v>
      </c>
      <c r="H417" s="273">
        <v>0</v>
      </c>
    </row>
    <row r="418" spans="1:8" x14ac:dyDescent="0.25">
      <c r="A418" t="s">
        <v>1450</v>
      </c>
      <c r="B418" t="s">
        <v>121</v>
      </c>
      <c r="C418" t="s">
        <v>1292</v>
      </c>
      <c r="D418" t="s">
        <v>1292</v>
      </c>
      <c r="E418" t="s">
        <v>1292</v>
      </c>
      <c r="F418" t="s">
        <v>1292</v>
      </c>
      <c r="G418" t="s">
        <v>1537</v>
      </c>
      <c r="H418" s="273">
        <v>0</v>
      </c>
    </row>
    <row r="419" spans="1:8" x14ac:dyDescent="0.25">
      <c r="A419" t="s">
        <v>1445</v>
      </c>
      <c r="B419" t="s">
        <v>121</v>
      </c>
      <c r="C419" t="s">
        <v>1292</v>
      </c>
      <c r="D419" t="s">
        <v>1292</v>
      </c>
      <c r="E419" t="s">
        <v>1292</v>
      </c>
      <c r="F419" t="s">
        <v>1292</v>
      </c>
      <c r="G419" t="s">
        <v>1537</v>
      </c>
      <c r="H419" s="273">
        <v>0</v>
      </c>
    </row>
    <row r="420" spans="1:8" x14ac:dyDescent="0.25">
      <c r="A420" t="s">
        <v>1987</v>
      </c>
      <c r="B420" t="s">
        <v>121</v>
      </c>
      <c r="C420" t="s">
        <v>1292</v>
      </c>
      <c r="D420" t="s">
        <v>1292</v>
      </c>
      <c r="E420" t="s">
        <v>1292</v>
      </c>
      <c r="F420" t="s">
        <v>1292</v>
      </c>
      <c r="G420" t="s">
        <v>1292</v>
      </c>
      <c r="H420" s="273">
        <v>0</v>
      </c>
    </row>
    <row r="421" spans="1:8" x14ac:dyDescent="0.25">
      <c r="A421" t="s">
        <v>1990</v>
      </c>
      <c r="B421" t="s">
        <v>121</v>
      </c>
      <c r="C421" t="s">
        <v>1292</v>
      </c>
      <c r="D421" t="s">
        <v>1292</v>
      </c>
      <c r="E421" t="s">
        <v>1292</v>
      </c>
      <c r="F421" t="s">
        <v>1292</v>
      </c>
      <c r="G421" t="s">
        <v>1292</v>
      </c>
      <c r="H421" s="273">
        <v>0</v>
      </c>
    </row>
    <row r="422" spans="1:8" x14ac:dyDescent="0.25">
      <c r="A422" t="s">
        <v>1992</v>
      </c>
      <c r="B422" t="s">
        <v>121</v>
      </c>
      <c r="C422" t="s">
        <v>1292</v>
      </c>
      <c r="D422" t="s">
        <v>1292</v>
      </c>
      <c r="E422" t="s">
        <v>1292</v>
      </c>
      <c r="F422" t="s">
        <v>1292</v>
      </c>
      <c r="G422" t="s">
        <v>1292</v>
      </c>
      <c r="H422" s="273">
        <v>0</v>
      </c>
    </row>
    <row r="423" spans="1:8" x14ac:dyDescent="0.25">
      <c r="A423" t="s">
        <v>1956</v>
      </c>
      <c r="B423" t="s">
        <v>121</v>
      </c>
      <c r="C423" t="s">
        <v>1292</v>
      </c>
      <c r="D423" t="s">
        <v>1292</v>
      </c>
      <c r="E423" t="s">
        <v>1292</v>
      </c>
      <c r="F423" t="s">
        <v>1292</v>
      </c>
      <c r="G423" t="s">
        <v>1292</v>
      </c>
      <c r="H423" s="273">
        <v>0</v>
      </c>
    </row>
    <row r="424" spans="1:8" x14ac:dyDescent="0.25">
      <c r="A424" t="s">
        <v>1486</v>
      </c>
      <c r="B424" t="s">
        <v>121</v>
      </c>
      <c r="C424" t="s">
        <v>1292</v>
      </c>
      <c r="D424" t="s">
        <v>1292</v>
      </c>
      <c r="E424" t="s">
        <v>1292</v>
      </c>
      <c r="F424" t="s">
        <v>1292</v>
      </c>
      <c r="G424" t="s">
        <v>1848</v>
      </c>
      <c r="H424" s="273">
        <v>0</v>
      </c>
    </row>
    <row r="425" spans="1:8" x14ac:dyDescent="0.25">
      <c r="A425" t="s">
        <v>2148</v>
      </c>
      <c r="B425" t="s">
        <v>121</v>
      </c>
      <c r="C425" t="s">
        <v>1292</v>
      </c>
      <c r="D425" t="s">
        <v>1134</v>
      </c>
      <c r="E425" t="s">
        <v>323</v>
      </c>
      <c r="F425" t="s">
        <v>1292</v>
      </c>
      <c r="G425" t="s">
        <v>2363</v>
      </c>
      <c r="H425" s="273">
        <v>1</v>
      </c>
    </row>
    <row r="426" spans="1:8" x14ac:dyDescent="0.25">
      <c r="A426" t="s">
        <v>1723</v>
      </c>
      <c r="B426" t="s">
        <v>121</v>
      </c>
      <c r="C426" t="s">
        <v>1292</v>
      </c>
      <c r="D426" t="s">
        <v>1134</v>
      </c>
      <c r="E426" t="s">
        <v>323</v>
      </c>
      <c r="F426" t="s">
        <v>1292</v>
      </c>
      <c r="G426" t="s">
        <v>1292</v>
      </c>
      <c r="H426" s="273">
        <v>1</v>
      </c>
    </row>
    <row r="427" spans="1:8" x14ac:dyDescent="0.25">
      <c r="A427" t="s">
        <v>1872</v>
      </c>
      <c r="B427" t="s">
        <v>121</v>
      </c>
      <c r="C427" t="s">
        <v>1292</v>
      </c>
      <c r="D427" t="s">
        <v>1292</v>
      </c>
      <c r="E427" t="s">
        <v>1292</v>
      </c>
      <c r="F427" t="s">
        <v>1292</v>
      </c>
      <c r="G427" t="s">
        <v>1873</v>
      </c>
      <c r="H427" s="273">
        <v>0</v>
      </c>
    </row>
    <row r="428" spans="1:8" x14ac:dyDescent="0.25">
      <c r="A428" t="s">
        <v>1921</v>
      </c>
      <c r="B428" t="s">
        <v>121</v>
      </c>
      <c r="C428" t="s">
        <v>1292</v>
      </c>
      <c r="D428" t="s">
        <v>1292</v>
      </c>
      <c r="E428" t="s">
        <v>1292</v>
      </c>
      <c r="F428" t="s">
        <v>1292</v>
      </c>
      <c r="G428" t="s">
        <v>1292</v>
      </c>
      <c r="H428" s="273">
        <v>0</v>
      </c>
    </row>
    <row r="429" spans="1:8" x14ac:dyDescent="0.25">
      <c r="A429" t="s">
        <v>1923</v>
      </c>
      <c r="B429" t="s">
        <v>121</v>
      </c>
      <c r="C429" t="s">
        <v>1292</v>
      </c>
      <c r="D429" t="s">
        <v>1292</v>
      </c>
      <c r="E429" t="s">
        <v>1292</v>
      </c>
      <c r="F429" t="s">
        <v>1292</v>
      </c>
      <c r="G429" t="s">
        <v>1292</v>
      </c>
      <c r="H429" s="273">
        <v>0</v>
      </c>
    </row>
    <row r="430" spans="1:8" x14ac:dyDescent="0.25">
      <c r="A430" t="s">
        <v>1922</v>
      </c>
      <c r="B430" t="s">
        <v>121</v>
      </c>
      <c r="C430" t="s">
        <v>1292</v>
      </c>
      <c r="D430" t="s">
        <v>1292</v>
      </c>
      <c r="E430" t="s">
        <v>1292</v>
      </c>
      <c r="F430" t="s">
        <v>1292</v>
      </c>
      <c r="G430" t="s">
        <v>1292</v>
      </c>
      <c r="H430" s="273">
        <v>0</v>
      </c>
    </row>
    <row r="431" spans="1:8" x14ac:dyDescent="0.25">
      <c r="A431" t="s">
        <v>2192</v>
      </c>
      <c r="B431" t="s">
        <v>121</v>
      </c>
      <c r="C431" t="s">
        <v>1292</v>
      </c>
      <c r="D431" t="s">
        <v>1292</v>
      </c>
      <c r="E431" t="s">
        <v>1292</v>
      </c>
      <c r="F431" t="s">
        <v>1292</v>
      </c>
      <c r="G431" t="s">
        <v>1292</v>
      </c>
      <c r="H431" s="273">
        <v>0</v>
      </c>
    </row>
    <row r="432" spans="1:8" x14ac:dyDescent="0.25">
      <c r="A432" t="s">
        <v>2121</v>
      </c>
      <c r="B432" t="s">
        <v>121</v>
      </c>
      <c r="C432" t="s">
        <v>1292</v>
      </c>
      <c r="D432" t="s">
        <v>1292</v>
      </c>
      <c r="E432" t="s">
        <v>1292</v>
      </c>
      <c r="F432" t="s">
        <v>1292</v>
      </c>
      <c r="G432" t="s">
        <v>1166</v>
      </c>
      <c r="H432" s="273">
        <v>0.72</v>
      </c>
    </row>
    <row r="433" spans="1:8" x14ac:dyDescent="0.25">
      <c r="A433" t="s">
        <v>2146</v>
      </c>
      <c r="B433" t="s">
        <v>121</v>
      </c>
      <c r="C433" t="s">
        <v>1292</v>
      </c>
      <c r="D433" t="s">
        <v>1292</v>
      </c>
      <c r="E433" t="s">
        <v>1292</v>
      </c>
      <c r="F433" t="s">
        <v>1292</v>
      </c>
      <c r="G433" t="s">
        <v>1537</v>
      </c>
      <c r="H433" s="273">
        <v>0</v>
      </c>
    </row>
    <row r="434" spans="1:8" x14ac:dyDescent="0.25">
      <c r="A434" t="s">
        <v>1441</v>
      </c>
      <c r="B434" t="s">
        <v>121</v>
      </c>
      <c r="C434" t="s">
        <v>1292</v>
      </c>
      <c r="D434" t="s">
        <v>1134</v>
      </c>
      <c r="E434" t="s">
        <v>1292</v>
      </c>
      <c r="F434" t="s">
        <v>1292</v>
      </c>
      <c r="G434" t="s">
        <v>1537</v>
      </c>
      <c r="H434" s="273">
        <v>0</v>
      </c>
    </row>
    <row r="435" spans="1:8" x14ac:dyDescent="0.25">
      <c r="A435" t="s">
        <v>2182</v>
      </c>
      <c r="B435" t="s">
        <v>121</v>
      </c>
      <c r="C435" t="s">
        <v>1292</v>
      </c>
      <c r="D435" t="s">
        <v>1292</v>
      </c>
      <c r="E435" t="s">
        <v>1292</v>
      </c>
      <c r="F435" t="s">
        <v>1292</v>
      </c>
      <c r="G435" t="s">
        <v>1292</v>
      </c>
      <c r="H435" s="273">
        <v>0</v>
      </c>
    </row>
    <row r="436" spans="1:8" x14ac:dyDescent="0.25">
      <c r="A436" t="s">
        <v>105</v>
      </c>
      <c r="B436" t="s">
        <v>121</v>
      </c>
      <c r="C436">
        <v>41.2</v>
      </c>
      <c r="D436" t="s">
        <v>169</v>
      </c>
      <c r="E436" t="s">
        <v>351</v>
      </c>
      <c r="F436" t="s">
        <v>351</v>
      </c>
      <c r="G436" t="s">
        <v>2078</v>
      </c>
      <c r="H436" s="273">
        <v>1</v>
      </c>
    </row>
    <row r="437" spans="1:8" x14ac:dyDescent="0.25">
      <c r="A437" t="s">
        <v>1721</v>
      </c>
      <c r="B437" t="s">
        <v>121</v>
      </c>
      <c r="C437" t="s">
        <v>1292</v>
      </c>
      <c r="D437" t="s">
        <v>1292</v>
      </c>
      <c r="E437" t="s">
        <v>1292</v>
      </c>
      <c r="F437" t="s">
        <v>1292</v>
      </c>
      <c r="G437" t="s">
        <v>1292</v>
      </c>
      <c r="H437" s="273">
        <v>0</v>
      </c>
    </row>
    <row r="438" spans="1:8" x14ac:dyDescent="0.25">
      <c r="A438" t="s">
        <v>1479</v>
      </c>
      <c r="B438" t="s">
        <v>121</v>
      </c>
      <c r="C438">
        <v>20.75</v>
      </c>
      <c r="D438" t="s">
        <v>169</v>
      </c>
      <c r="E438" t="s">
        <v>1292</v>
      </c>
      <c r="F438" t="s">
        <v>1292</v>
      </c>
      <c r="G438" t="s">
        <v>1537</v>
      </c>
      <c r="H438" s="273">
        <v>0</v>
      </c>
    </row>
    <row r="439" spans="1:8" x14ac:dyDescent="0.25">
      <c r="A439" t="s">
        <v>1809</v>
      </c>
      <c r="B439" t="s">
        <v>121</v>
      </c>
      <c r="C439" t="s">
        <v>1292</v>
      </c>
      <c r="D439" t="s">
        <v>1292</v>
      </c>
      <c r="E439" t="s">
        <v>1292</v>
      </c>
      <c r="F439" t="s">
        <v>1292</v>
      </c>
      <c r="G439" t="s">
        <v>1292</v>
      </c>
      <c r="H439" s="273">
        <v>0</v>
      </c>
    </row>
    <row r="440" spans="1:8" x14ac:dyDescent="0.25">
      <c r="A440" t="s">
        <v>1810</v>
      </c>
      <c r="B440" t="s">
        <v>121</v>
      </c>
      <c r="C440" t="s">
        <v>1292</v>
      </c>
      <c r="D440" t="s">
        <v>1292</v>
      </c>
      <c r="E440" t="s">
        <v>1292</v>
      </c>
      <c r="F440" t="s">
        <v>1292</v>
      </c>
      <c r="G440" t="s">
        <v>1292</v>
      </c>
      <c r="H440" s="273">
        <v>0</v>
      </c>
    </row>
    <row r="441" spans="1:8" x14ac:dyDescent="0.25">
      <c r="A441" t="s">
        <v>1744</v>
      </c>
      <c r="B441" t="s">
        <v>121</v>
      </c>
      <c r="C441" t="s">
        <v>1292</v>
      </c>
      <c r="D441" t="s">
        <v>1292</v>
      </c>
      <c r="E441" t="s">
        <v>1292</v>
      </c>
      <c r="F441" t="s">
        <v>1292</v>
      </c>
      <c r="G441" t="s">
        <v>1292</v>
      </c>
      <c r="H441" s="273">
        <v>0</v>
      </c>
    </row>
    <row r="442" spans="1:8" x14ac:dyDescent="0.25">
      <c r="A442" t="s">
        <v>1457</v>
      </c>
      <c r="B442" t="s">
        <v>121</v>
      </c>
      <c r="C442" t="s">
        <v>1292</v>
      </c>
      <c r="D442" t="s">
        <v>1134</v>
      </c>
      <c r="E442" t="s">
        <v>1292</v>
      </c>
      <c r="F442" t="s">
        <v>1292</v>
      </c>
      <c r="G442" t="s">
        <v>1537</v>
      </c>
      <c r="H442" s="273">
        <v>0</v>
      </c>
    </row>
    <row r="443" spans="1:8" x14ac:dyDescent="0.25">
      <c r="A443" t="s">
        <v>1454</v>
      </c>
      <c r="B443" t="s">
        <v>121</v>
      </c>
      <c r="C443" t="s">
        <v>1292</v>
      </c>
      <c r="D443" t="s">
        <v>1292</v>
      </c>
      <c r="E443" t="s">
        <v>1292</v>
      </c>
      <c r="F443" t="s">
        <v>1292</v>
      </c>
      <c r="G443" t="s">
        <v>1537</v>
      </c>
      <c r="H443" s="273">
        <v>0</v>
      </c>
    </row>
    <row r="444" spans="1:8" x14ac:dyDescent="0.25">
      <c r="A444" t="s">
        <v>1455</v>
      </c>
      <c r="B444" t="s">
        <v>121</v>
      </c>
      <c r="C444" t="s">
        <v>1292</v>
      </c>
      <c r="D444" t="s">
        <v>1292</v>
      </c>
      <c r="E444" t="s">
        <v>1292</v>
      </c>
      <c r="F444" t="s">
        <v>1292</v>
      </c>
      <c r="G444" t="s">
        <v>1537</v>
      </c>
      <c r="H444" s="273">
        <v>0</v>
      </c>
    </row>
    <row r="445" spans="1:8" x14ac:dyDescent="0.25">
      <c r="A445" t="s">
        <v>1422</v>
      </c>
      <c r="B445" t="s">
        <v>111</v>
      </c>
      <c r="C445">
        <v>121</v>
      </c>
      <c r="D445" t="s">
        <v>169</v>
      </c>
      <c r="E445" t="s">
        <v>1292</v>
      </c>
      <c r="F445" t="s">
        <v>1292</v>
      </c>
      <c r="G445" t="s">
        <v>1425</v>
      </c>
      <c r="H445" s="273">
        <v>0</v>
      </c>
    </row>
    <row r="446" spans="1:8" x14ac:dyDescent="0.25">
      <c r="A446" t="s">
        <v>1293</v>
      </c>
      <c r="H446" s="273">
        <v>126.72572328767123</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G464"/>
  <sheetViews>
    <sheetView tabSelected="1" zoomScaleNormal="100" workbookViewId="0">
      <pane ySplit="6" topLeftCell="A7" activePane="bottomLeft" state="frozen"/>
      <selection activeCell="A18" sqref="A18:A20"/>
      <selection pane="bottomLeft" activeCell="F7" sqref="F7"/>
    </sheetView>
  </sheetViews>
  <sheetFormatPr baseColWidth="10" defaultRowHeight="15" x14ac:dyDescent="0.25"/>
  <cols>
    <col min="1" max="1" width="3.140625" bestFit="1" customWidth="1"/>
    <col min="2" max="3" width="11.28515625" bestFit="1" customWidth="1"/>
    <col min="4" max="4" width="43.85546875" customWidth="1"/>
    <col min="5" max="5" width="27.85546875" customWidth="1"/>
    <col min="6" max="6" width="49.7109375" customWidth="1"/>
    <col min="7" max="7" width="26.140625" customWidth="1"/>
    <col min="8" max="8" width="21.28515625" customWidth="1"/>
    <col min="9" max="9" width="44.28515625" customWidth="1"/>
    <col min="10" max="10" width="24.85546875" hidden="1" customWidth="1"/>
    <col min="11" max="11" width="41.140625" hidden="1" customWidth="1"/>
    <col min="12" max="12" width="11.28515625" hidden="1" customWidth="1"/>
    <col min="13" max="13" width="8.5703125" style="44" hidden="1" customWidth="1"/>
    <col min="14" max="14" width="54.140625" hidden="1" customWidth="1"/>
    <col min="15" max="15" width="10" hidden="1" customWidth="1"/>
    <col min="16" max="16" width="26.28515625" style="43" hidden="1" customWidth="1"/>
    <col min="17" max="17" width="26.28515625" style="92" hidden="1" customWidth="1"/>
    <col min="18" max="18" width="20.42578125" hidden="1" customWidth="1"/>
    <col min="19" max="19" width="15.42578125" hidden="1" customWidth="1"/>
    <col min="20" max="21" width="11.42578125" hidden="1" customWidth="1"/>
    <col min="22" max="22" width="22.28515625" hidden="1" customWidth="1"/>
    <col min="23" max="23" width="16.5703125" hidden="1" customWidth="1"/>
    <col min="24" max="24" width="18.140625" hidden="1" customWidth="1"/>
    <col min="25" max="25" width="25.5703125" hidden="1" customWidth="1"/>
    <col min="26" max="26" width="9" hidden="1" customWidth="1"/>
    <col min="27" max="27" width="10.5703125" hidden="1" customWidth="1"/>
    <col min="28" max="28" width="11.140625" hidden="1" customWidth="1"/>
    <col min="29" max="29" width="10.5703125" hidden="1" customWidth="1"/>
    <col min="30" max="30" width="11.5703125" hidden="1" customWidth="1"/>
    <col min="31" max="31" width="28.85546875" hidden="1" customWidth="1"/>
    <col min="32" max="32" width="64" customWidth="1"/>
    <col min="33" max="33" width="14.7109375" customWidth="1"/>
    <col min="34" max="34" width="15.28515625" hidden="1" customWidth="1"/>
    <col min="35" max="35" width="11.42578125" hidden="1" customWidth="1"/>
    <col min="36" max="36" width="13.7109375" hidden="1" customWidth="1"/>
    <col min="37" max="37" width="10.7109375" customWidth="1"/>
    <col min="38" max="38" width="12" hidden="1" customWidth="1"/>
    <col min="39" max="39" width="22" hidden="1" customWidth="1"/>
    <col min="40" max="40" width="12.140625" hidden="1" customWidth="1"/>
    <col min="41" max="41" width="11.42578125" customWidth="1"/>
    <col min="42" max="42" width="11.42578125" hidden="1" customWidth="1"/>
    <col min="43" max="43" width="11.42578125" style="21" hidden="1" customWidth="1"/>
    <col min="44" max="45" width="8.140625" hidden="1" customWidth="1"/>
    <col min="46" max="46" width="9.42578125" hidden="1" customWidth="1"/>
    <col min="47" max="47" width="16.7109375" hidden="1" customWidth="1"/>
    <col min="48" max="48" width="15.140625" style="45" customWidth="1"/>
    <col min="49" max="49" width="15.140625" style="45" hidden="1" customWidth="1"/>
    <col min="50" max="50" width="70.85546875" customWidth="1"/>
    <col min="51" max="51" width="23" style="240" hidden="1" customWidth="1"/>
    <col min="52" max="52" width="20.28515625" style="240" hidden="1" customWidth="1"/>
    <col min="53" max="53" width="11.42578125" hidden="1" customWidth="1"/>
    <col min="54" max="54" width="24.7109375" style="215" hidden="1" customWidth="1"/>
    <col min="55" max="58" width="33" customWidth="1"/>
    <col min="59" max="59" width="48.5703125" customWidth="1"/>
  </cols>
  <sheetData>
    <row r="1" spans="1:58" x14ac:dyDescent="0.25">
      <c r="C1" t="s">
        <v>1276</v>
      </c>
      <c r="D1" s="89" t="s">
        <v>1278</v>
      </c>
      <c r="E1" s="25"/>
      <c r="F1" s="89" t="s">
        <v>1330</v>
      </c>
      <c r="G1" s="219"/>
      <c r="I1" s="89" t="s">
        <v>1277</v>
      </c>
      <c r="J1" s="52"/>
    </row>
    <row r="2" spans="1:58" x14ac:dyDescent="0.25">
      <c r="D2" s="89" t="s">
        <v>1279</v>
      </c>
      <c r="E2" s="73"/>
      <c r="F2" s="89" t="s">
        <v>2074</v>
      </c>
      <c r="G2" s="98"/>
      <c r="I2" s="89" t="s">
        <v>1367</v>
      </c>
      <c r="J2" s="128"/>
    </row>
    <row r="3" spans="1:58" x14ac:dyDescent="0.25">
      <c r="D3" s="89"/>
      <c r="F3" s="89"/>
    </row>
    <row r="5" spans="1:58" s="11" customFormat="1" x14ac:dyDescent="0.25">
      <c r="A5" s="276" t="s">
        <v>0</v>
      </c>
      <c r="B5" s="277"/>
      <c r="C5" s="16"/>
      <c r="D5" s="16"/>
      <c r="E5" s="17"/>
      <c r="F5" s="16"/>
      <c r="G5" s="16"/>
      <c r="H5" s="16"/>
      <c r="I5" s="16"/>
      <c r="J5" s="16"/>
      <c r="K5" s="16"/>
      <c r="L5" s="16"/>
      <c r="M5" s="16"/>
      <c r="N5" s="16"/>
      <c r="O5" s="16"/>
      <c r="P5" s="17"/>
      <c r="Q5" s="206"/>
      <c r="R5" s="18" t="s">
        <v>1</v>
      </c>
      <c r="S5" s="19"/>
      <c r="T5" s="19"/>
      <c r="U5" s="19"/>
      <c r="V5" s="19"/>
      <c r="W5" s="19"/>
      <c r="X5" s="19"/>
      <c r="Y5" s="19"/>
      <c r="Z5" s="19"/>
      <c r="AA5" s="286" t="s">
        <v>34</v>
      </c>
      <c r="AB5" s="286"/>
      <c r="AC5" s="286"/>
      <c r="AD5" s="286"/>
      <c r="AE5" s="285" t="s">
        <v>2</v>
      </c>
      <c r="AF5" s="285"/>
      <c r="AG5" s="285"/>
      <c r="AH5" s="285"/>
      <c r="AI5" s="285"/>
      <c r="AJ5" s="285"/>
      <c r="AK5" s="285"/>
      <c r="AL5" s="285"/>
      <c r="AM5" s="285"/>
      <c r="AN5" s="278" t="s">
        <v>3</v>
      </c>
      <c r="AO5" s="278"/>
      <c r="AP5" s="278"/>
      <c r="AQ5" s="278"/>
      <c r="AR5" s="278"/>
      <c r="AS5" s="278"/>
      <c r="AT5" s="278"/>
      <c r="AU5" s="279"/>
      <c r="AV5" s="203"/>
      <c r="AW5" s="203"/>
      <c r="AX5" s="20"/>
      <c r="AY5" s="283"/>
      <c r="AZ5" s="284"/>
      <c r="BA5" s="280"/>
      <c r="BB5" s="281"/>
      <c r="BC5" s="282" t="s">
        <v>25</v>
      </c>
      <c r="BD5" s="278"/>
      <c r="BE5" s="278"/>
      <c r="BF5" s="278"/>
    </row>
    <row r="6" spans="1:58" s="5" customFormat="1" ht="45" x14ac:dyDescent="0.25">
      <c r="A6" s="1" t="s">
        <v>4</v>
      </c>
      <c r="B6" s="7" t="s">
        <v>39</v>
      </c>
      <c r="C6" s="7" t="s">
        <v>40</v>
      </c>
      <c r="D6" s="7" t="s">
        <v>574</v>
      </c>
      <c r="E6" s="1" t="s">
        <v>5</v>
      </c>
      <c r="F6" s="1" t="s">
        <v>22</v>
      </c>
      <c r="G6" s="1" t="s">
        <v>23</v>
      </c>
      <c r="H6" s="1" t="s">
        <v>6</v>
      </c>
      <c r="I6" s="1" t="s">
        <v>829</v>
      </c>
      <c r="J6" s="3" t="s">
        <v>1621</v>
      </c>
      <c r="K6" s="1" t="s">
        <v>7</v>
      </c>
      <c r="L6" s="1" t="s">
        <v>8</v>
      </c>
      <c r="M6" s="1" t="s">
        <v>9</v>
      </c>
      <c r="N6" s="1" t="s">
        <v>24</v>
      </c>
      <c r="O6" s="1" t="s">
        <v>10</v>
      </c>
      <c r="P6" s="1" t="s">
        <v>11</v>
      </c>
      <c r="Q6" s="1" t="s">
        <v>1283</v>
      </c>
      <c r="R6" s="1" t="s">
        <v>861</v>
      </c>
      <c r="S6" s="1" t="s">
        <v>862</v>
      </c>
      <c r="T6" s="1" t="s">
        <v>12</v>
      </c>
      <c r="U6" s="1" t="s">
        <v>13</v>
      </c>
      <c r="V6" s="1" t="s">
        <v>14</v>
      </c>
      <c r="W6" s="1" t="s">
        <v>15</v>
      </c>
      <c r="X6" s="1" t="s">
        <v>16</v>
      </c>
      <c r="Y6" s="1" t="s">
        <v>28</v>
      </c>
      <c r="Z6" s="1" t="s">
        <v>27</v>
      </c>
      <c r="AA6" s="6" t="s">
        <v>35</v>
      </c>
      <c r="AB6" s="6" t="s">
        <v>38</v>
      </c>
      <c r="AC6" s="6" t="s">
        <v>36</v>
      </c>
      <c r="AD6" s="6" t="s">
        <v>37</v>
      </c>
      <c r="AE6" s="1" t="s">
        <v>41</v>
      </c>
      <c r="AF6" s="1" t="s">
        <v>26</v>
      </c>
      <c r="AG6" s="3" t="s">
        <v>1396</v>
      </c>
      <c r="AH6" s="2" t="s">
        <v>29</v>
      </c>
      <c r="AI6" s="2" t="s">
        <v>33</v>
      </c>
      <c r="AJ6" s="2" t="s">
        <v>43</v>
      </c>
      <c r="AK6" s="2" t="s">
        <v>30</v>
      </c>
      <c r="AL6" s="1" t="s">
        <v>548</v>
      </c>
      <c r="AM6" s="1" t="s">
        <v>17</v>
      </c>
      <c r="AN6" s="4" t="s">
        <v>18</v>
      </c>
      <c r="AO6" s="8" t="s">
        <v>19</v>
      </c>
      <c r="AP6" s="8" t="s">
        <v>20</v>
      </c>
      <c r="AQ6" s="47" t="s">
        <v>1161</v>
      </c>
      <c r="AR6" s="9" t="s">
        <v>31</v>
      </c>
      <c r="AS6" s="13" t="s">
        <v>32</v>
      </c>
      <c r="AT6" s="4" t="s">
        <v>42</v>
      </c>
      <c r="AU6" s="48" t="s">
        <v>1162</v>
      </c>
      <c r="AV6" s="15" t="s">
        <v>1133</v>
      </c>
      <c r="AW6" s="15" t="s">
        <v>1329</v>
      </c>
      <c r="AX6" s="20" t="s">
        <v>21</v>
      </c>
      <c r="AY6" s="2" t="s">
        <v>2005</v>
      </c>
      <c r="AZ6" s="2" t="s">
        <v>2006</v>
      </c>
      <c r="BA6" s="15" t="s">
        <v>1143</v>
      </c>
      <c r="BB6" s="207" t="s">
        <v>1129</v>
      </c>
      <c r="BC6" s="10"/>
      <c r="BD6" s="14"/>
      <c r="BE6" s="14"/>
      <c r="BF6" s="14"/>
    </row>
    <row r="7" spans="1:58" s="12" customFormat="1" ht="38.25" customHeight="1" x14ac:dyDescent="0.25">
      <c r="A7" s="123"/>
      <c r="B7" s="124" t="s">
        <v>546</v>
      </c>
      <c r="C7" s="141" t="s">
        <v>1191</v>
      </c>
      <c r="D7" s="126" t="s">
        <v>1343</v>
      </c>
      <c r="E7" s="126" t="s">
        <v>552</v>
      </c>
      <c r="F7" s="126" t="s">
        <v>1380</v>
      </c>
      <c r="G7" s="123" t="s">
        <v>1699</v>
      </c>
      <c r="H7" s="127" t="s">
        <v>110</v>
      </c>
      <c r="I7" s="127" t="s">
        <v>714</v>
      </c>
      <c r="J7" s="128">
        <v>2411000000</v>
      </c>
      <c r="K7" s="126"/>
      <c r="L7" s="126" t="s">
        <v>1134</v>
      </c>
      <c r="M7" s="129"/>
      <c r="N7" s="126"/>
      <c r="O7" s="125" t="s">
        <v>176</v>
      </c>
      <c r="P7" s="126"/>
      <c r="Q7" s="182" t="s">
        <v>1382</v>
      </c>
      <c r="R7" s="126"/>
      <c r="S7" s="126"/>
      <c r="T7" s="126"/>
      <c r="U7" s="126"/>
      <c r="V7" s="126" t="s">
        <v>1382</v>
      </c>
      <c r="W7" s="126"/>
      <c r="X7" s="123"/>
      <c r="Y7" s="126"/>
      <c r="Z7" s="130"/>
      <c r="AA7" s="130"/>
      <c r="AB7" s="130"/>
      <c r="AC7" s="130"/>
      <c r="AD7" s="130"/>
      <c r="AE7" s="126"/>
      <c r="AF7" s="126" t="s">
        <v>1380</v>
      </c>
      <c r="AG7" s="128">
        <v>2411000000</v>
      </c>
      <c r="AH7" s="131">
        <v>44672</v>
      </c>
      <c r="AI7" s="132"/>
      <c r="AJ7" s="132"/>
      <c r="AK7" s="130"/>
      <c r="AL7" s="129"/>
      <c r="AM7" s="133"/>
      <c r="AN7" s="134" t="e">
        <f t="shared" ref="AN7:AN72" ca="1" si="0">((TODAY())-AK7)/AL7</f>
        <v>#DIV/0!</v>
      </c>
      <c r="AO7" s="135">
        <v>0</v>
      </c>
      <c r="AP7" s="135">
        <v>0</v>
      </c>
      <c r="AQ7" s="136">
        <v>0</v>
      </c>
      <c r="AR7" s="137">
        <v>0</v>
      </c>
      <c r="AS7" s="138">
        <f t="shared" ref="AS7:AS72" si="1">+AO7</f>
        <v>0</v>
      </c>
      <c r="AT7" s="139">
        <f t="shared" ref="AT7:AT72" si="2">+AS7-AR7</f>
        <v>0</v>
      </c>
      <c r="AU7" s="139">
        <f t="shared" ref="AU7:AU43" si="3">+AO7-AQ7</f>
        <v>0</v>
      </c>
      <c r="AV7" s="139" t="s">
        <v>1381</v>
      </c>
      <c r="AW7" s="133" t="s">
        <v>1781</v>
      </c>
      <c r="AX7" s="133" t="s">
        <v>2215</v>
      </c>
      <c r="AY7" s="131">
        <v>44685</v>
      </c>
      <c r="AZ7" s="131">
        <v>44715</v>
      </c>
      <c r="BA7" s="133">
        <f t="shared" ref="BA7:BA72" si="4">+AU7*M7</f>
        <v>0</v>
      </c>
      <c r="BB7" s="208" t="str">
        <f t="shared" ref="BB7:BB72" si="5">L7</f>
        <v>ML</v>
      </c>
      <c r="BC7" s="140"/>
      <c r="BD7" s="140"/>
      <c r="BE7" s="140"/>
      <c r="BF7" s="140"/>
    </row>
    <row r="8" spans="1:58" s="12" customFormat="1" ht="51" customHeight="1" x14ac:dyDescent="0.25">
      <c r="A8" s="123"/>
      <c r="B8" s="124" t="s">
        <v>546</v>
      </c>
      <c r="C8" s="141" t="s">
        <v>1191</v>
      </c>
      <c r="D8" s="126" t="s">
        <v>1343</v>
      </c>
      <c r="E8" s="126" t="s">
        <v>552</v>
      </c>
      <c r="F8" s="126" t="s">
        <v>1141</v>
      </c>
      <c r="G8" s="123" t="s">
        <v>111</v>
      </c>
      <c r="H8" s="127" t="s">
        <v>110</v>
      </c>
      <c r="I8" s="127" t="s">
        <v>714</v>
      </c>
      <c r="J8" s="128">
        <v>175236700</v>
      </c>
      <c r="K8" s="126"/>
      <c r="L8" s="126" t="s">
        <v>169</v>
      </c>
      <c r="M8" s="129">
        <v>130</v>
      </c>
      <c r="N8" s="126"/>
      <c r="O8" s="125" t="s">
        <v>176</v>
      </c>
      <c r="P8" s="126"/>
      <c r="Q8" s="182" t="s">
        <v>1387</v>
      </c>
      <c r="R8" s="126"/>
      <c r="S8" s="126"/>
      <c r="T8" s="126"/>
      <c r="U8" s="126"/>
      <c r="V8" s="126" t="s">
        <v>1384</v>
      </c>
      <c r="W8" s="126" t="s">
        <v>1373</v>
      </c>
      <c r="X8" s="126" t="s">
        <v>1374</v>
      </c>
      <c r="Y8" s="126"/>
      <c r="Z8" s="130"/>
      <c r="AA8" s="130"/>
      <c r="AB8" s="130"/>
      <c r="AC8" s="130"/>
      <c r="AD8" s="130"/>
      <c r="AE8" s="126"/>
      <c r="AF8" s="126" t="s">
        <v>1141</v>
      </c>
      <c r="AG8" s="128">
        <v>79743664000</v>
      </c>
      <c r="AH8" s="131">
        <v>44672</v>
      </c>
      <c r="AI8" s="132"/>
      <c r="AJ8" s="132"/>
      <c r="AK8" s="130"/>
      <c r="AL8" s="129"/>
      <c r="AM8" s="133"/>
      <c r="AN8" s="134" t="e">
        <f t="shared" ca="1" si="0"/>
        <v>#DIV/0!</v>
      </c>
      <c r="AO8" s="135">
        <v>0</v>
      </c>
      <c r="AP8" s="135">
        <v>0</v>
      </c>
      <c r="AQ8" s="136">
        <v>0</v>
      </c>
      <c r="AR8" s="137">
        <v>0</v>
      </c>
      <c r="AS8" s="138">
        <f t="shared" si="1"/>
        <v>0</v>
      </c>
      <c r="AT8" s="139">
        <f t="shared" si="2"/>
        <v>0</v>
      </c>
      <c r="AU8" s="139">
        <f t="shared" si="3"/>
        <v>0</v>
      </c>
      <c r="AV8" s="139" t="s">
        <v>1381</v>
      </c>
      <c r="AW8" s="133" t="s">
        <v>1781</v>
      </c>
      <c r="AX8" s="133" t="s">
        <v>2216</v>
      </c>
      <c r="AY8" s="131">
        <v>44687</v>
      </c>
      <c r="AZ8" s="131">
        <v>44705</v>
      </c>
      <c r="BA8" s="133">
        <f t="shared" si="4"/>
        <v>0</v>
      </c>
      <c r="BB8" s="208" t="str">
        <f t="shared" si="5"/>
        <v>Km</v>
      </c>
      <c r="BC8" s="140"/>
      <c r="BD8" s="140"/>
      <c r="BE8" s="140"/>
      <c r="BF8" s="140"/>
    </row>
    <row r="9" spans="1:58" s="12" customFormat="1" ht="38.25" customHeight="1" x14ac:dyDescent="0.25">
      <c r="A9" s="123"/>
      <c r="B9" s="124" t="s">
        <v>546</v>
      </c>
      <c r="C9" s="141" t="s">
        <v>1191</v>
      </c>
      <c r="D9" s="126" t="s">
        <v>1343</v>
      </c>
      <c r="E9" s="126" t="s">
        <v>552</v>
      </c>
      <c r="F9" s="126" t="s">
        <v>1138</v>
      </c>
      <c r="G9" s="123" t="s">
        <v>111</v>
      </c>
      <c r="H9" s="127" t="s">
        <v>110</v>
      </c>
      <c r="I9" s="127" t="s">
        <v>714</v>
      </c>
      <c r="J9" s="128">
        <v>80878000000</v>
      </c>
      <c r="K9" s="126"/>
      <c r="L9" s="126" t="s">
        <v>169</v>
      </c>
      <c r="M9" s="129">
        <v>60</v>
      </c>
      <c r="N9" s="126"/>
      <c r="O9" s="125" t="s">
        <v>176</v>
      </c>
      <c r="P9" s="126"/>
      <c r="Q9" s="182" t="s">
        <v>1388</v>
      </c>
      <c r="R9" s="126"/>
      <c r="S9" s="126"/>
      <c r="T9" s="126"/>
      <c r="U9" s="126"/>
      <c r="V9" s="126" t="s">
        <v>1538</v>
      </c>
      <c r="W9" s="126" t="s">
        <v>1375</v>
      </c>
      <c r="X9" s="123"/>
      <c r="Y9" s="126"/>
      <c r="Z9" s="130"/>
      <c r="AA9" s="130"/>
      <c r="AB9" s="130"/>
      <c r="AC9" s="130"/>
      <c r="AD9" s="130"/>
      <c r="AE9" s="126"/>
      <c r="AF9" s="126" t="s">
        <v>1138</v>
      </c>
      <c r="AG9" s="128">
        <v>36804764000</v>
      </c>
      <c r="AH9" s="131">
        <v>44672</v>
      </c>
      <c r="AI9" s="132"/>
      <c r="AJ9" s="132"/>
      <c r="AK9" s="130"/>
      <c r="AL9" s="129"/>
      <c r="AM9" s="133"/>
      <c r="AN9" s="134" t="e">
        <f t="shared" ca="1" si="0"/>
        <v>#DIV/0!</v>
      </c>
      <c r="AO9" s="135">
        <v>0</v>
      </c>
      <c r="AP9" s="135">
        <v>0</v>
      </c>
      <c r="AQ9" s="136">
        <v>0</v>
      </c>
      <c r="AR9" s="137">
        <v>0</v>
      </c>
      <c r="AS9" s="138">
        <f t="shared" si="1"/>
        <v>0</v>
      </c>
      <c r="AT9" s="139">
        <f t="shared" si="2"/>
        <v>0</v>
      </c>
      <c r="AU9" s="139">
        <f t="shared" si="3"/>
        <v>0</v>
      </c>
      <c r="AV9" s="139" t="s">
        <v>1381</v>
      </c>
      <c r="AW9" s="133" t="s">
        <v>1781</v>
      </c>
      <c r="AX9" s="133" t="s">
        <v>2217</v>
      </c>
      <c r="AY9" s="131">
        <v>44694</v>
      </c>
      <c r="AZ9" s="131">
        <v>44706</v>
      </c>
      <c r="BA9" s="133">
        <f t="shared" si="4"/>
        <v>0</v>
      </c>
      <c r="BB9" s="208" t="str">
        <f t="shared" si="5"/>
        <v>Km</v>
      </c>
      <c r="BC9" s="140"/>
      <c r="BD9" s="140"/>
      <c r="BE9" s="140"/>
      <c r="BF9" s="140"/>
    </row>
    <row r="10" spans="1:58" s="12" customFormat="1" ht="38.25" customHeight="1" x14ac:dyDescent="0.25">
      <c r="A10" s="123"/>
      <c r="B10" s="124" t="s">
        <v>546</v>
      </c>
      <c r="C10" s="141" t="s">
        <v>1191</v>
      </c>
      <c r="D10" s="126" t="s">
        <v>1343</v>
      </c>
      <c r="E10" s="126" t="s">
        <v>552</v>
      </c>
      <c r="F10" s="126" t="s">
        <v>1139</v>
      </c>
      <c r="G10" s="123" t="s">
        <v>111</v>
      </c>
      <c r="H10" s="127" t="s">
        <v>110</v>
      </c>
      <c r="I10" s="127" t="s">
        <v>714</v>
      </c>
      <c r="J10" s="128">
        <v>141084944000</v>
      </c>
      <c r="K10" s="126"/>
      <c r="L10" s="126" t="s">
        <v>169</v>
      </c>
      <c r="M10" s="129">
        <v>184</v>
      </c>
      <c r="N10" s="126"/>
      <c r="O10" s="125" t="s">
        <v>176</v>
      </c>
      <c r="P10" s="126"/>
      <c r="Q10" s="182" t="s">
        <v>1389</v>
      </c>
      <c r="R10" s="126"/>
      <c r="S10" s="126"/>
      <c r="T10" s="126"/>
      <c r="U10" s="126"/>
      <c r="V10" s="126" t="s">
        <v>500</v>
      </c>
      <c r="W10" s="126" t="s">
        <v>328</v>
      </c>
      <c r="X10" s="123"/>
      <c r="Y10" s="126"/>
      <c r="Z10" s="130"/>
      <c r="AA10" s="130"/>
      <c r="AB10" s="130"/>
      <c r="AC10" s="130"/>
      <c r="AD10" s="130"/>
      <c r="AE10" s="126"/>
      <c r="AF10" s="126" t="s">
        <v>1139</v>
      </c>
      <c r="AG10" s="128">
        <v>141084944000</v>
      </c>
      <c r="AH10" s="131">
        <v>44587</v>
      </c>
      <c r="AI10" s="132"/>
      <c r="AJ10" s="132"/>
      <c r="AK10" s="130"/>
      <c r="AL10" s="129"/>
      <c r="AM10" s="133"/>
      <c r="AN10" s="134" t="e">
        <f t="shared" ca="1" si="0"/>
        <v>#DIV/0!</v>
      </c>
      <c r="AO10" s="135">
        <v>0</v>
      </c>
      <c r="AP10" s="135">
        <v>0</v>
      </c>
      <c r="AQ10" s="136">
        <v>0</v>
      </c>
      <c r="AR10" s="137">
        <v>0</v>
      </c>
      <c r="AS10" s="138">
        <f t="shared" si="1"/>
        <v>0</v>
      </c>
      <c r="AT10" s="139">
        <f t="shared" si="2"/>
        <v>0</v>
      </c>
      <c r="AU10" s="139">
        <f t="shared" si="3"/>
        <v>0</v>
      </c>
      <c r="AV10" s="139" t="s">
        <v>1381</v>
      </c>
      <c r="AW10" s="133" t="s">
        <v>1781</v>
      </c>
      <c r="AX10" s="133" t="s">
        <v>2216</v>
      </c>
      <c r="AY10" s="131">
        <v>44603</v>
      </c>
      <c r="AZ10" s="131">
        <v>44615</v>
      </c>
      <c r="BA10" s="133">
        <f t="shared" si="4"/>
        <v>0</v>
      </c>
      <c r="BB10" s="208" t="str">
        <f t="shared" si="5"/>
        <v>Km</v>
      </c>
      <c r="BC10" s="140"/>
      <c r="BD10" s="140"/>
      <c r="BE10" s="140"/>
      <c r="BF10" s="140"/>
    </row>
    <row r="11" spans="1:58" s="12" customFormat="1" ht="75" customHeight="1" x14ac:dyDescent="0.25">
      <c r="A11" s="123"/>
      <c r="B11" s="124" t="s">
        <v>546</v>
      </c>
      <c r="C11" s="141" t="s">
        <v>1191</v>
      </c>
      <c r="D11" s="126" t="s">
        <v>1343</v>
      </c>
      <c r="E11" s="126" t="s">
        <v>552</v>
      </c>
      <c r="F11" s="126" t="s">
        <v>1137</v>
      </c>
      <c r="G11" s="123" t="s">
        <v>111</v>
      </c>
      <c r="H11" s="127" t="s">
        <v>110</v>
      </c>
      <c r="I11" s="127" t="s">
        <v>714</v>
      </c>
      <c r="J11" s="128">
        <v>92500000000</v>
      </c>
      <c r="K11" s="126" t="s">
        <v>1624</v>
      </c>
      <c r="L11" s="126" t="s">
        <v>169</v>
      </c>
      <c r="M11" s="129">
        <v>120</v>
      </c>
      <c r="N11" s="126" t="s">
        <v>202</v>
      </c>
      <c r="O11" s="125" t="s">
        <v>176</v>
      </c>
      <c r="P11" s="126" t="s">
        <v>1622</v>
      </c>
      <c r="Q11" s="182" t="s">
        <v>1281</v>
      </c>
      <c r="R11" s="126"/>
      <c r="S11" s="126"/>
      <c r="T11" s="126"/>
      <c r="U11" s="126"/>
      <c r="V11" s="126" t="s">
        <v>1376</v>
      </c>
      <c r="W11" s="126" t="s">
        <v>1377</v>
      </c>
      <c r="X11" s="123"/>
      <c r="Y11" s="126"/>
      <c r="Z11" s="130"/>
      <c r="AA11" s="130">
        <v>44575</v>
      </c>
      <c r="AB11" s="130"/>
      <c r="AC11" s="130">
        <v>44593</v>
      </c>
      <c r="AD11" s="130"/>
      <c r="AE11" s="126" t="s">
        <v>1623</v>
      </c>
      <c r="AF11" s="126" t="s">
        <v>1137</v>
      </c>
      <c r="AG11" s="128">
        <v>187000000000</v>
      </c>
      <c r="AH11" s="131">
        <v>44475</v>
      </c>
      <c r="AI11" s="132"/>
      <c r="AJ11" s="132"/>
      <c r="AK11" s="130"/>
      <c r="AL11" s="129">
        <v>330</v>
      </c>
      <c r="AM11" s="133" t="s">
        <v>1395</v>
      </c>
      <c r="AN11" s="134">
        <f t="shared" ca="1" si="0"/>
        <v>137.43939393939394</v>
      </c>
      <c r="AO11" s="135">
        <v>0</v>
      </c>
      <c r="AP11" s="135">
        <v>0</v>
      </c>
      <c r="AQ11" s="136">
        <v>0</v>
      </c>
      <c r="AR11" s="137">
        <v>0</v>
      </c>
      <c r="AS11" s="138">
        <f t="shared" si="1"/>
        <v>0</v>
      </c>
      <c r="AT11" s="139">
        <f t="shared" si="2"/>
        <v>0</v>
      </c>
      <c r="AU11" s="139">
        <f t="shared" si="3"/>
        <v>0</v>
      </c>
      <c r="AV11" s="139" t="s">
        <v>1381</v>
      </c>
      <c r="AW11" s="133" t="s">
        <v>1781</v>
      </c>
      <c r="AX11" s="133" t="s">
        <v>2216</v>
      </c>
      <c r="AY11" s="131">
        <v>44482</v>
      </c>
      <c r="AZ11" s="131">
        <v>44494</v>
      </c>
      <c r="BA11" s="133">
        <f t="shared" si="4"/>
        <v>0</v>
      </c>
      <c r="BB11" s="208" t="str">
        <f t="shared" si="5"/>
        <v>Km</v>
      </c>
      <c r="BC11" s="140"/>
      <c r="BD11" s="140"/>
      <c r="BE11" s="140"/>
      <c r="BF11" s="140"/>
    </row>
    <row r="12" spans="1:58" s="12" customFormat="1" ht="38.25" customHeight="1" x14ac:dyDescent="0.25">
      <c r="A12" s="123"/>
      <c r="B12" s="124" t="s">
        <v>546</v>
      </c>
      <c r="C12" s="141" t="s">
        <v>1191</v>
      </c>
      <c r="D12" s="126" t="s">
        <v>1343</v>
      </c>
      <c r="E12" s="126" t="s">
        <v>552</v>
      </c>
      <c r="F12" s="126" t="s">
        <v>1140</v>
      </c>
      <c r="G12" s="123" t="s">
        <v>111</v>
      </c>
      <c r="H12" s="127" t="s">
        <v>110</v>
      </c>
      <c r="I12" s="127" t="s">
        <v>714</v>
      </c>
      <c r="J12" s="128">
        <v>7000000000</v>
      </c>
      <c r="K12" s="126"/>
      <c r="L12" s="126" t="s">
        <v>169</v>
      </c>
      <c r="M12" s="129">
        <v>3.5</v>
      </c>
      <c r="N12" s="126"/>
      <c r="O12" s="125" t="s">
        <v>176</v>
      </c>
      <c r="P12" s="126"/>
      <c r="Q12" s="182" t="s">
        <v>1390</v>
      </c>
      <c r="R12" s="126"/>
      <c r="S12" s="126"/>
      <c r="T12" s="126"/>
      <c r="U12" s="126"/>
      <c r="V12" s="126" t="s">
        <v>493</v>
      </c>
      <c r="W12" s="126" t="s">
        <v>1378</v>
      </c>
      <c r="X12" s="123"/>
      <c r="Y12" s="126"/>
      <c r="Z12" s="130"/>
      <c r="AA12" s="130"/>
      <c r="AB12" s="130"/>
      <c r="AC12" s="130"/>
      <c r="AD12" s="130"/>
      <c r="AE12" s="126"/>
      <c r="AF12" s="126" t="s">
        <v>1140</v>
      </c>
      <c r="AG12" s="128">
        <v>7000000000</v>
      </c>
      <c r="AH12" s="131">
        <v>44587</v>
      </c>
      <c r="AI12" s="132"/>
      <c r="AJ12" s="132"/>
      <c r="AK12" s="130"/>
      <c r="AL12" s="129"/>
      <c r="AM12" s="133"/>
      <c r="AN12" s="134" t="e">
        <f t="shared" ca="1" si="0"/>
        <v>#DIV/0!</v>
      </c>
      <c r="AO12" s="135">
        <v>0</v>
      </c>
      <c r="AP12" s="135">
        <v>0</v>
      </c>
      <c r="AQ12" s="136">
        <v>0</v>
      </c>
      <c r="AR12" s="137">
        <v>0</v>
      </c>
      <c r="AS12" s="138">
        <f t="shared" si="1"/>
        <v>0</v>
      </c>
      <c r="AT12" s="139">
        <f t="shared" si="2"/>
        <v>0</v>
      </c>
      <c r="AU12" s="139">
        <f t="shared" si="3"/>
        <v>0</v>
      </c>
      <c r="AV12" s="129" t="s">
        <v>1381</v>
      </c>
      <c r="AW12" s="133" t="s">
        <v>1781</v>
      </c>
      <c r="AX12" s="133" t="s">
        <v>2218</v>
      </c>
      <c r="AY12" s="131">
        <v>44635</v>
      </c>
      <c r="AZ12" s="131">
        <v>44648</v>
      </c>
      <c r="BA12" s="133">
        <f t="shared" si="4"/>
        <v>0</v>
      </c>
      <c r="BB12" s="208" t="str">
        <f t="shared" si="5"/>
        <v>Km</v>
      </c>
      <c r="BC12" s="140"/>
      <c r="BD12" s="140"/>
      <c r="BE12" s="140"/>
      <c r="BF12" s="140"/>
    </row>
    <row r="13" spans="1:58" s="12" customFormat="1" ht="114.75" customHeight="1" x14ac:dyDescent="0.25">
      <c r="A13" s="22"/>
      <c r="B13" s="23" t="s">
        <v>546</v>
      </c>
      <c r="C13" s="24"/>
      <c r="D13" s="25"/>
      <c r="E13" s="25" t="s">
        <v>556</v>
      </c>
      <c r="F13" s="25" t="s">
        <v>47</v>
      </c>
      <c r="G13" s="22" t="s">
        <v>113</v>
      </c>
      <c r="H13" s="26" t="s">
        <v>110</v>
      </c>
      <c r="I13" s="26" t="s">
        <v>714</v>
      </c>
      <c r="J13" s="27"/>
      <c r="K13" s="25" t="s">
        <v>135</v>
      </c>
      <c r="L13" s="25" t="s">
        <v>169</v>
      </c>
      <c r="M13" s="22">
        <v>5.4</v>
      </c>
      <c r="N13" s="25"/>
      <c r="O13" s="24" t="s">
        <v>176</v>
      </c>
      <c r="P13" s="25"/>
      <c r="Q13" s="42" t="s">
        <v>1300</v>
      </c>
      <c r="R13" s="25" t="s">
        <v>871</v>
      </c>
      <c r="S13" s="25" t="s">
        <v>872</v>
      </c>
      <c r="T13" s="25"/>
      <c r="U13" s="25"/>
      <c r="V13" s="25" t="s">
        <v>490</v>
      </c>
      <c r="W13" s="25" t="s">
        <v>268</v>
      </c>
      <c r="X13" s="25" t="s">
        <v>269</v>
      </c>
      <c r="Y13" s="22"/>
      <c r="Z13" s="25"/>
      <c r="AA13" s="28"/>
      <c r="AB13" s="28"/>
      <c r="AC13" s="28"/>
      <c r="AD13" s="28"/>
      <c r="AE13" s="25" t="s">
        <v>363</v>
      </c>
      <c r="AF13" s="25" t="s">
        <v>47</v>
      </c>
      <c r="AG13" s="29"/>
      <c r="AH13" s="28"/>
      <c r="AI13" s="30"/>
      <c r="AJ13" s="30"/>
      <c r="AK13" s="28">
        <v>44281</v>
      </c>
      <c r="AL13" s="31">
        <v>90</v>
      </c>
      <c r="AM13" s="32" t="s">
        <v>1078</v>
      </c>
      <c r="AN13" s="33">
        <f t="shared" ca="1" si="0"/>
        <v>11.933333333333334</v>
      </c>
      <c r="AO13" s="34">
        <v>1</v>
      </c>
      <c r="AP13" s="34"/>
      <c r="AQ13" s="35">
        <v>1</v>
      </c>
      <c r="AR13" s="36">
        <v>1</v>
      </c>
      <c r="AS13" s="37">
        <f t="shared" si="1"/>
        <v>1</v>
      </c>
      <c r="AT13" s="38">
        <f t="shared" si="2"/>
        <v>0</v>
      </c>
      <c r="AU13" s="38">
        <f t="shared" si="3"/>
        <v>0</v>
      </c>
      <c r="AV13" s="31" t="s">
        <v>1131</v>
      </c>
      <c r="AW13" s="31" t="s">
        <v>1676</v>
      </c>
      <c r="AX13" s="32" t="s">
        <v>1672</v>
      </c>
      <c r="AY13" s="185"/>
      <c r="AZ13" s="185"/>
      <c r="BA13" s="32">
        <f t="shared" si="4"/>
        <v>0</v>
      </c>
      <c r="BB13" s="209" t="str">
        <f t="shared" si="5"/>
        <v>Km</v>
      </c>
      <c r="BC13" s="39"/>
      <c r="BD13" s="39"/>
      <c r="BE13" s="39"/>
      <c r="BF13" s="39"/>
    </row>
    <row r="14" spans="1:58" s="12" customFormat="1" ht="45" customHeight="1" x14ac:dyDescent="0.25">
      <c r="A14" s="22"/>
      <c r="B14" s="23" t="s">
        <v>547</v>
      </c>
      <c r="C14" s="24" t="s">
        <v>521</v>
      </c>
      <c r="D14" s="25" t="s">
        <v>540</v>
      </c>
      <c r="E14" s="25" t="s">
        <v>555</v>
      </c>
      <c r="F14" s="25" t="s">
        <v>52</v>
      </c>
      <c r="G14" s="22" t="s">
        <v>111</v>
      </c>
      <c r="H14" s="26" t="s">
        <v>110</v>
      </c>
      <c r="I14" s="26" t="s">
        <v>714</v>
      </c>
      <c r="J14" s="27"/>
      <c r="K14" s="25" t="s">
        <v>140</v>
      </c>
      <c r="L14" s="25" t="s">
        <v>169</v>
      </c>
      <c r="M14" s="22">
        <v>0.8</v>
      </c>
      <c r="N14" s="25" t="s">
        <v>187</v>
      </c>
      <c r="O14" s="24" t="s">
        <v>176</v>
      </c>
      <c r="P14" s="25" t="s">
        <v>177</v>
      </c>
      <c r="Q14" s="42" t="s">
        <v>1280</v>
      </c>
      <c r="R14" s="25"/>
      <c r="S14" s="25"/>
      <c r="T14" s="25"/>
      <c r="U14" s="25"/>
      <c r="V14" s="25" t="s">
        <v>491</v>
      </c>
      <c r="W14" s="25" t="s">
        <v>279</v>
      </c>
      <c r="X14" s="25" t="s">
        <v>280</v>
      </c>
      <c r="Y14" s="22"/>
      <c r="Z14" s="25"/>
      <c r="AA14" s="28"/>
      <c r="AB14" s="28"/>
      <c r="AC14" s="28"/>
      <c r="AD14" s="28"/>
      <c r="AE14" s="25" t="s">
        <v>990</v>
      </c>
      <c r="AF14" s="25" t="s">
        <v>52</v>
      </c>
      <c r="AG14" s="29">
        <v>216850000</v>
      </c>
      <c r="AH14" s="28"/>
      <c r="AI14" s="30"/>
      <c r="AJ14" s="30"/>
      <c r="AK14" s="28">
        <v>44012</v>
      </c>
      <c r="AL14" s="31">
        <v>90</v>
      </c>
      <c r="AM14" s="32" t="s">
        <v>991</v>
      </c>
      <c r="AN14" s="33">
        <f t="shared" ca="1" si="0"/>
        <v>14.922222222222222</v>
      </c>
      <c r="AO14" s="34">
        <v>1</v>
      </c>
      <c r="AP14" s="34"/>
      <c r="AQ14" s="35">
        <v>1</v>
      </c>
      <c r="AR14" s="36">
        <v>1</v>
      </c>
      <c r="AS14" s="37">
        <f t="shared" si="1"/>
        <v>1</v>
      </c>
      <c r="AT14" s="38">
        <f t="shared" si="2"/>
        <v>0</v>
      </c>
      <c r="AU14" s="38">
        <f t="shared" si="3"/>
        <v>0</v>
      </c>
      <c r="AV14" s="31" t="s">
        <v>1131</v>
      </c>
      <c r="AW14" s="31" t="s">
        <v>1676</v>
      </c>
      <c r="AX14" s="32" t="s">
        <v>1666</v>
      </c>
      <c r="AY14" s="185"/>
      <c r="AZ14" s="185"/>
      <c r="BA14" s="32">
        <f t="shared" si="4"/>
        <v>0</v>
      </c>
      <c r="BB14" s="209" t="str">
        <f t="shared" si="5"/>
        <v>Km</v>
      </c>
      <c r="BC14" s="39"/>
      <c r="BD14" s="39"/>
      <c r="BE14" s="39"/>
      <c r="BF14" s="39"/>
    </row>
    <row r="15" spans="1:58" s="12" customFormat="1" ht="45" customHeight="1" x14ac:dyDescent="0.25">
      <c r="A15" s="22"/>
      <c r="B15" s="23" t="s">
        <v>546</v>
      </c>
      <c r="C15" s="24" t="s">
        <v>810</v>
      </c>
      <c r="D15" s="25" t="s">
        <v>810</v>
      </c>
      <c r="E15" s="25" t="s">
        <v>552</v>
      </c>
      <c r="F15" s="25" t="s">
        <v>86</v>
      </c>
      <c r="G15" s="22" t="s">
        <v>114</v>
      </c>
      <c r="H15" s="26" t="s">
        <v>109</v>
      </c>
      <c r="I15" s="26" t="s">
        <v>714</v>
      </c>
      <c r="J15" s="27">
        <v>500000000</v>
      </c>
      <c r="K15" s="25" t="s">
        <v>150</v>
      </c>
      <c r="L15" s="25" t="s">
        <v>169</v>
      </c>
      <c r="M15" s="22">
        <v>12</v>
      </c>
      <c r="N15" s="25" t="s">
        <v>179</v>
      </c>
      <c r="O15" s="24" t="s">
        <v>176</v>
      </c>
      <c r="P15" s="25"/>
      <c r="Q15" s="42" t="s">
        <v>1289</v>
      </c>
      <c r="R15" s="25" t="s">
        <v>924</v>
      </c>
      <c r="S15" s="25" t="s">
        <v>923</v>
      </c>
      <c r="T15" s="25"/>
      <c r="U15" s="25"/>
      <c r="V15" s="25" t="s">
        <v>504</v>
      </c>
      <c r="W15" s="25" t="s">
        <v>333</v>
      </c>
      <c r="X15" s="25" t="s">
        <v>334</v>
      </c>
      <c r="Y15" s="22"/>
      <c r="Z15" s="25"/>
      <c r="AA15" s="28"/>
      <c r="AB15" s="28"/>
      <c r="AC15" s="28"/>
      <c r="AD15" s="28"/>
      <c r="AE15" s="25" t="s">
        <v>391</v>
      </c>
      <c r="AF15" s="25" t="s">
        <v>86</v>
      </c>
      <c r="AG15" s="29">
        <v>453077921.08999997</v>
      </c>
      <c r="AH15" s="28"/>
      <c r="AI15" s="30"/>
      <c r="AJ15" s="30"/>
      <c r="AK15" s="28">
        <v>44162</v>
      </c>
      <c r="AL15" s="31">
        <v>60</v>
      </c>
      <c r="AM15" s="32" t="s">
        <v>482</v>
      </c>
      <c r="AN15" s="33">
        <f t="shared" ca="1" si="0"/>
        <v>19.883333333333333</v>
      </c>
      <c r="AO15" s="34">
        <v>1</v>
      </c>
      <c r="AP15" s="34">
        <v>0.6</v>
      </c>
      <c r="AQ15" s="35">
        <v>1</v>
      </c>
      <c r="AR15" s="36">
        <v>1</v>
      </c>
      <c r="AS15" s="37">
        <f t="shared" si="1"/>
        <v>1</v>
      </c>
      <c r="AT15" s="38">
        <f t="shared" si="2"/>
        <v>0</v>
      </c>
      <c r="AU15" s="38">
        <f t="shared" si="3"/>
        <v>0</v>
      </c>
      <c r="AV15" s="31" t="s">
        <v>1131</v>
      </c>
      <c r="AW15" s="31" t="s">
        <v>1676</v>
      </c>
      <c r="AX15" s="32" t="s">
        <v>1667</v>
      </c>
      <c r="AY15" s="185"/>
      <c r="AZ15" s="185"/>
      <c r="BA15" s="32">
        <f t="shared" si="4"/>
        <v>0</v>
      </c>
      <c r="BB15" s="209" t="str">
        <f t="shared" si="5"/>
        <v>Km</v>
      </c>
      <c r="BC15" s="39"/>
      <c r="BD15" s="39"/>
      <c r="BE15" s="39"/>
      <c r="BF15" s="39"/>
    </row>
    <row r="16" spans="1:58" s="12" customFormat="1" ht="102" customHeight="1" x14ac:dyDescent="0.25">
      <c r="A16" s="22"/>
      <c r="B16" s="23" t="s">
        <v>546</v>
      </c>
      <c r="C16" s="24" t="s">
        <v>524</v>
      </c>
      <c r="D16" s="25" t="s">
        <v>543</v>
      </c>
      <c r="E16" s="25" t="s">
        <v>747</v>
      </c>
      <c r="F16" s="25" t="s">
        <v>2076</v>
      </c>
      <c r="G16" s="22" t="s">
        <v>111</v>
      </c>
      <c r="H16" s="26" t="s">
        <v>830</v>
      </c>
      <c r="I16" s="26" t="s">
        <v>834</v>
      </c>
      <c r="J16" s="27">
        <v>16934000000</v>
      </c>
      <c r="K16" s="25" t="s">
        <v>168</v>
      </c>
      <c r="L16" s="25" t="s">
        <v>169</v>
      </c>
      <c r="M16" s="22">
        <v>19.428000000000001</v>
      </c>
      <c r="N16" s="25" t="s">
        <v>202</v>
      </c>
      <c r="O16" s="24" t="s">
        <v>176</v>
      </c>
      <c r="P16" s="25" t="s">
        <v>187</v>
      </c>
      <c r="Q16" s="42" t="s">
        <v>1315</v>
      </c>
      <c r="R16" s="25" t="s">
        <v>935</v>
      </c>
      <c r="S16" s="25" t="s">
        <v>936</v>
      </c>
      <c r="T16" s="25" t="s">
        <v>252</v>
      </c>
      <c r="U16" s="25" t="s">
        <v>253</v>
      </c>
      <c r="V16" s="25" t="s">
        <v>495</v>
      </c>
      <c r="W16" s="25" t="s">
        <v>350</v>
      </c>
      <c r="X16" s="25" t="s">
        <v>349</v>
      </c>
      <c r="Y16" s="22"/>
      <c r="Z16" s="25"/>
      <c r="AA16" s="28"/>
      <c r="AB16" s="28"/>
      <c r="AC16" s="28"/>
      <c r="AD16" s="28"/>
      <c r="AE16" s="25" t="s">
        <v>404</v>
      </c>
      <c r="AF16" s="25" t="s">
        <v>2076</v>
      </c>
      <c r="AG16" s="29">
        <v>16933861475.521999</v>
      </c>
      <c r="AH16" s="28"/>
      <c r="AI16" s="30"/>
      <c r="AJ16" s="29">
        <v>14128421911.808601</v>
      </c>
      <c r="AK16" s="28">
        <v>41981</v>
      </c>
      <c r="AL16" s="31">
        <v>1913.1000000000001</v>
      </c>
      <c r="AM16" s="32" t="s">
        <v>438</v>
      </c>
      <c r="AN16" s="33">
        <f t="shared" ca="1" si="0"/>
        <v>1.7636297109403585</v>
      </c>
      <c r="AO16" s="34">
        <v>1</v>
      </c>
      <c r="AP16" s="34">
        <v>0.82720882419953001</v>
      </c>
      <c r="AQ16" s="35">
        <v>1</v>
      </c>
      <c r="AR16" s="36">
        <v>1</v>
      </c>
      <c r="AS16" s="37">
        <f t="shared" si="1"/>
        <v>1</v>
      </c>
      <c r="AT16" s="38">
        <f t="shared" si="2"/>
        <v>0</v>
      </c>
      <c r="AU16" s="38">
        <f t="shared" si="3"/>
        <v>0</v>
      </c>
      <c r="AV16" s="31" t="s">
        <v>1131</v>
      </c>
      <c r="AW16" s="31" t="s">
        <v>1676</v>
      </c>
      <c r="AX16" s="32" t="s">
        <v>2077</v>
      </c>
      <c r="AY16" s="185"/>
      <c r="AZ16" s="185"/>
      <c r="BA16" s="32">
        <f t="shared" si="4"/>
        <v>0</v>
      </c>
      <c r="BB16" s="209" t="str">
        <f t="shared" si="5"/>
        <v>Km</v>
      </c>
      <c r="BC16" s="39"/>
      <c r="BD16" s="39"/>
      <c r="BE16" s="39"/>
      <c r="BF16" s="39"/>
    </row>
    <row r="17" spans="1:58" s="12" customFormat="1" ht="76.5" customHeight="1" x14ac:dyDescent="0.25">
      <c r="A17" s="22"/>
      <c r="B17" s="23" t="s">
        <v>546</v>
      </c>
      <c r="C17" s="24" t="s">
        <v>525</v>
      </c>
      <c r="D17" s="25" t="s">
        <v>1406</v>
      </c>
      <c r="E17" s="25" t="s">
        <v>747</v>
      </c>
      <c r="F17" s="25" t="s">
        <v>105</v>
      </c>
      <c r="G17" s="22" t="s">
        <v>121</v>
      </c>
      <c r="H17" s="26" t="s">
        <v>830</v>
      </c>
      <c r="I17" s="26" t="s">
        <v>125</v>
      </c>
      <c r="J17" s="27">
        <v>600000000</v>
      </c>
      <c r="K17" s="25" t="s">
        <v>782</v>
      </c>
      <c r="L17" s="25" t="s">
        <v>169</v>
      </c>
      <c r="M17" s="22">
        <v>41.2</v>
      </c>
      <c r="N17" s="25" t="s">
        <v>202</v>
      </c>
      <c r="O17" s="24" t="s">
        <v>176</v>
      </c>
      <c r="P17" s="25" t="s">
        <v>193</v>
      </c>
      <c r="Q17" s="42" t="s">
        <v>1303</v>
      </c>
      <c r="R17" s="25" t="s">
        <v>939</v>
      </c>
      <c r="S17" s="25" t="s">
        <v>940</v>
      </c>
      <c r="T17" s="25" t="s">
        <v>2321</v>
      </c>
      <c r="U17" s="25" t="s">
        <v>2322</v>
      </c>
      <c r="V17" s="25" t="s">
        <v>322</v>
      </c>
      <c r="W17" s="25" t="s">
        <v>351</v>
      </c>
      <c r="X17" s="25" t="s">
        <v>351</v>
      </c>
      <c r="Y17" s="22"/>
      <c r="Z17" s="25"/>
      <c r="AA17" s="28"/>
      <c r="AB17" s="28"/>
      <c r="AC17" s="28"/>
      <c r="AD17" s="28"/>
      <c r="AE17" s="25" t="s">
        <v>405</v>
      </c>
      <c r="AF17" s="25" t="s">
        <v>105</v>
      </c>
      <c r="AG17" s="29">
        <v>500004360</v>
      </c>
      <c r="AH17" s="28"/>
      <c r="AI17" s="30"/>
      <c r="AJ17" s="30"/>
      <c r="AK17" s="28">
        <v>44285</v>
      </c>
      <c r="AL17" s="31">
        <v>60</v>
      </c>
      <c r="AM17" s="32" t="s">
        <v>439</v>
      </c>
      <c r="AN17" s="33">
        <f t="shared" ca="1" si="0"/>
        <v>17.833333333333332</v>
      </c>
      <c r="AO17" s="34">
        <v>1</v>
      </c>
      <c r="AP17" s="34">
        <v>0</v>
      </c>
      <c r="AQ17" s="35">
        <v>1</v>
      </c>
      <c r="AR17" s="36">
        <v>1</v>
      </c>
      <c r="AS17" s="37">
        <f t="shared" si="1"/>
        <v>1</v>
      </c>
      <c r="AT17" s="38">
        <f t="shared" si="2"/>
        <v>0</v>
      </c>
      <c r="AU17" s="38">
        <f t="shared" si="3"/>
        <v>0</v>
      </c>
      <c r="AV17" s="31" t="s">
        <v>1131</v>
      </c>
      <c r="AW17" s="31" t="s">
        <v>1676</v>
      </c>
      <c r="AX17" s="32" t="s">
        <v>2078</v>
      </c>
      <c r="AY17" s="185"/>
      <c r="AZ17" s="185"/>
      <c r="BA17" s="32">
        <f t="shared" si="4"/>
        <v>0</v>
      </c>
      <c r="BB17" s="209" t="str">
        <f t="shared" si="5"/>
        <v>Km</v>
      </c>
      <c r="BC17" s="39"/>
      <c r="BD17" s="39"/>
      <c r="BE17" s="39"/>
      <c r="BF17" s="39"/>
    </row>
    <row r="18" spans="1:58" s="12" customFormat="1" ht="63.75" customHeight="1" x14ac:dyDescent="0.25">
      <c r="A18" s="22"/>
      <c r="B18" s="23" t="s">
        <v>546</v>
      </c>
      <c r="C18" s="24" t="s">
        <v>525</v>
      </c>
      <c r="D18" s="25" t="s">
        <v>1406</v>
      </c>
      <c r="E18" s="25" t="s">
        <v>823</v>
      </c>
      <c r="F18" s="25" t="s">
        <v>2079</v>
      </c>
      <c r="G18" s="22" t="s">
        <v>121</v>
      </c>
      <c r="H18" s="26" t="s">
        <v>830</v>
      </c>
      <c r="I18" s="26" t="s">
        <v>125</v>
      </c>
      <c r="J18" s="27">
        <v>1600000000</v>
      </c>
      <c r="K18" s="25" t="s">
        <v>168</v>
      </c>
      <c r="L18" s="25" t="s">
        <v>169</v>
      </c>
      <c r="M18" s="22">
        <v>0.29699999999999999</v>
      </c>
      <c r="N18" s="25" t="s">
        <v>202</v>
      </c>
      <c r="O18" s="24" t="s">
        <v>176</v>
      </c>
      <c r="P18" s="25" t="s">
        <v>797</v>
      </c>
      <c r="Q18" s="42" t="s">
        <v>1281</v>
      </c>
      <c r="R18" s="25"/>
      <c r="S18" s="25"/>
      <c r="T18" s="25" t="s">
        <v>257</v>
      </c>
      <c r="U18" s="25"/>
      <c r="V18" s="25" t="s">
        <v>986</v>
      </c>
      <c r="W18" s="25" t="s">
        <v>357</v>
      </c>
      <c r="X18" s="25" t="s">
        <v>358</v>
      </c>
      <c r="Y18" s="22"/>
      <c r="Z18" s="25"/>
      <c r="AA18" s="28"/>
      <c r="AB18" s="28"/>
      <c r="AC18" s="28"/>
      <c r="AD18" s="28"/>
      <c r="AE18" s="25" t="s">
        <v>409</v>
      </c>
      <c r="AF18" s="25" t="s">
        <v>1206</v>
      </c>
      <c r="AG18" s="29">
        <v>1591172842.54</v>
      </c>
      <c r="AH18" s="28"/>
      <c r="AI18" s="30"/>
      <c r="AJ18" s="29">
        <v>611472744.41000009</v>
      </c>
      <c r="AK18" s="28">
        <v>44285</v>
      </c>
      <c r="AL18" s="31">
        <v>30</v>
      </c>
      <c r="AM18" s="32" t="s">
        <v>437</v>
      </c>
      <c r="AN18" s="46">
        <f t="shared" ca="1" si="0"/>
        <v>35.666666666666664</v>
      </c>
      <c r="AO18" s="34">
        <v>1</v>
      </c>
      <c r="AP18" s="34">
        <v>0.1</v>
      </c>
      <c r="AQ18" s="35">
        <v>1</v>
      </c>
      <c r="AR18" s="36">
        <v>1</v>
      </c>
      <c r="AS18" s="37">
        <f t="shared" si="1"/>
        <v>1</v>
      </c>
      <c r="AT18" s="38">
        <f t="shared" si="2"/>
        <v>0</v>
      </c>
      <c r="AU18" s="38">
        <f t="shared" si="3"/>
        <v>0</v>
      </c>
      <c r="AV18" s="31" t="s">
        <v>1131</v>
      </c>
      <c r="AW18" s="31" t="s">
        <v>1676</v>
      </c>
      <c r="AX18" s="32" t="s">
        <v>1668</v>
      </c>
      <c r="AY18" s="185"/>
      <c r="AZ18" s="185"/>
      <c r="BA18" s="32">
        <f t="shared" si="4"/>
        <v>0</v>
      </c>
      <c r="BB18" s="209" t="str">
        <f t="shared" si="5"/>
        <v>Km</v>
      </c>
      <c r="BC18" s="39"/>
      <c r="BD18" s="39"/>
      <c r="BE18" s="39"/>
      <c r="BF18" s="39"/>
    </row>
    <row r="19" spans="1:58" s="12" customFormat="1" ht="45" customHeight="1" x14ac:dyDescent="0.25">
      <c r="A19" s="22"/>
      <c r="B19" s="23" t="s">
        <v>546</v>
      </c>
      <c r="C19" s="24" t="s">
        <v>522</v>
      </c>
      <c r="D19" s="25" t="s">
        <v>541</v>
      </c>
      <c r="E19" s="25" t="s">
        <v>1090</v>
      </c>
      <c r="F19" s="25" t="s">
        <v>676</v>
      </c>
      <c r="G19" s="22" t="s">
        <v>121</v>
      </c>
      <c r="H19" s="26" t="s">
        <v>110</v>
      </c>
      <c r="I19" s="26" t="s">
        <v>714</v>
      </c>
      <c r="J19" s="27">
        <v>189325000</v>
      </c>
      <c r="K19" s="25" t="s">
        <v>669</v>
      </c>
      <c r="L19" s="25" t="s">
        <v>169</v>
      </c>
      <c r="M19" s="22">
        <v>0.36</v>
      </c>
      <c r="N19" s="25"/>
      <c r="O19" s="24" t="s">
        <v>176</v>
      </c>
      <c r="P19" s="25"/>
      <c r="Q19" s="42" t="s">
        <v>1323</v>
      </c>
      <c r="R19" s="25"/>
      <c r="S19" s="25"/>
      <c r="T19" s="25" t="s">
        <v>677</v>
      </c>
      <c r="U19" s="25" t="s">
        <v>678</v>
      </c>
      <c r="V19" s="25" t="s">
        <v>492</v>
      </c>
      <c r="W19" s="25" t="s">
        <v>679</v>
      </c>
      <c r="X19" s="25" t="s">
        <v>680</v>
      </c>
      <c r="Y19" s="22"/>
      <c r="Z19" s="25"/>
      <c r="AA19" s="28"/>
      <c r="AB19" s="28"/>
      <c r="AC19" s="28"/>
      <c r="AD19" s="28"/>
      <c r="AE19" s="25" t="s">
        <v>681</v>
      </c>
      <c r="AF19" s="25" t="s">
        <v>682</v>
      </c>
      <c r="AG19" s="29">
        <v>189325000</v>
      </c>
      <c r="AH19" s="28"/>
      <c r="AI19" s="30"/>
      <c r="AJ19" s="29"/>
      <c r="AK19" s="28">
        <v>44424</v>
      </c>
      <c r="AL19" s="31">
        <v>90</v>
      </c>
      <c r="AM19" s="32" t="s">
        <v>479</v>
      </c>
      <c r="AN19" s="46">
        <f t="shared" ca="1" si="0"/>
        <v>10.344444444444445</v>
      </c>
      <c r="AO19" s="34">
        <v>1</v>
      </c>
      <c r="AP19" s="34">
        <v>0</v>
      </c>
      <c r="AQ19" s="35">
        <v>1</v>
      </c>
      <c r="AR19" s="36">
        <v>1</v>
      </c>
      <c r="AS19" s="37">
        <f t="shared" si="1"/>
        <v>1</v>
      </c>
      <c r="AT19" s="38">
        <f t="shared" si="2"/>
        <v>0</v>
      </c>
      <c r="AU19" s="38">
        <f t="shared" si="3"/>
        <v>0</v>
      </c>
      <c r="AV19" s="31" t="s">
        <v>1131</v>
      </c>
      <c r="AW19" s="31" t="s">
        <v>1676</v>
      </c>
      <c r="AX19" s="32" t="s">
        <v>1669</v>
      </c>
      <c r="AY19" s="185"/>
      <c r="AZ19" s="185"/>
      <c r="BA19" s="32">
        <f t="shared" si="4"/>
        <v>0</v>
      </c>
      <c r="BB19" s="209" t="str">
        <f t="shared" si="5"/>
        <v>Km</v>
      </c>
      <c r="BC19" s="39"/>
      <c r="BD19" s="39"/>
      <c r="BE19" s="39"/>
      <c r="BF19" s="39"/>
    </row>
    <row r="20" spans="1:58" s="12" customFormat="1" ht="45" customHeight="1" x14ac:dyDescent="0.25">
      <c r="A20" s="22"/>
      <c r="B20" s="23" t="s">
        <v>546</v>
      </c>
      <c r="C20" s="24" t="s">
        <v>522</v>
      </c>
      <c r="D20" s="25" t="s">
        <v>541</v>
      </c>
      <c r="E20" s="25" t="s">
        <v>1090</v>
      </c>
      <c r="F20" s="25" t="s">
        <v>683</v>
      </c>
      <c r="G20" s="22" t="s">
        <v>114</v>
      </c>
      <c r="H20" s="26" t="s">
        <v>110</v>
      </c>
      <c r="I20" s="26" t="s">
        <v>714</v>
      </c>
      <c r="J20" s="27">
        <v>151611400</v>
      </c>
      <c r="K20" s="25" t="s">
        <v>669</v>
      </c>
      <c r="L20" s="25" t="s">
        <v>169</v>
      </c>
      <c r="M20" s="22">
        <v>0.1</v>
      </c>
      <c r="N20" s="25"/>
      <c r="O20" s="24" t="s">
        <v>176</v>
      </c>
      <c r="P20" s="25"/>
      <c r="Q20" s="42" t="s">
        <v>1323</v>
      </c>
      <c r="R20" s="25"/>
      <c r="S20" s="25"/>
      <c r="T20" s="25" t="s">
        <v>684</v>
      </c>
      <c r="U20" s="25" t="s">
        <v>685</v>
      </c>
      <c r="V20" s="25" t="s">
        <v>492</v>
      </c>
      <c r="W20" s="25" t="s">
        <v>679</v>
      </c>
      <c r="X20" s="25" t="s">
        <v>680</v>
      </c>
      <c r="Y20" s="22"/>
      <c r="Z20" s="25"/>
      <c r="AA20" s="28"/>
      <c r="AB20" s="28"/>
      <c r="AC20" s="28"/>
      <c r="AD20" s="28"/>
      <c r="AE20" s="25" t="s">
        <v>686</v>
      </c>
      <c r="AF20" s="25" t="s">
        <v>687</v>
      </c>
      <c r="AG20" s="29">
        <v>151611400</v>
      </c>
      <c r="AH20" s="28"/>
      <c r="AI20" s="30"/>
      <c r="AJ20" s="29"/>
      <c r="AK20" s="28">
        <v>44424</v>
      </c>
      <c r="AL20" s="31">
        <v>90</v>
      </c>
      <c r="AM20" s="32" t="s">
        <v>688</v>
      </c>
      <c r="AN20" s="46">
        <f t="shared" ca="1" si="0"/>
        <v>10.344444444444445</v>
      </c>
      <c r="AO20" s="34">
        <v>1</v>
      </c>
      <c r="AP20" s="34">
        <v>0</v>
      </c>
      <c r="AQ20" s="35">
        <v>1</v>
      </c>
      <c r="AR20" s="36">
        <v>1</v>
      </c>
      <c r="AS20" s="37">
        <f t="shared" si="1"/>
        <v>1</v>
      </c>
      <c r="AT20" s="38">
        <f t="shared" si="2"/>
        <v>0</v>
      </c>
      <c r="AU20" s="38">
        <f t="shared" si="3"/>
        <v>0</v>
      </c>
      <c r="AV20" s="31" t="s">
        <v>1131</v>
      </c>
      <c r="AW20" s="31" t="s">
        <v>1676</v>
      </c>
      <c r="AX20" s="32" t="s">
        <v>1669</v>
      </c>
      <c r="AY20" s="185"/>
      <c r="AZ20" s="185"/>
      <c r="BA20" s="32">
        <f t="shared" si="4"/>
        <v>0</v>
      </c>
      <c r="BB20" s="209" t="str">
        <f t="shared" si="5"/>
        <v>Km</v>
      </c>
      <c r="BC20" s="39"/>
      <c r="BD20" s="39"/>
      <c r="BE20" s="39"/>
      <c r="BF20" s="39"/>
    </row>
    <row r="21" spans="1:58" s="12" customFormat="1" ht="76.5" customHeight="1" x14ac:dyDescent="0.25">
      <c r="A21" s="22"/>
      <c r="B21" s="23" t="s">
        <v>546</v>
      </c>
      <c r="C21" s="40" t="s">
        <v>519</v>
      </c>
      <c r="D21" s="25" t="s">
        <v>539</v>
      </c>
      <c r="E21" s="25" t="s">
        <v>819</v>
      </c>
      <c r="F21" s="25" t="s">
        <v>639</v>
      </c>
      <c r="G21" s="22" t="s">
        <v>122</v>
      </c>
      <c r="H21" s="26" t="s">
        <v>110</v>
      </c>
      <c r="I21" s="26" t="s">
        <v>714</v>
      </c>
      <c r="J21" s="27">
        <v>2500000000</v>
      </c>
      <c r="K21" s="25" t="s">
        <v>2016</v>
      </c>
      <c r="L21" s="25" t="s">
        <v>2080</v>
      </c>
      <c r="M21" s="22">
        <v>6</v>
      </c>
      <c r="N21" s="25" t="s">
        <v>2081</v>
      </c>
      <c r="O21" s="24" t="s">
        <v>176</v>
      </c>
      <c r="P21" s="25" t="s">
        <v>631</v>
      </c>
      <c r="Q21" s="42" t="s">
        <v>1393</v>
      </c>
      <c r="R21" s="25" t="s">
        <v>948</v>
      </c>
      <c r="S21" s="25" t="s">
        <v>947</v>
      </c>
      <c r="T21" s="25" t="s">
        <v>640</v>
      </c>
      <c r="U21" s="25" t="s">
        <v>641</v>
      </c>
      <c r="V21" s="25" t="s">
        <v>499</v>
      </c>
      <c r="W21" s="25" t="s">
        <v>309</v>
      </c>
      <c r="X21" s="25" t="s">
        <v>310</v>
      </c>
      <c r="Y21" s="22" t="s">
        <v>642</v>
      </c>
      <c r="Z21" s="25"/>
      <c r="AA21" s="28"/>
      <c r="AB21" s="28"/>
      <c r="AC21" s="28"/>
      <c r="AD21" s="28"/>
      <c r="AE21" s="25" t="s">
        <v>643</v>
      </c>
      <c r="AF21" s="25" t="s">
        <v>639</v>
      </c>
      <c r="AG21" s="29">
        <v>2340527718.5999999</v>
      </c>
      <c r="AH21" s="28"/>
      <c r="AI21" s="30"/>
      <c r="AJ21" s="30"/>
      <c r="AK21" s="28">
        <v>44054</v>
      </c>
      <c r="AL21" s="31">
        <v>60</v>
      </c>
      <c r="AM21" s="32" t="s">
        <v>461</v>
      </c>
      <c r="AN21" s="33">
        <f t="shared" ca="1" si="0"/>
        <v>21.683333333333334</v>
      </c>
      <c r="AO21" s="34">
        <v>1</v>
      </c>
      <c r="AP21" s="34">
        <v>1</v>
      </c>
      <c r="AQ21" s="35">
        <v>1</v>
      </c>
      <c r="AR21" s="36">
        <v>1</v>
      </c>
      <c r="AS21" s="37">
        <f t="shared" si="1"/>
        <v>1</v>
      </c>
      <c r="AT21" s="38">
        <f t="shared" si="2"/>
        <v>0</v>
      </c>
      <c r="AU21" s="38">
        <f t="shared" si="3"/>
        <v>0</v>
      </c>
      <c r="AV21" s="31" t="s">
        <v>1131</v>
      </c>
      <c r="AW21" s="31" t="s">
        <v>1676</v>
      </c>
      <c r="AX21" s="32" t="s">
        <v>644</v>
      </c>
      <c r="AY21" s="185"/>
      <c r="AZ21" s="185"/>
      <c r="BA21" s="32">
        <f t="shared" si="4"/>
        <v>0</v>
      </c>
      <c r="BB21" s="209" t="str">
        <f t="shared" si="5"/>
        <v>Nb carrefour réhabilité</v>
      </c>
      <c r="BC21" s="39" t="s">
        <v>638</v>
      </c>
      <c r="BD21" s="39"/>
      <c r="BE21" s="39"/>
      <c r="BF21" s="39"/>
    </row>
    <row r="22" spans="1:58" s="12" customFormat="1" ht="76.5" customHeight="1" x14ac:dyDescent="0.25">
      <c r="A22" s="22"/>
      <c r="B22" s="23" t="s">
        <v>546</v>
      </c>
      <c r="C22" s="40" t="s">
        <v>511</v>
      </c>
      <c r="D22" s="25" t="s">
        <v>529</v>
      </c>
      <c r="E22" s="25" t="s">
        <v>819</v>
      </c>
      <c r="F22" s="25" t="s">
        <v>652</v>
      </c>
      <c r="G22" s="22" t="s">
        <v>114</v>
      </c>
      <c r="H22" s="26" t="s">
        <v>110</v>
      </c>
      <c r="I22" s="26" t="s">
        <v>714</v>
      </c>
      <c r="J22" s="27">
        <v>500000000</v>
      </c>
      <c r="K22" s="25" t="s">
        <v>629</v>
      </c>
      <c r="L22" s="25" t="s">
        <v>169</v>
      </c>
      <c r="M22" s="22">
        <v>12</v>
      </c>
      <c r="N22" s="25" t="s">
        <v>653</v>
      </c>
      <c r="O22" s="24" t="s">
        <v>176</v>
      </c>
      <c r="P22" s="25" t="s">
        <v>631</v>
      </c>
      <c r="Q22" s="42" t="s">
        <v>1304</v>
      </c>
      <c r="R22" s="25" t="s">
        <v>949</v>
      </c>
      <c r="S22" s="25" t="s">
        <v>950</v>
      </c>
      <c r="T22" s="25" t="s">
        <v>654</v>
      </c>
      <c r="U22" s="25" t="s">
        <v>655</v>
      </c>
      <c r="V22" s="25" t="s">
        <v>499</v>
      </c>
      <c r="W22" s="25" t="s">
        <v>270</v>
      </c>
      <c r="X22" s="25" t="s">
        <v>656</v>
      </c>
      <c r="Y22" s="22" t="s">
        <v>627</v>
      </c>
      <c r="Z22" s="25"/>
      <c r="AA22" s="28"/>
      <c r="AB22" s="28"/>
      <c r="AC22" s="28"/>
      <c r="AD22" s="28"/>
      <c r="AE22" s="25" t="s">
        <v>657</v>
      </c>
      <c r="AF22" s="25" t="s">
        <v>652</v>
      </c>
      <c r="AG22" s="29">
        <v>405750935.88</v>
      </c>
      <c r="AH22" s="28"/>
      <c r="AI22" s="30"/>
      <c r="AJ22" s="30"/>
      <c r="AK22" s="28">
        <v>44207</v>
      </c>
      <c r="AL22" s="31">
        <v>90</v>
      </c>
      <c r="AM22" s="32" t="s">
        <v>450</v>
      </c>
      <c r="AN22" s="33">
        <f t="shared" ca="1" si="0"/>
        <v>12.755555555555556</v>
      </c>
      <c r="AO22" s="34">
        <v>1</v>
      </c>
      <c r="AP22" s="34">
        <v>1</v>
      </c>
      <c r="AQ22" s="35">
        <v>1</v>
      </c>
      <c r="AR22" s="36">
        <v>1</v>
      </c>
      <c r="AS22" s="37">
        <f t="shared" si="1"/>
        <v>1</v>
      </c>
      <c r="AT22" s="38">
        <f t="shared" si="2"/>
        <v>0</v>
      </c>
      <c r="AU22" s="38">
        <f t="shared" si="3"/>
        <v>0</v>
      </c>
      <c r="AV22" s="31" t="s">
        <v>1131</v>
      </c>
      <c r="AW22" s="31" t="s">
        <v>1676</v>
      </c>
      <c r="AX22" s="32" t="s">
        <v>658</v>
      </c>
      <c r="AY22" s="185"/>
      <c r="AZ22" s="185"/>
      <c r="BA22" s="32">
        <f t="shared" si="4"/>
        <v>0</v>
      </c>
      <c r="BB22" s="209" t="str">
        <f t="shared" si="5"/>
        <v>Km</v>
      </c>
      <c r="BC22" s="39"/>
      <c r="BD22" s="39"/>
      <c r="BE22" s="39"/>
      <c r="BF22" s="39"/>
    </row>
    <row r="23" spans="1:58" s="12" customFormat="1" ht="76.5" customHeight="1" x14ac:dyDescent="0.25">
      <c r="A23" s="22"/>
      <c r="B23" s="23" t="s">
        <v>547</v>
      </c>
      <c r="C23" s="24" t="s">
        <v>518</v>
      </c>
      <c r="D23" s="25" t="s">
        <v>518</v>
      </c>
      <c r="E23" s="25" t="s">
        <v>555</v>
      </c>
      <c r="F23" s="25" t="s">
        <v>838</v>
      </c>
      <c r="G23" s="22" t="s">
        <v>114</v>
      </c>
      <c r="H23" s="26" t="s">
        <v>109</v>
      </c>
      <c r="I23" s="26" t="s">
        <v>714</v>
      </c>
      <c r="J23" s="27">
        <v>49811744</v>
      </c>
      <c r="K23" s="25" t="s">
        <v>811</v>
      </c>
      <c r="L23" s="25" t="s">
        <v>169</v>
      </c>
      <c r="M23" s="22">
        <v>34</v>
      </c>
      <c r="N23" s="25" t="s">
        <v>187</v>
      </c>
      <c r="O23" s="24" t="s">
        <v>176</v>
      </c>
      <c r="P23" s="25" t="s">
        <v>179</v>
      </c>
      <c r="Q23" s="42" t="s">
        <v>1298</v>
      </c>
      <c r="R23" s="25" t="s">
        <v>956</v>
      </c>
      <c r="S23" s="25" t="s">
        <v>957</v>
      </c>
      <c r="T23" s="25" t="s">
        <v>849</v>
      </c>
      <c r="U23" s="25" t="s">
        <v>850</v>
      </c>
      <c r="V23" s="25" t="s">
        <v>491</v>
      </c>
      <c r="W23" s="25" t="s">
        <v>839</v>
      </c>
      <c r="X23" s="25" t="s">
        <v>840</v>
      </c>
      <c r="Y23" s="22" t="s">
        <v>812</v>
      </c>
      <c r="Z23" s="25">
        <v>45</v>
      </c>
      <c r="AA23" s="28"/>
      <c r="AB23" s="28"/>
      <c r="AC23" s="28"/>
      <c r="AD23" s="28"/>
      <c r="AE23" s="25" t="s">
        <v>841</v>
      </c>
      <c r="AF23" s="25" t="s">
        <v>842</v>
      </c>
      <c r="AG23" s="29">
        <v>49811744</v>
      </c>
      <c r="AH23" s="28"/>
      <c r="AI23" s="30"/>
      <c r="AJ23" s="30"/>
      <c r="AK23" s="28">
        <v>44071</v>
      </c>
      <c r="AL23" s="31">
        <v>60</v>
      </c>
      <c r="AM23" s="32" t="s">
        <v>843</v>
      </c>
      <c r="AN23" s="33">
        <f t="shared" ca="1" si="0"/>
        <v>21.4</v>
      </c>
      <c r="AO23" s="34">
        <v>1</v>
      </c>
      <c r="AP23" s="34">
        <v>1</v>
      </c>
      <c r="AQ23" s="35">
        <v>1</v>
      </c>
      <c r="AR23" s="36">
        <v>1</v>
      </c>
      <c r="AS23" s="37">
        <f t="shared" si="1"/>
        <v>1</v>
      </c>
      <c r="AT23" s="38">
        <f t="shared" si="2"/>
        <v>0</v>
      </c>
      <c r="AU23" s="38">
        <f t="shared" si="3"/>
        <v>0</v>
      </c>
      <c r="AV23" s="31" t="s">
        <v>1131</v>
      </c>
      <c r="AW23" s="31" t="s">
        <v>1676</v>
      </c>
      <c r="AX23" s="32" t="s">
        <v>1674</v>
      </c>
      <c r="AY23" s="185"/>
      <c r="AZ23" s="185"/>
      <c r="BA23" s="32">
        <f t="shared" si="4"/>
        <v>0</v>
      </c>
      <c r="BB23" s="209" t="str">
        <f t="shared" si="5"/>
        <v>Km</v>
      </c>
      <c r="BC23" s="39"/>
      <c r="BD23" s="39"/>
      <c r="BE23" s="39"/>
      <c r="BF23" s="39"/>
    </row>
    <row r="24" spans="1:58" s="12" customFormat="1" ht="76.5" customHeight="1" x14ac:dyDescent="0.25">
      <c r="A24" s="22"/>
      <c r="B24" s="23" t="s">
        <v>547</v>
      </c>
      <c r="C24" s="24" t="s">
        <v>518</v>
      </c>
      <c r="D24" s="25" t="s">
        <v>518</v>
      </c>
      <c r="E24" s="25" t="s">
        <v>555</v>
      </c>
      <c r="F24" s="25" t="s">
        <v>838</v>
      </c>
      <c r="G24" s="22" t="s">
        <v>114</v>
      </c>
      <c r="H24" s="26" t="s">
        <v>109</v>
      </c>
      <c r="I24" s="26" t="s">
        <v>714</v>
      </c>
      <c r="J24" s="27">
        <v>51404594</v>
      </c>
      <c r="K24" s="25" t="s">
        <v>811</v>
      </c>
      <c r="L24" s="25" t="s">
        <v>169</v>
      </c>
      <c r="M24" s="22">
        <v>28</v>
      </c>
      <c r="N24" s="25" t="s">
        <v>187</v>
      </c>
      <c r="O24" s="24" t="s">
        <v>176</v>
      </c>
      <c r="P24" s="25" t="s">
        <v>179</v>
      </c>
      <c r="Q24" s="42" t="s">
        <v>1298</v>
      </c>
      <c r="R24" s="25" t="s">
        <v>958</v>
      </c>
      <c r="S24" s="25" t="s">
        <v>959</v>
      </c>
      <c r="T24" s="25" t="s">
        <v>850</v>
      </c>
      <c r="U24" s="25" t="s">
        <v>851</v>
      </c>
      <c r="V24" s="25" t="s">
        <v>491</v>
      </c>
      <c r="W24" s="25" t="s">
        <v>671</v>
      </c>
      <c r="X24" s="25" t="s">
        <v>844</v>
      </c>
      <c r="Y24" s="22" t="s">
        <v>812</v>
      </c>
      <c r="Z24" s="25">
        <v>45</v>
      </c>
      <c r="AA24" s="28"/>
      <c r="AB24" s="28"/>
      <c r="AC24" s="28"/>
      <c r="AD24" s="28"/>
      <c r="AE24" s="25" t="s">
        <v>845</v>
      </c>
      <c r="AF24" s="25" t="s">
        <v>846</v>
      </c>
      <c r="AG24" s="29">
        <v>51404594</v>
      </c>
      <c r="AH24" s="28"/>
      <c r="AI24" s="30"/>
      <c r="AJ24" s="30"/>
      <c r="AK24" s="28">
        <v>44071</v>
      </c>
      <c r="AL24" s="31">
        <v>60</v>
      </c>
      <c r="AM24" s="32" t="s">
        <v>847</v>
      </c>
      <c r="AN24" s="33">
        <f t="shared" ca="1" si="0"/>
        <v>21.4</v>
      </c>
      <c r="AO24" s="34">
        <v>1</v>
      </c>
      <c r="AP24" s="34">
        <v>1</v>
      </c>
      <c r="AQ24" s="35">
        <v>1</v>
      </c>
      <c r="AR24" s="36">
        <v>1</v>
      </c>
      <c r="AS24" s="37">
        <f t="shared" si="1"/>
        <v>1</v>
      </c>
      <c r="AT24" s="38">
        <f t="shared" si="2"/>
        <v>0</v>
      </c>
      <c r="AU24" s="38">
        <f t="shared" si="3"/>
        <v>0</v>
      </c>
      <c r="AV24" s="31" t="s">
        <v>1131</v>
      </c>
      <c r="AW24" s="31" t="s">
        <v>1676</v>
      </c>
      <c r="AX24" s="32" t="s">
        <v>1674</v>
      </c>
      <c r="AY24" s="185"/>
      <c r="AZ24" s="185"/>
      <c r="BA24" s="32">
        <f t="shared" si="4"/>
        <v>0</v>
      </c>
      <c r="BB24" s="209" t="str">
        <f t="shared" si="5"/>
        <v>Km</v>
      </c>
      <c r="BC24" s="39"/>
      <c r="BD24" s="39"/>
      <c r="BE24" s="39"/>
      <c r="BF24" s="39"/>
    </row>
    <row r="25" spans="1:58" s="12" customFormat="1" ht="114.75" customHeight="1" x14ac:dyDescent="0.25">
      <c r="A25" s="22"/>
      <c r="B25" s="23" t="s">
        <v>546</v>
      </c>
      <c r="C25" s="24"/>
      <c r="D25" s="25"/>
      <c r="E25" s="25" t="s">
        <v>552</v>
      </c>
      <c r="F25" s="25" t="s">
        <v>1080</v>
      </c>
      <c r="G25" s="22" t="s">
        <v>114</v>
      </c>
      <c r="H25" s="26" t="s">
        <v>109</v>
      </c>
      <c r="I25" s="26" t="s">
        <v>714</v>
      </c>
      <c r="J25" s="27"/>
      <c r="K25" s="25" t="s">
        <v>1081</v>
      </c>
      <c r="L25" s="25" t="s">
        <v>169</v>
      </c>
      <c r="M25" s="22"/>
      <c r="N25" s="25"/>
      <c r="O25" s="24" t="s">
        <v>176</v>
      </c>
      <c r="P25" s="25" t="s">
        <v>179</v>
      </c>
      <c r="Q25" s="42" t="s">
        <v>1300</v>
      </c>
      <c r="R25" s="25" t="s">
        <v>1082</v>
      </c>
      <c r="S25" s="25" t="s">
        <v>1083</v>
      </c>
      <c r="T25" s="25"/>
      <c r="U25" s="25"/>
      <c r="V25" s="25" t="s">
        <v>490</v>
      </c>
      <c r="W25" s="25" t="s">
        <v>1084</v>
      </c>
      <c r="X25" s="25" t="s">
        <v>1085</v>
      </c>
      <c r="Y25" s="22"/>
      <c r="Z25" s="25"/>
      <c r="AA25" s="28"/>
      <c r="AB25" s="28"/>
      <c r="AC25" s="28"/>
      <c r="AD25" s="28"/>
      <c r="AE25" s="25" t="s">
        <v>1079</v>
      </c>
      <c r="AF25" s="25" t="s">
        <v>1080</v>
      </c>
      <c r="AG25" s="29">
        <v>485110304.39999998</v>
      </c>
      <c r="AH25" s="28"/>
      <c r="AI25" s="30"/>
      <c r="AJ25" s="30"/>
      <c r="AK25" s="28">
        <v>44250</v>
      </c>
      <c r="AL25" s="31">
        <v>45</v>
      </c>
      <c r="AM25" s="32" t="s">
        <v>325</v>
      </c>
      <c r="AN25" s="33">
        <f t="shared" ca="1" si="0"/>
        <v>24.555555555555557</v>
      </c>
      <c r="AO25" s="34">
        <v>1</v>
      </c>
      <c r="AP25" s="34"/>
      <c r="AQ25" s="35">
        <v>1</v>
      </c>
      <c r="AR25" s="36">
        <v>1</v>
      </c>
      <c r="AS25" s="37">
        <f t="shared" si="1"/>
        <v>1</v>
      </c>
      <c r="AT25" s="38">
        <f t="shared" si="2"/>
        <v>0</v>
      </c>
      <c r="AU25" s="38">
        <f t="shared" si="3"/>
        <v>0</v>
      </c>
      <c r="AV25" s="31" t="s">
        <v>1131</v>
      </c>
      <c r="AW25" s="31" t="s">
        <v>1676</v>
      </c>
      <c r="AX25" s="32" t="s">
        <v>1700</v>
      </c>
      <c r="AY25" s="185"/>
      <c r="AZ25" s="185"/>
      <c r="BA25" s="32">
        <f t="shared" si="4"/>
        <v>0</v>
      </c>
      <c r="BB25" s="209" t="str">
        <f t="shared" si="5"/>
        <v>Km</v>
      </c>
      <c r="BC25" s="39"/>
      <c r="BD25" s="39"/>
      <c r="BE25" s="39"/>
      <c r="BF25" s="39"/>
    </row>
    <row r="26" spans="1:58" s="12" customFormat="1" ht="102" customHeight="1" x14ac:dyDescent="0.25">
      <c r="A26" s="22"/>
      <c r="B26" s="23" t="s">
        <v>546</v>
      </c>
      <c r="C26" s="24"/>
      <c r="D26" s="25"/>
      <c r="E26" s="25" t="s">
        <v>552</v>
      </c>
      <c r="F26" s="25" t="s">
        <v>2082</v>
      </c>
      <c r="G26" s="22" t="s">
        <v>111</v>
      </c>
      <c r="H26" s="26" t="s">
        <v>110</v>
      </c>
      <c r="I26" s="26" t="s">
        <v>714</v>
      </c>
      <c r="J26" s="27"/>
      <c r="K26" s="25" t="s">
        <v>1086</v>
      </c>
      <c r="L26" s="25" t="s">
        <v>169</v>
      </c>
      <c r="M26" s="22"/>
      <c r="N26" s="25"/>
      <c r="O26" s="24" t="s">
        <v>176</v>
      </c>
      <c r="P26" s="25" t="s">
        <v>179</v>
      </c>
      <c r="Q26" s="42" t="s">
        <v>1391</v>
      </c>
      <c r="R26" s="25" t="s">
        <v>1087</v>
      </c>
      <c r="S26" s="25" t="s">
        <v>1088</v>
      </c>
      <c r="T26" s="25"/>
      <c r="U26" s="25"/>
      <c r="V26" s="25" t="s">
        <v>490</v>
      </c>
      <c r="W26" s="25" t="s">
        <v>1062</v>
      </c>
      <c r="X26" s="25" t="s">
        <v>1073</v>
      </c>
      <c r="Y26" s="22"/>
      <c r="Z26" s="25"/>
      <c r="AA26" s="28"/>
      <c r="AB26" s="28"/>
      <c r="AC26" s="28"/>
      <c r="AD26" s="28"/>
      <c r="AE26" s="25" t="s">
        <v>1089</v>
      </c>
      <c r="AF26" s="25" t="s">
        <v>2082</v>
      </c>
      <c r="AG26" s="29">
        <v>753757194.41999996</v>
      </c>
      <c r="AH26" s="28"/>
      <c r="AI26" s="30"/>
      <c r="AJ26" s="30"/>
      <c r="AK26" s="28">
        <v>44246</v>
      </c>
      <c r="AL26" s="31">
        <v>45</v>
      </c>
      <c r="AM26" s="32" t="s">
        <v>461</v>
      </c>
      <c r="AN26" s="33">
        <f t="shared" ca="1" si="0"/>
        <v>24.644444444444446</v>
      </c>
      <c r="AO26" s="34">
        <v>1</v>
      </c>
      <c r="AP26" s="34"/>
      <c r="AQ26" s="35">
        <v>1</v>
      </c>
      <c r="AR26" s="36">
        <v>1</v>
      </c>
      <c r="AS26" s="37">
        <f t="shared" si="1"/>
        <v>1</v>
      </c>
      <c r="AT26" s="38">
        <f t="shared" si="2"/>
        <v>0</v>
      </c>
      <c r="AU26" s="38">
        <f t="shared" si="3"/>
        <v>0</v>
      </c>
      <c r="AV26" s="31" t="s">
        <v>1131</v>
      </c>
      <c r="AW26" s="31" t="s">
        <v>1676</v>
      </c>
      <c r="AX26" s="32" t="s">
        <v>1673</v>
      </c>
      <c r="AY26" s="185"/>
      <c r="AZ26" s="185"/>
      <c r="BA26" s="32">
        <f t="shared" si="4"/>
        <v>0</v>
      </c>
      <c r="BB26" s="209" t="str">
        <f t="shared" si="5"/>
        <v>Km</v>
      </c>
      <c r="BC26" s="39"/>
      <c r="BD26" s="39"/>
      <c r="BE26" s="39"/>
      <c r="BF26" s="39"/>
    </row>
    <row r="27" spans="1:58" s="12" customFormat="1" ht="60" x14ac:dyDescent="0.25">
      <c r="A27" s="22"/>
      <c r="B27" s="23" t="s">
        <v>546</v>
      </c>
      <c r="C27" s="40" t="s">
        <v>519</v>
      </c>
      <c r="D27" s="25" t="s">
        <v>539</v>
      </c>
      <c r="E27" s="25" t="s">
        <v>552</v>
      </c>
      <c r="F27" s="25" t="s">
        <v>1127</v>
      </c>
      <c r="G27" s="22" t="s">
        <v>121</v>
      </c>
      <c r="H27" s="26" t="s">
        <v>110</v>
      </c>
      <c r="I27" s="26" t="s">
        <v>714</v>
      </c>
      <c r="J27" s="27"/>
      <c r="K27" s="25"/>
      <c r="L27" s="25" t="s">
        <v>169</v>
      </c>
      <c r="M27" s="22">
        <v>1.9</v>
      </c>
      <c r="N27" s="22"/>
      <c r="O27" s="24" t="s">
        <v>176</v>
      </c>
      <c r="P27" s="25"/>
      <c r="Q27" s="42" t="s">
        <v>1300</v>
      </c>
      <c r="R27" s="41"/>
      <c r="S27" s="41"/>
      <c r="T27" s="25"/>
      <c r="U27" s="25"/>
      <c r="V27" s="25" t="s">
        <v>490</v>
      </c>
      <c r="W27" s="25" t="s">
        <v>1062</v>
      </c>
      <c r="X27" s="25"/>
      <c r="Y27" s="22"/>
      <c r="Z27" s="25"/>
      <c r="AA27" s="28"/>
      <c r="AB27" s="28"/>
      <c r="AC27" s="28"/>
      <c r="AD27" s="28"/>
      <c r="AE27" s="25" t="s">
        <v>1128</v>
      </c>
      <c r="AF27" s="25" t="s">
        <v>1127</v>
      </c>
      <c r="AG27" s="29">
        <v>1903166810.4000001</v>
      </c>
      <c r="AH27" s="28"/>
      <c r="AI27" s="30"/>
      <c r="AJ27" s="30"/>
      <c r="AK27" s="28">
        <v>43969</v>
      </c>
      <c r="AL27" s="31">
        <v>90</v>
      </c>
      <c r="AM27" s="32" t="s">
        <v>637</v>
      </c>
      <c r="AN27" s="33">
        <f t="shared" ca="1" si="0"/>
        <v>15.4</v>
      </c>
      <c r="AO27" s="34">
        <v>1</v>
      </c>
      <c r="AP27" s="34"/>
      <c r="AQ27" s="35">
        <v>1</v>
      </c>
      <c r="AR27" s="36">
        <v>1</v>
      </c>
      <c r="AS27" s="37">
        <f t="shared" si="1"/>
        <v>1</v>
      </c>
      <c r="AT27" s="38">
        <f t="shared" si="2"/>
        <v>0</v>
      </c>
      <c r="AU27" s="38">
        <f t="shared" si="3"/>
        <v>0</v>
      </c>
      <c r="AV27" s="31" t="s">
        <v>1131</v>
      </c>
      <c r="AW27" s="31" t="s">
        <v>1676</v>
      </c>
      <c r="AX27" s="32" t="s">
        <v>2083</v>
      </c>
      <c r="AY27" s="185"/>
      <c r="AZ27" s="185"/>
      <c r="BA27" s="32">
        <f t="shared" si="4"/>
        <v>0</v>
      </c>
      <c r="BB27" s="209" t="str">
        <f t="shared" si="5"/>
        <v>Km</v>
      </c>
      <c r="BC27" s="39"/>
      <c r="BD27" s="39"/>
      <c r="BE27" s="39"/>
      <c r="BF27" s="39"/>
    </row>
    <row r="28" spans="1:58" s="12" customFormat="1" ht="76.5" customHeight="1" x14ac:dyDescent="0.25">
      <c r="A28" s="22"/>
      <c r="B28" s="23" t="s">
        <v>546</v>
      </c>
      <c r="C28" s="24" t="s">
        <v>524</v>
      </c>
      <c r="D28" s="25" t="s">
        <v>543</v>
      </c>
      <c r="E28" s="25" t="s">
        <v>552</v>
      </c>
      <c r="F28" s="25" t="s">
        <v>767</v>
      </c>
      <c r="G28" s="22" t="s">
        <v>111</v>
      </c>
      <c r="H28" s="26" t="s">
        <v>830</v>
      </c>
      <c r="I28" s="26" t="s">
        <v>834</v>
      </c>
      <c r="J28" s="27">
        <v>0</v>
      </c>
      <c r="K28" s="25" t="s">
        <v>168</v>
      </c>
      <c r="L28" s="25" t="s">
        <v>702</v>
      </c>
      <c r="M28" s="22">
        <v>1</v>
      </c>
      <c r="N28" s="25" t="s">
        <v>702</v>
      </c>
      <c r="O28" s="24" t="s">
        <v>176</v>
      </c>
      <c r="P28" s="25" t="s">
        <v>187</v>
      </c>
      <c r="Q28" s="42" t="s">
        <v>1315</v>
      </c>
      <c r="R28" s="25" t="s">
        <v>937</v>
      </c>
      <c r="S28" s="25" t="s">
        <v>938</v>
      </c>
      <c r="T28" s="25" t="s">
        <v>225</v>
      </c>
      <c r="U28" s="25" t="s">
        <v>768</v>
      </c>
      <c r="V28" s="25" t="s">
        <v>986</v>
      </c>
      <c r="W28" s="25" t="s">
        <v>357</v>
      </c>
      <c r="X28" s="25" t="s">
        <v>769</v>
      </c>
      <c r="Y28" s="22"/>
      <c r="Z28" s="25"/>
      <c r="AA28" s="28" t="s">
        <v>703</v>
      </c>
      <c r="AB28" s="28" t="s">
        <v>703</v>
      </c>
      <c r="AC28" s="28" t="s">
        <v>703</v>
      </c>
      <c r="AD28" s="28" t="s">
        <v>703</v>
      </c>
      <c r="AE28" s="25" t="s">
        <v>770</v>
      </c>
      <c r="AF28" s="25" t="s">
        <v>767</v>
      </c>
      <c r="AG28" s="29">
        <v>4406118318.7761593</v>
      </c>
      <c r="AH28" s="28"/>
      <c r="AI28" s="30"/>
      <c r="AJ28" s="29">
        <v>3619049721.1847997</v>
      </c>
      <c r="AK28" s="28">
        <v>43472</v>
      </c>
      <c r="AL28" s="31">
        <v>7.806451612903226</v>
      </c>
      <c r="AM28" s="32" t="s">
        <v>437</v>
      </c>
      <c r="AN28" s="33">
        <f t="shared" ca="1" si="0"/>
        <v>241.21074380165288</v>
      </c>
      <c r="AO28" s="34">
        <v>1</v>
      </c>
      <c r="AP28" s="34">
        <v>1</v>
      </c>
      <c r="AQ28" s="35">
        <v>0</v>
      </c>
      <c r="AR28" s="36">
        <v>1</v>
      </c>
      <c r="AS28" s="37">
        <f t="shared" si="1"/>
        <v>1</v>
      </c>
      <c r="AT28" s="38">
        <f t="shared" si="2"/>
        <v>0</v>
      </c>
      <c r="AU28" s="38">
        <f t="shared" si="3"/>
        <v>1</v>
      </c>
      <c r="AV28" s="31" t="s">
        <v>1131</v>
      </c>
      <c r="AW28" s="31" t="s">
        <v>1676</v>
      </c>
      <c r="AX28" s="32" t="s">
        <v>2084</v>
      </c>
      <c r="AY28" s="185"/>
      <c r="AZ28" s="185"/>
      <c r="BA28" s="32">
        <f t="shared" si="4"/>
        <v>1</v>
      </c>
      <c r="BB28" s="209" t="str">
        <f t="shared" si="5"/>
        <v>Pourcentage de décompte régularisé</v>
      </c>
      <c r="BC28" s="39"/>
      <c r="BD28" s="39"/>
      <c r="BE28" s="39"/>
      <c r="BF28" s="39"/>
    </row>
    <row r="29" spans="1:58" s="12" customFormat="1" ht="63.75" customHeight="1" x14ac:dyDescent="0.25">
      <c r="A29" s="22"/>
      <c r="B29" s="23" t="s">
        <v>550</v>
      </c>
      <c r="C29" s="24" t="s">
        <v>705</v>
      </c>
      <c r="D29" s="25" t="s">
        <v>545</v>
      </c>
      <c r="E29" s="25" t="s">
        <v>778</v>
      </c>
      <c r="F29" s="25" t="s">
        <v>776</v>
      </c>
      <c r="G29" s="22" t="s">
        <v>127</v>
      </c>
      <c r="H29" s="26" t="s">
        <v>830</v>
      </c>
      <c r="I29" s="26" t="s">
        <v>128</v>
      </c>
      <c r="J29" s="27">
        <v>1646062000</v>
      </c>
      <c r="K29" s="25" t="s">
        <v>773</v>
      </c>
      <c r="L29" s="25" t="s">
        <v>174</v>
      </c>
      <c r="M29" s="22">
        <v>1</v>
      </c>
      <c r="N29" s="25" t="s">
        <v>195</v>
      </c>
      <c r="O29" s="24" t="s">
        <v>176</v>
      </c>
      <c r="P29" s="25" t="s">
        <v>197</v>
      </c>
      <c r="Q29" s="42" t="s">
        <v>1284</v>
      </c>
      <c r="R29" s="25" t="s">
        <v>944</v>
      </c>
      <c r="S29" s="25" t="s">
        <v>943</v>
      </c>
      <c r="T29" s="25" t="s">
        <v>225</v>
      </c>
      <c r="U29" s="25" t="s">
        <v>258</v>
      </c>
      <c r="V29" s="25" t="s">
        <v>490</v>
      </c>
      <c r="W29" s="25" t="s">
        <v>359</v>
      </c>
      <c r="X29" s="25" t="s">
        <v>360</v>
      </c>
      <c r="Y29" s="22"/>
      <c r="Z29" s="25"/>
      <c r="AA29" s="28"/>
      <c r="AB29" s="28"/>
      <c r="AC29" s="28"/>
      <c r="AD29" s="28"/>
      <c r="AE29" s="25" t="s">
        <v>413</v>
      </c>
      <c r="AF29" s="25" t="s">
        <v>776</v>
      </c>
      <c r="AG29" s="29">
        <v>1751802000</v>
      </c>
      <c r="AH29" s="28"/>
      <c r="AI29" s="30"/>
      <c r="AJ29" s="29">
        <v>1646062000</v>
      </c>
      <c r="AK29" s="28">
        <v>43015</v>
      </c>
      <c r="AL29" s="31">
        <v>1380</v>
      </c>
      <c r="AM29" s="32" t="s">
        <v>444</v>
      </c>
      <c r="AN29" s="33">
        <f t="shared" ca="1" si="0"/>
        <v>1.6956521739130435</v>
      </c>
      <c r="AO29" s="34">
        <v>1</v>
      </c>
      <c r="AP29" s="34">
        <v>0.93</v>
      </c>
      <c r="AQ29" s="35">
        <v>1</v>
      </c>
      <c r="AR29" s="36">
        <v>1</v>
      </c>
      <c r="AS29" s="37">
        <f t="shared" si="1"/>
        <v>1</v>
      </c>
      <c r="AT29" s="38">
        <f t="shared" si="2"/>
        <v>0</v>
      </c>
      <c r="AU29" s="38">
        <f t="shared" si="3"/>
        <v>0</v>
      </c>
      <c r="AV29" s="31" t="s">
        <v>1328</v>
      </c>
      <c r="AW29" s="31" t="s">
        <v>1676</v>
      </c>
      <c r="AX29" s="32" t="s">
        <v>2269</v>
      </c>
      <c r="AY29" s="185"/>
      <c r="AZ29" s="185"/>
      <c r="BA29" s="32">
        <f t="shared" si="4"/>
        <v>0</v>
      </c>
      <c r="BB29" s="209" t="str">
        <f t="shared" si="5"/>
        <v>% Avancement financier AFD</v>
      </c>
      <c r="BC29" s="39"/>
      <c r="BD29" s="39"/>
      <c r="BE29" s="39"/>
      <c r="BF29" s="39"/>
    </row>
    <row r="30" spans="1:58" s="12" customFormat="1" ht="375" customHeight="1" x14ac:dyDescent="0.25">
      <c r="A30" s="22"/>
      <c r="B30" s="23" t="s">
        <v>550</v>
      </c>
      <c r="C30" s="24" t="s">
        <v>705</v>
      </c>
      <c r="D30" s="25" t="s">
        <v>545</v>
      </c>
      <c r="E30" s="25" t="s">
        <v>778</v>
      </c>
      <c r="F30" s="25" t="s">
        <v>2085</v>
      </c>
      <c r="G30" s="22" t="s">
        <v>113</v>
      </c>
      <c r="H30" s="26" t="s">
        <v>830</v>
      </c>
      <c r="I30" s="26" t="s">
        <v>129</v>
      </c>
      <c r="J30" s="27">
        <v>154031196183.92001</v>
      </c>
      <c r="K30" s="25" t="s">
        <v>773</v>
      </c>
      <c r="L30" s="25" t="s">
        <v>169</v>
      </c>
      <c r="M30" s="22">
        <v>8.25</v>
      </c>
      <c r="N30" s="25" t="s">
        <v>199</v>
      </c>
      <c r="O30" s="24" t="s">
        <v>176</v>
      </c>
      <c r="P30" s="25" t="s">
        <v>177</v>
      </c>
      <c r="Q30" s="42" t="s">
        <v>1284</v>
      </c>
      <c r="R30" s="25" t="s">
        <v>944</v>
      </c>
      <c r="S30" s="25" t="s">
        <v>943</v>
      </c>
      <c r="T30" s="25" t="s">
        <v>225</v>
      </c>
      <c r="U30" s="25" t="s">
        <v>258</v>
      </c>
      <c r="V30" s="25" t="s">
        <v>490</v>
      </c>
      <c r="W30" s="25" t="s">
        <v>359</v>
      </c>
      <c r="X30" s="25" t="s">
        <v>360</v>
      </c>
      <c r="Y30" s="22"/>
      <c r="Z30" s="25"/>
      <c r="AA30" s="28"/>
      <c r="AB30" s="28"/>
      <c r="AC30" s="28"/>
      <c r="AD30" s="28"/>
      <c r="AE30" s="25" t="s">
        <v>2271</v>
      </c>
      <c r="AF30" s="25" t="s">
        <v>430</v>
      </c>
      <c r="AG30" s="29">
        <v>154031196183.92001</v>
      </c>
      <c r="AH30" s="28"/>
      <c r="AI30" s="30"/>
      <c r="AJ30" s="30"/>
      <c r="AK30" s="28">
        <v>43235</v>
      </c>
      <c r="AL30" s="31">
        <v>1170</v>
      </c>
      <c r="AM30" s="32" t="s">
        <v>446</v>
      </c>
      <c r="AN30" s="33">
        <f t="shared" ca="1" si="0"/>
        <v>1.811965811965812</v>
      </c>
      <c r="AO30" s="34">
        <v>1</v>
      </c>
      <c r="AP30" s="34">
        <v>0.88</v>
      </c>
      <c r="AQ30" s="35">
        <v>1</v>
      </c>
      <c r="AR30" s="36">
        <v>1</v>
      </c>
      <c r="AS30" s="37">
        <f t="shared" si="1"/>
        <v>1</v>
      </c>
      <c r="AT30" s="38">
        <f t="shared" si="2"/>
        <v>0</v>
      </c>
      <c r="AU30" s="38">
        <f t="shared" si="3"/>
        <v>0</v>
      </c>
      <c r="AV30" s="31" t="s">
        <v>1131</v>
      </c>
      <c r="AW30" s="31" t="s">
        <v>1676</v>
      </c>
      <c r="AX30" s="32" t="s">
        <v>2272</v>
      </c>
      <c r="AY30" s="185"/>
      <c r="AZ30" s="185"/>
      <c r="BA30" s="32">
        <f t="shared" si="4"/>
        <v>0</v>
      </c>
      <c r="BB30" s="209" t="str">
        <f t="shared" si="5"/>
        <v>Km</v>
      </c>
      <c r="BC30" s="39"/>
      <c r="BD30" s="39"/>
      <c r="BE30" s="39"/>
      <c r="BF30" s="39"/>
    </row>
    <row r="31" spans="1:58" s="12" customFormat="1" ht="114.75" customHeight="1" x14ac:dyDescent="0.25">
      <c r="A31" s="22"/>
      <c r="B31" s="23" t="s">
        <v>547</v>
      </c>
      <c r="C31" s="24" t="s">
        <v>521</v>
      </c>
      <c r="D31" s="25" t="s">
        <v>540</v>
      </c>
      <c r="E31" s="25" t="s">
        <v>555</v>
      </c>
      <c r="F31" s="25" t="s">
        <v>51</v>
      </c>
      <c r="G31" s="22" t="s">
        <v>114</v>
      </c>
      <c r="H31" s="26" t="s">
        <v>110</v>
      </c>
      <c r="I31" s="26" t="s">
        <v>714</v>
      </c>
      <c r="J31" s="27"/>
      <c r="K31" s="25" t="s">
        <v>139</v>
      </c>
      <c r="L31" s="25" t="s">
        <v>169</v>
      </c>
      <c r="M31" s="22">
        <v>219.18299999999999</v>
      </c>
      <c r="N31" s="25" t="s">
        <v>179</v>
      </c>
      <c r="O31" s="24" t="s">
        <v>176</v>
      </c>
      <c r="P31" s="25" t="s">
        <v>179</v>
      </c>
      <c r="Q31" s="42" t="s">
        <v>1298</v>
      </c>
      <c r="R31" s="25"/>
      <c r="S31" s="25"/>
      <c r="T31" s="25"/>
      <c r="U31" s="25"/>
      <c r="V31" s="25" t="s">
        <v>491</v>
      </c>
      <c r="W31" s="25" t="s">
        <v>277</v>
      </c>
      <c r="X31" s="25" t="s">
        <v>278</v>
      </c>
      <c r="Y31" s="22"/>
      <c r="Z31" s="25"/>
      <c r="AA31" s="28"/>
      <c r="AB31" s="28"/>
      <c r="AC31" s="28"/>
      <c r="AD31" s="28"/>
      <c r="AE31" s="25"/>
      <c r="AF31" s="25" t="s">
        <v>51</v>
      </c>
      <c r="AG31" s="29"/>
      <c r="AH31" s="28"/>
      <c r="AI31" s="30"/>
      <c r="AJ31" s="30"/>
      <c r="AK31" s="28"/>
      <c r="AL31" s="31"/>
      <c r="AM31" s="32"/>
      <c r="AN31" s="33" t="e">
        <f t="shared" ca="1" si="0"/>
        <v>#DIV/0!</v>
      </c>
      <c r="AO31" s="34">
        <v>1</v>
      </c>
      <c r="AP31" s="34"/>
      <c r="AQ31" s="35">
        <v>1</v>
      </c>
      <c r="AR31" s="36">
        <v>1</v>
      </c>
      <c r="AS31" s="37">
        <f t="shared" si="1"/>
        <v>1</v>
      </c>
      <c r="AT31" s="38">
        <f t="shared" si="2"/>
        <v>0</v>
      </c>
      <c r="AU31" s="38">
        <f t="shared" si="3"/>
        <v>0</v>
      </c>
      <c r="AV31" s="31" t="s">
        <v>1328</v>
      </c>
      <c r="AW31" s="31" t="s">
        <v>1676</v>
      </c>
      <c r="AX31" s="32" t="s">
        <v>989</v>
      </c>
      <c r="AY31" s="185"/>
      <c r="AZ31" s="185"/>
      <c r="BA31" s="32">
        <f t="shared" si="4"/>
        <v>0</v>
      </c>
      <c r="BB31" s="209" t="str">
        <f t="shared" si="5"/>
        <v>Km</v>
      </c>
      <c r="BC31" s="39"/>
      <c r="BD31" s="39"/>
      <c r="BE31" s="39"/>
      <c r="BF31" s="39"/>
    </row>
    <row r="32" spans="1:58" s="12" customFormat="1" ht="135" customHeight="1" x14ac:dyDescent="0.25">
      <c r="A32" s="22"/>
      <c r="B32" s="23" t="s">
        <v>546</v>
      </c>
      <c r="C32" s="40" t="s">
        <v>510</v>
      </c>
      <c r="D32" s="25" t="s">
        <v>528</v>
      </c>
      <c r="E32" s="25" t="s">
        <v>819</v>
      </c>
      <c r="F32" s="25" t="s">
        <v>661</v>
      </c>
      <c r="G32" s="22" t="s">
        <v>114</v>
      </c>
      <c r="H32" s="26" t="s">
        <v>110</v>
      </c>
      <c r="I32" s="26" t="s">
        <v>714</v>
      </c>
      <c r="J32" s="27">
        <v>4000000000</v>
      </c>
      <c r="K32" s="25" t="s">
        <v>1209</v>
      </c>
      <c r="L32" s="25" t="s">
        <v>169</v>
      </c>
      <c r="M32" s="22">
        <v>18</v>
      </c>
      <c r="N32" s="25" t="s">
        <v>653</v>
      </c>
      <c r="O32" s="24" t="s">
        <v>176</v>
      </c>
      <c r="P32" s="25" t="s">
        <v>631</v>
      </c>
      <c r="Q32" s="42" t="s">
        <v>1304</v>
      </c>
      <c r="R32" s="25"/>
      <c r="S32" s="25"/>
      <c r="T32" s="25" t="s">
        <v>659</v>
      </c>
      <c r="U32" s="25" t="s">
        <v>662</v>
      </c>
      <c r="V32" s="25" t="s">
        <v>499</v>
      </c>
      <c r="W32" s="25" t="s">
        <v>311</v>
      </c>
      <c r="X32" s="25" t="s">
        <v>663</v>
      </c>
      <c r="Y32" s="22" t="s">
        <v>660</v>
      </c>
      <c r="Z32" s="25"/>
      <c r="AA32" s="28"/>
      <c r="AB32" s="28"/>
      <c r="AC32" s="28"/>
      <c r="AD32" s="28"/>
      <c r="AE32" s="25" t="s">
        <v>664</v>
      </c>
      <c r="AF32" s="25" t="s">
        <v>661</v>
      </c>
      <c r="AG32" s="29">
        <v>3034839680</v>
      </c>
      <c r="AH32" s="28"/>
      <c r="AI32" s="30"/>
      <c r="AJ32" s="30"/>
      <c r="AK32" s="28">
        <v>44251</v>
      </c>
      <c r="AL32" s="31">
        <v>45</v>
      </c>
      <c r="AM32" s="32" t="s">
        <v>452</v>
      </c>
      <c r="AN32" s="33">
        <f t="shared" ca="1" si="0"/>
        <v>24.533333333333335</v>
      </c>
      <c r="AO32" s="34">
        <v>1</v>
      </c>
      <c r="AP32" s="34">
        <v>1</v>
      </c>
      <c r="AQ32" s="35">
        <v>1</v>
      </c>
      <c r="AR32" s="36">
        <v>1</v>
      </c>
      <c r="AS32" s="37">
        <f t="shared" si="1"/>
        <v>1</v>
      </c>
      <c r="AT32" s="38">
        <f t="shared" si="2"/>
        <v>0</v>
      </c>
      <c r="AU32" s="38">
        <f t="shared" si="3"/>
        <v>0</v>
      </c>
      <c r="AV32" s="31" t="s">
        <v>1328</v>
      </c>
      <c r="AW32" s="31" t="s">
        <v>1676</v>
      </c>
      <c r="AX32" s="32" t="s">
        <v>1670</v>
      </c>
      <c r="AY32" s="185"/>
      <c r="AZ32" s="185"/>
      <c r="BA32" s="32">
        <f t="shared" si="4"/>
        <v>0</v>
      </c>
      <c r="BB32" s="209" t="str">
        <f t="shared" si="5"/>
        <v>Km</v>
      </c>
      <c r="BC32" s="39"/>
      <c r="BD32" s="39"/>
      <c r="BE32" s="39"/>
      <c r="BF32" s="39"/>
    </row>
    <row r="33" spans="1:58" s="12" customFormat="1" ht="105" customHeight="1" x14ac:dyDescent="0.25">
      <c r="A33" s="22"/>
      <c r="B33" s="23" t="s">
        <v>546</v>
      </c>
      <c r="C33" s="24" t="s">
        <v>522</v>
      </c>
      <c r="D33" s="25" t="s">
        <v>541</v>
      </c>
      <c r="E33" s="25" t="s">
        <v>567</v>
      </c>
      <c r="F33" s="25" t="s">
        <v>694</v>
      </c>
      <c r="G33" s="22" t="s">
        <v>121</v>
      </c>
      <c r="H33" s="26" t="s">
        <v>110</v>
      </c>
      <c r="I33" s="26" t="s">
        <v>714</v>
      </c>
      <c r="J33" s="27">
        <v>8000000</v>
      </c>
      <c r="K33" s="25" t="s">
        <v>693</v>
      </c>
      <c r="L33" s="25" t="s">
        <v>169</v>
      </c>
      <c r="M33" s="22">
        <v>10</v>
      </c>
      <c r="N33" s="25" t="s">
        <v>695</v>
      </c>
      <c r="O33" s="24" t="s">
        <v>176</v>
      </c>
      <c r="P33" s="25" t="s">
        <v>826</v>
      </c>
      <c r="Q33" s="42" t="s">
        <v>1281</v>
      </c>
      <c r="R33" s="25"/>
      <c r="S33" s="25"/>
      <c r="T33" s="25" t="s">
        <v>825</v>
      </c>
      <c r="U33" s="25" t="s">
        <v>824</v>
      </c>
      <c r="V33" s="25" t="s">
        <v>259</v>
      </c>
      <c r="W33" s="25" t="s">
        <v>696</v>
      </c>
      <c r="X33" s="25" t="s">
        <v>697</v>
      </c>
      <c r="Y33" s="22" t="s">
        <v>698</v>
      </c>
      <c r="Z33" s="25">
        <v>5</v>
      </c>
      <c r="AA33" s="28"/>
      <c r="AB33" s="28"/>
      <c r="AC33" s="28"/>
      <c r="AD33" s="28"/>
      <c r="AE33" s="25"/>
      <c r="AF33" s="25" t="s">
        <v>699</v>
      </c>
      <c r="AG33" s="29">
        <v>8000000</v>
      </c>
      <c r="AH33" s="28"/>
      <c r="AI33" s="30"/>
      <c r="AJ33" s="29"/>
      <c r="AK33" s="185" t="s">
        <v>700</v>
      </c>
      <c r="AL33" s="31"/>
      <c r="AM33" s="32" t="s">
        <v>471</v>
      </c>
      <c r="AN33" s="33" t="e">
        <f t="shared" ca="1" si="0"/>
        <v>#VALUE!</v>
      </c>
      <c r="AO33" s="34">
        <v>1</v>
      </c>
      <c r="AP33" s="34">
        <v>1</v>
      </c>
      <c r="AQ33" s="35">
        <v>1</v>
      </c>
      <c r="AR33" s="36">
        <v>1</v>
      </c>
      <c r="AS33" s="37">
        <f t="shared" si="1"/>
        <v>1</v>
      </c>
      <c r="AT33" s="38">
        <f t="shared" si="2"/>
        <v>0</v>
      </c>
      <c r="AU33" s="38">
        <f t="shared" si="3"/>
        <v>0</v>
      </c>
      <c r="AV33" s="31" t="s">
        <v>1328</v>
      </c>
      <c r="AW33" s="31" t="s">
        <v>1676</v>
      </c>
      <c r="AX33" s="32" t="s">
        <v>701</v>
      </c>
      <c r="AY33" s="185"/>
      <c r="AZ33" s="185"/>
      <c r="BA33" s="32">
        <f t="shared" si="4"/>
        <v>0</v>
      </c>
      <c r="BB33" s="209" t="str">
        <f t="shared" si="5"/>
        <v>Km</v>
      </c>
      <c r="BC33" s="39"/>
      <c r="BD33" s="39"/>
      <c r="BE33" s="39"/>
      <c r="BF33" s="39"/>
    </row>
    <row r="34" spans="1:58" s="12" customFormat="1" ht="60" customHeight="1" x14ac:dyDescent="0.25">
      <c r="A34" s="22"/>
      <c r="B34" s="23" t="s">
        <v>546</v>
      </c>
      <c r="C34" s="40" t="s">
        <v>510</v>
      </c>
      <c r="D34" s="25" t="s">
        <v>528</v>
      </c>
      <c r="E34" s="25" t="s">
        <v>552</v>
      </c>
      <c r="F34" s="25" t="s">
        <v>614</v>
      </c>
      <c r="G34" s="22" t="s">
        <v>114</v>
      </c>
      <c r="H34" s="26" t="s">
        <v>109</v>
      </c>
      <c r="I34" s="26" t="s">
        <v>714</v>
      </c>
      <c r="J34" s="27">
        <v>1891025000</v>
      </c>
      <c r="K34" s="25" t="s">
        <v>609</v>
      </c>
      <c r="L34" s="25" t="s">
        <v>169</v>
      </c>
      <c r="M34" s="22">
        <v>102.729</v>
      </c>
      <c r="N34" s="25" t="s">
        <v>624</v>
      </c>
      <c r="O34" s="24" t="s">
        <v>176</v>
      </c>
      <c r="P34" s="25" t="s">
        <v>615</v>
      </c>
      <c r="Q34" s="42" t="s">
        <v>1299</v>
      </c>
      <c r="R34" s="25" t="s">
        <v>866</v>
      </c>
      <c r="S34" s="25" t="s">
        <v>865</v>
      </c>
      <c r="T34" s="25" t="s">
        <v>1097</v>
      </c>
      <c r="U34" s="25" t="s">
        <v>1098</v>
      </c>
      <c r="V34" s="25" t="s">
        <v>500</v>
      </c>
      <c r="W34" s="25" t="s">
        <v>604</v>
      </c>
      <c r="X34" s="25" t="s">
        <v>604</v>
      </c>
      <c r="Y34" s="22" t="s">
        <v>616</v>
      </c>
      <c r="Z34" s="25"/>
      <c r="AA34" s="28"/>
      <c r="AB34" s="28"/>
      <c r="AC34" s="28"/>
      <c r="AD34" s="28"/>
      <c r="AE34" s="25" t="s">
        <v>1122</v>
      </c>
      <c r="AF34" s="25" t="s">
        <v>614</v>
      </c>
      <c r="AG34" s="29">
        <v>1891025000</v>
      </c>
      <c r="AH34" s="28"/>
      <c r="AI34" s="30"/>
      <c r="AJ34" s="29">
        <v>1891025000</v>
      </c>
      <c r="AK34" s="28">
        <v>44419</v>
      </c>
      <c r="AL34" s="31">
        <v>30</v>
      </c>
      <c r="AM34" s="32" t="s">
        <v>447</v>
      </c>
      <c r="AN34" s="33">
        <f t="shared" ca="1" si="0"/>
        <v>31.2</v>
      </c>
      <c r="AO34" s="34">
        <v>1</v>
      </c>
      <c r="AP34" s="34">
        <v>0</v>
      </c>
      <c r="AQ34" s="35">
        <v>1</v>
      </c>
      <c r="AR34" s="36">
        <v>1</v>
      </c>
      <c r="AS34" s="37">
        <f t="shared" si="1"/>
        <v>1</v>
      </c>
      <c r="AT34" s="38">
        <f t="shared" si="2"/>
        <v>0</v>
      </c>
      <c r="AU34" s="38">
        <f t="shared" si="3"/>
        <v>0</v>
      </c>
      <c r="AV34" s="31" t="s">
        <v>1131</v>
      </c>
      <c r="AW34" s="31" t="s">
        <v>1676</v>
      </c>
      <c r="AX34" s="32" t="s">
        <v>1703</v>
      </c>
      <c r="AY34" s="185"/>
      <c r="AZ34" s="185"/>
      <c r="BA34" s="32">
        <f t="shared" si="4"/>
        <v>0</v>
      </c>
      <c r="BB34" s="209" t="str">
        <f t="shared" si="5"/>
        <v>Km</v>
      </c>
      <c r="BC34" s="39"/>
      <c r="BD34" s="39"/>
      <c r="BE34" s="39"/>
      <c r="BF34" s="39"/>
    </row>
    <row r="35" spans="1:58" s="12" customFormat="1" ht="229.5" customHeight="1" x14ac:dyDescent="0.25">
      <c r="A35" s="22"/>
      <c r="B35" s="23" t="s">
        <v>546</v>
      </c>
      <c r="C35" s="24" t="s">
        <v>519</v>
      </c>
      <c r="D35" s="25" t="s">
        <v>539</v>
      </c>
      <c r="E35" s="25" t="s">
        <v>568</v>
      </c>
      <c r="F35" s="25" t="s">
        <v>46</v>
      </c>
      <c r="G35" s="22" t="s">
        <v>114</v>
      </c>
      <c r="H35" s="26" t="s">
        <v>110</v>
      </c>
      <c r="I35" s="26" t="s">
        <v>714</v>
      </c>
      <c r="J35" s="27">
        <v>1586378578</v>
      </c>
      <c r="K35" s="25" t="s">
        <v>132</v>
      </c>
      <c r="L35" s="25" t="s">
        <v>169</v>
      </c>
      <c r="M35" s="22">
        <v>11.1</v>
      </c>
      <c r="N35" s="25" t="s">
        <v>179</v>
      </c>
      <c r="O35" s="24" t="s">
        <v>176</v>
      </c>
      <c r="P35" s="25" t="s">
        <v>179</v>
      </c>
      <c r="Q35" s="42" t="s">
        <v>1894</v>
      </c>
      <c r="R35" s="25" t="s">
        <v>870</v>
      </c>
      <c r="S35" s="25" t="s">
        <v>869</v>
      </c>
      <c r="T35" s="25"/>
      <c r="U35" s="25"/>
      <c r="V35" s="25" t="s">
        <v>490</v>
      </c>
      <c r="W35" s="25" t="s">
        <v>262</v>
      </c>
      <c r="X35" s="25" t="s">
        <v>1073</v>
      </c>
      <c r="Y35" s="22"/>
      <c r="Z35" s="25"/>
      <c r="AA35" s="28"/>
      <c r="AB35" s="28"/>
      <c r="AC35" s="28"/>
      <c r="AD35" s="28"/>
      <c r="AE35" s="25" t="s">
        <v>362</v>
      </c>
      <c r="AF35" s="25" t="s">
        <v>46</v>
      </c>
      <c r="AG35" s="29">
        <v>1586378578</v>
      </c>
      <c r="AH35" s="28"/>
      <c r="AI35" s="30"/>
      <c r="AJ35" s="29"/>
      <c r="AK35" s="28">
        <v>44438</v>
      </c>
      <c r="AL35" s="31">
        <v>60</v>
      </c>
      <c r="AM35" s="32" t="s">
        <v>452</v>
      </c>
      <c r="AN35" s="46">
        <f t="shared" ca="1" si="0"/>
        <v>15.283333333333333</v>
      </c>
      <c r="AO35" s="34">
        <v>1</v>
      </c>
      <c r="AP35" s="34"/>
      <c r="AQ35" s="35">
        <v>0.93</v>
      </c>
      <c r="AR35" s="36">
        <v>1</v>
      </c>
      <c r="AS35" s="37">
        <f t="shared" si="1"/>
        <v>1</v>
      </c>
      <c r="AT35" s="38">
        <f t="shared" si="2"/>
        <v>0</v>
      </c>
      <c r="AU35" s="38">
        <f t="shared" si="3"/>
        <v>6.9999999999999951E-2</v>
      </c>
      <c r="AV35" s="31" t="s">
        <v>1328</v>
      </c>
      <c r="AW35" s="31" t="s">
        <v>1676</v>
      </c>
      <c r="AX35" s="32" t="s">
        <v>2086</v>
      </c>
      <c r="AY35" s="185"/>
      <c r="AZ35" s="185"/>
      <c r="BA35" s="32">
        <f t="shared" si="4"/>
        <v>0.77699999999999947</v>
      </c>
      <c r="BB35" s="209" t="str">
        <f t="shared" si="5"/>
        <v>Km</v>
      </c>
      <c r="BC35" s="39"/>
      <c r="BD35" s="39"/>
      <c r="BE35" s="39"/>
      <c r="BF35" s="39"/>
    </row>
    <row r="36" spans="1:58" s="12" customFormat="1" ht="76.5" customHeight="1" x14ac:dyDescent="0.25">
      <c r="A36" s="22"/>
      <c r="B36" s="23" t="s">
        <v>546</v>
      </c>
      <c r="C36" s="24" t="s">
        <v>509</v>
      </c>
      <c r="D36" s="25" t="s">
        <v>665</v>
      </c>
      <c r="E36" s="25" t="s">
        <v>563</v>
      </c>
      <c r="F36" s="25" t="s">
        <v>854</v>
      </c>
      <c r="G36" s="22" t="s">
        <v>114</v>
      </c>
      <c r="H36" s="26" t="s">
        <v>109</v>
      </c>
      <c r="I36" s="26" t="s">
        <v>714</v>
      </c>
      <c r="J36" s="27">
        <v>200000000</v>
      </c>
      <c r="K36" s="25" t="s">
        <v>666</v>
      </c>
      <c r="L36" s="25" t="s">
        <v>1134</v>
      </c>
      <c r="M36" s="22"/>
      <c r="N36" s="25" t="s">
        <v>855</v>
      </c>
      <c r="O36" s="24" t="s">
        <v>176</v>
      </c>
      <c r="P36" s="25" t="s">
        <v>2087</v>
      </c>
      <c r="Q36" s="42" t="s">
        <v>1307</v>
      </c>
      <c r="R36" s="25" t="s">
        <v>856</v>
      </c>
      <c r="S36" s="25"/>
      <c r="T36" s="25" t="s">
        <v>857</v>
      </c>
      <c r="U36" s="25"/>
      <c r="V36" s="25" t="s">
        <v>499</v>
      </c>
      <c r="W36" s="25" t="s">
        <v>668</v>
      </c>
      <c r="X36" s="25" t="s">
        <v>858</v>
      </c>
      <c r="Y36" s="22" t="s">
        <v>667</v>
      </c>
      <c r="Z36" s="25">
        <v>50</v>
      </c>
      <c r="AA36" s="28"/>
      <c r="AB36" s="28"/>
      <c r="AC36" s="28"/>
      <c r="AD36" s="28"/>
      <c r="AE36" s="25" t="s">
        <v>859</v>
      </c>
      <c r="AF36" s="25" t="s">
        <v>1120</v>
      </c>
      <c r="AG36" s="29">
        <v>198845000</v>
      </c>
      <c r="AH36" s="28"/>
      <c r="AI36" s="30"/>
      <c r="AJ36" s="30"/>
      <c r="AK36" s="28">
        <v>44468</v>
      </c>
      <c r="AL36" s="31">
        <v>90</v>
      </c>
      <c r="AM36" s="32" t="s">
        <v>860</v>
      </c>
      <c r="AN36" s="33">
        <f t="shared" ca="1" si="0"/>
        <v>9.8555555555555561</v>
      </c>
      <c r="AO36" s="34">
        <v>1</v>
      </c>
      <c r="AP36" s="34">
        <v>1</v>
      </c>
      <c r="AQ36" s="35">
        <v>1</v>
      </c>
      <c r="AR36" s="36">
        <v>1</v>
      </c>
      <c r="AS36" s="37">
        <f t="shared" si="1"/>
        <v>1</v>
      </c>
      <c r="AT36" s="38">
        <f t="shared" si="2"/>
        <v>0</v>
      </c>
      <c r="AU36" s="38">
        <f t="shared" si="3"/>
        <v>0</v>
      </c>
      <c r="AV36" s="31" t="s">
        <v>1131</v>
      </c>
      <c r="AW36" s="31" t="s">
        <v>1676</v>
      </c>
      <c r="AX36" s="32" t="s">
        <v>1160</v>
      </c>
      <c r="AY36" s="185"/>
      <c r="AZ36" s="185"/>
      <c r="BA36" s="32">
        <f t="shared" si="4"/>
        <v>0</v>
      </c>
      <c r="BB36" s="209" t="str">
        <f t="shared" si="5"/>
        <v>ML</v>
      </c>
      <c r="BC36" s="39" t="s">
        <v>638</v>
      </c>
      <c r="BD36" s="39"/>
      <c r="BE36" s="39"/>
      <c r="BF36" s="39"/>
    </row>
    <row r="37" spans="1:58" s="12" customFormat="1" ht="87.75" customHeight="1" x14ac:dyDescent="0.25">
      <c r="A37" s="22"/>
      <c r="B37" s="23" t="s">
        <v>518</v>
      </c>
      <c r="C37" s="23" t="s">
        <v>518</v>
      </c>
      <c r="D37" s="25" t="s">
        <v>1238</v>
      </c>
      <c r="E37" s="25" t="s">
        <v>1207</v>
      </c>
      <c r="F37" s="25" t="s">
        <v>1208</v>
      </c>
      <c r="G37" s="22" t="s">
        <v>114</v>
      </c>
      <c r="H37" s="26" t="s">
        <v>109</v>
      </c>
      <c r="I37" s="26" t="s">
        <v>714</v>
      </c>
      <c r="J37" s="27">
        <v>539251000</v>
      </c>
      <c r="K37" s="25" t="s">
        <v>1209</v>
      </c>
      <c r="L37" s="25" t="s">
        <v>2088</v>
      </c>
      <c r="M37" s="22">
        <v>1</v>
      </c>
      <c r="N37" s="25" t="s">
        <v>1210</v>
      </c>
      <c r="O37" s="24" t="s">
        <v>176</v>
      </c>
      <c r="P37" s="25" t="s">
        <v>2088</v>
      </c>
      <c r="Q37" s="42" t="s">
        <v>1302</v>
      </c>
      <c r="R37" s="25" t="s">
        <v>1211</v>
      </c>
      <c r="S37" s="25"/>
      <c r="T37" s="25" t="s">
        <v>1212</v>
      </c>
      <c r="U37" s="25" t="s">
        <v>1212</v>
      </c>
      <c r="V37" s="25" t="s">
        <v>505</v>
      </c>
      <c r="W37" s="25" t="s">
        <v>1213</v>
      </c>
      <c r="X37" s="25" t="s">
        <v>1214</v>
      </c>
      <c r="Y37" s="22"/>
      <c r="Z37" s="25"/>
      <c r="AA37" s="28" t="s">
        <v>703</v>
      </c>
      <c r="AB37" s="28" t="s">
        <v>703</v>
      </c>
      <c r="AC37" s="28" t="s">
        <v>703</v>
      </c>
      <c r="AD37" s="28" t="s">
        <v>703</v>
      </c>
      <c r="AE37" s="25" t="s">
        <v>1215</v>
      </c>
      <c r="AF37" s="25" t="s">
        <v>1208</v>
      </c>
      <c r="AG37" s="29">
        <v>591626000</v>
      </c>
      <c r="AH37" s="28"/>
      <c r="AI37" s="30"/>
      <c r="AJ37" s="30"/>
      <c r="AK37" s="28">
        <v>44167</v>
      </c>
      <c r="AL37" s="31">
        <v>45</v>
      </c>
      <c r="AM37" s="32" t="s">
        <v>1216</v>
      </c>
      <c r="AN37" s="33">
        <f t="shared" ca="1" si="0"/>
        <v>26.4</v>
      </c>
      <c r="AO37" s="34">
        <v>1</v>
      </c>
      <c r="AP37" s="34">
        <v>1</v>
      </c>
      <c r="AQ37" s="35">
        <v>1</v>
      </c>
      <c r="AR37" s="36">
        <v>1</v>
      </c>
      <c r="AS37" s="37">
        <f t="shared" si="1"/>
        <v>1</v>
      </c>
      <c r="AT37" s="38">
        <f t="shared" si="2"/>
        <v>0</v>
      </c>
      <c r="AU37" s="38">
        <f t="shared" si="3"/>
        <v>0</v>
      </c>
      <c r="AV37" s="31" t="s">
        <v>1328</v>
      </c>
      <c r="AW37" s="31" t="s">
        <v>1676</v>
      </c>
      <c r="AX37" s="32" t="s">
        <v>1217</v>
      </c>
      <c r="AY37" s="185"/>
      <c r="AZ37" s="185"/>
      <c r="BA37" s="32">
        <f t="shared" si="4"/>
        <v>0</v>
      </c>
      <c r="BB37" s="209" t="str">
        <f t="shared" si="5"/>
        <v>Nb de bacs entretenus</v>
      </c>
      <c r="BC37" s="39"/>
      <c r="BD37" s="39"/>
      <c r="BE37" s="39"/>
      <c r="BF37" s="39"/>
    </row>
    <row r="38" spans="1:58" s="12" customFormat="1" ht="102" customHeight="1" x14ac:dyDescent="0.25">
      <c r="A38" s="22"/>
      <c r="B38" s="23" t="s">
        <v>518</v>
      </c>
      <c r="C38" s="23" t="s">
        <v>518</v>
      </c>
      <c r="D38" s="25" t="s">
        <v>1239</v>
      </c>
      <c r="E38" s="25" t="s">
        <v>1207</v>
      </c>
      <c r="F38" s="25" t="s">
        <v>1218</v>
      </c>
      <c r="G38" s="22" t="s">
        <v>114</v>
      </c>
      <c r="H38" s="26" t="s">
        <v>109</v>
      </c>
      <c r="I38" s="26" t="s">
        <v>714</v>
      </c>
      <c r="J38" s="27">
        <v>245540000</v>
      </c>
      <c r="K38" s="25" t="s">
        <v>1209</v>
      </c>
      <c r="L38" s="25" t="s">
        <v>2356</v>
      </c>
      <c r="M38" s="22">
        <v>1</v>
      </c>
      <c r="N38" s="25" t="s">
        <v>1220</v>
      </c>
      <c r="O38" s="24" t="s">
        <v>176</v>
      </c>
      <c r="P38" s="25" t="s">
        <v>1219</v>
      </c>
      <c r="Q38" s="42" t="s">
        <v>1304</v>
      </c>
      <c r="R38" s="25" t="s">
        <v>1221</v>
      </c>
      <c r="S38" s="25"/>
      <c r="T38" s="25" t="s">
        <v>1222</v>
      </c>
      <c r="U38" s="25" t="s">
        <v>1223</v>
      </c>
      <c r="V38" s="25" t="s">
        <v>501</v>
      </c>
      <c r="W38" s="25" t="s">
        <v>1224</v>
      </c>
      <c r="X38" s="25" t="s">
        <v>1225</v>
      </c>
      <c r="Y38" s="22"/>
      <c r="Z38" s="25"/>
      <c r="AA38" s="28" t="s">
        <v>703</v>
      </c>
      <c r="AB38" s="28" t="s">
        <v>703</v>
      </c>
      <c r="AC38" s="28" t="s">
        <v>703</v>
      </c>
      <c r="AD38" s="28" t="s">
        <v>703</v>
      </c>
      <c r="AE38" s="25" t="s">
        <v>1226</v>
      </c>
      <c r="AF38" s="25" t="s">
        <v>1218</v>
      </c>
      <c r="AG38" s="29">
        <v>271073600</v>
      </c>
      <c r="AH38" s="28"/>
      <c r="AI38" s="30"/>
      <c r="AJ38" s="30"/>
      <c r="AK38" s="28">
        <v>44188</v>
      </c>
      <c r="AL38" s="31">
        <v>45</v>
      </c>
      <c r="AM38" s="32" t="s">
        <v>1227</v>
      </c>
      <c r="AN38" s="33">
        <f t="shared" ca="1" si="0"/>
        <v>25.933333333333334</v>
      </c>
      <c r="AO38" s="34">
        <v>1</v>
      </c>
      <c r="AP38" s="34">
        <v>1</v>
      </c>
      <c r="AQ38" s="35">
        <v>1</v>
      </c>
      <c r="AR38" s="36">
        <v>1</v>
      </c>
      <c r="AS38" s="37">
        <f t="shared" si="1"/>
        <v>1</v>
      </c>
      <c r="AT38" s="38">
        <f t="shared" si="2"/>
        <v>0</v>
      </c>
      <c r="AU38" s="38">
        <f t="shared" si="3"/>
        <v>0</v>
      </c>
      <c r="AV38" s="31" t="s">
        <v>1328</v>
      </c>
      <c r="AW38" s="31" t="s">
        <v>1676</v>
      </c>
      <c r="AX38" s="32" t="s">
        <v>1228</v>
      </c>
      <c r="AY38" s="185"/>
      <c r="AZ38" s="185"/>
      <c r="BA38" s="32">
        <f t="shared" si="4"/>
        <v>0</v>
      </c>
      <c r="BB38" s="209" t="str">
        <f t="shared" si="5"/>
        <v>Nb d'ouvrages entretenus</v>
      </c>
      <c r="BC38" s="39"/>
      <c r="BD38" s="39"/>
      <c r="BE38" s="39"/>
      <c r="BF38" s="39"/>
    </row>
    <row r="39" spans="1:58" s="12" customFormat="1" ht="90" customHeight="1" x14ac:dyDescent="0.25">
      <c r="A39" s="22"/>
      <c r="B39" s="23"/>
      <c r="C39" s="24"/>
      <c r="D39" s="25"/>
      <c r="E39" s="25" t="s">
        <v>1229</v>
      </c>
      <c r="F39" s="25" t="s">
        <v>1230</v>
      </c>
      <c r="G39" s="22" t="s">
        <v>114</v>
      </c>
      <c r="H39" s="26" t="s">
        <v>109</v>
      </c>
      <c r="I39" s="26" t="s">
        <v>714</v>
      </c>
      <c r="J39" s="27">
        <v>230000000</v>
      </c>
      <c r="K39" s="25" t="s">
        <v>1231</v>
      </c>
      <c r="L39" s="25" t="s">
        <v>169</v>
      </c>
      <c r="M39" s="22">
        <v>107</v>
      </c>
      <c r="N39" s="25" t="s">
        <v>1233</v>
      </c>
      <c r="O39" s="24" t="s">
        <v>176</v>
      </c>
      <c r="P39" s="25" t="s">
        <v>1232</v>
      </c>
      <c r="Q39" s="42" t="s">
        <v>1305</v>
      </c>
      <c r="R39" s="25" t="s">
        <v>1240</v>
      </c>
      <c r="S39" s="25" t="s">
        <v>1241</v>
      </c>
      <c r="T39" s="25" t="s">
        <v>225</v>
      </c>
      <c r="U39" s="25" t="s">
        <v>1234</v>
      </c>
      <c r="V39" s="25" t="s">
        <v>493</v>
      </c>
      <c r="W39" s="25" t="s">
        <v>1235</v>
      </c>
      <c r="X39" s="25" t="s">
        <v>1236</v>
      </c>
      <c r="Y39" s="22"/>
      <c r="Z39" s="25"/>
      <c r="AA39" s="28"/>
      <c r="AB39" s="28"/>
      <c r="AC39" s="28"/>
      <c r="AD39" s="28"/>
      <c r="AE39" s="25"/>
      <c r="AF39" s="25" t="s">
        <v>1230</v>
      </c>
      <c r="AG39" s="29">
        <v>183377020</v>
      </c>
      <c r="AH39" s="28">
        <v>44383</v>
      </c>
      <c r="AI39" s="30"/>
      <c r="AJ39" s="30"/>
      <c r="AK39" s="28">
        <v>44488</v>
      </c>
      <c r="AL39" s="31">
        <v>3</v>
      </c>
      <c r="AM39" s="32" t="s">
        <v>1136</v>
      </c>
      <c r="AN39" s="33">
        <f t="shared" ca="1" si="0"/>
        <v>289</v>
      </c>
      <c r="AO39" s="34">
        <v>1</v>
      </c>
      <c r="AP39" s="34">
        <v>1</v>
      </c>
      <c r="AQ39" s="35">
        <v>1</v>
      </c>
      <c r="AR39" s="36">
        <v>1</v>
      </c>
      <c r="AS39" s="37">
        <f t="shared" si="1"/>
        <v>1</v>
      </c>
      <c r="AT39" s="38">
        <f t="shared" si="2"/>
        <v>0</v>
      </c>
      <c r="AU39" s="38">
        <f t="shared" si="3"/>
        <v>0</v>
      </c>
      <c r="AV39" s="31" t="s">
        <v>1131</v>
      </c>
      <c r="AW39" s="31" t="s">
        <v>1676</v>
      </c>
      <c r="AX39" s="32" t="s">
        <v>1237</v>
      </c>
      <c r="AY39" s="185"/>
      <c r="AZ39" s="185"/>
      <c r="BA39" s="32">
        <f t="shared" si="4"/>
        <v>0</v>
      </c>
      <c r="BB39" s="209" t="str">
        <f t="shared" si="5"/>
        <v>Km</v>
      </c>
      <c r="BC39" s="39"/>
      <c r="BD39" s="39"/>
      <c r="BE39" s="39"/>
      <c r="BF39" s="39"/>
    </row>
    <row r="40" spans="1:58" s="12" customFormat="1" ht="60" customHeight="1" x14ac:dyDescent="0.25">
      <c r="A40" s="22"/>
      <c r="B40" s="23" t="s">
        <v>546</v>
      </c>
      <c r="C40" s="24" t="s">
        <v>810</v>
      </c>
      <c r="D40" s="25" t="s">
        <v>810</v>
      </c>
      <c r="E40" s="25" t="s">
        <v>552</v>
      </c>
      <c r="F40" s="25" t="s">
        <v>48</v>
      </c>
      <c r="G40" s="22" t="s">
        <v>114</v>
      </c>
      <c r="H40" s="26" t="s">
        <v>109</v>
      </c>
      <c r="I40" s="26" t="s">
        <v>714</v>
      </c>
      <c r="J40" s="27"/>
      <c r="K40" s="25" t="s">
        <v>136</v>
      </c>
      <c r="L40" s="25" t="s">
        <v>169</v>
      </c>
      <c r="M40" s="22"/>
      <c r="N40" s="25"/>
      <c r="O40" s="24" t="s">
        <v>176</v>
      </c>
      <c r="P40" s="25"/>
      <c r="Q40" s="42" t="s">
        <v>2089</v>
      </c>
      <c r="R40" s="25"/>
      <c r="S40" s="25"/>
      <c r="T40" s="25"/>
      <c r="U40" s="25"/>
      <c r="V40" s="25" t="s">
        <v>504</v>
      </c>
      <c r="W40" s="25" t="s">
        <v>1147</v>
      </c>
      <c r="X40" s="25"/>
      <c r="Y40" s="22"/>
      <c r="Z40" s="25"/>
      <c r="AA40" s="28"/>
      <c r="AB40" s="28"/>
      <c r="AC40" s="28"/>
      <c r="AD40" s="28"/>
      <c r="AE40" s="25" t="s">
        <v>364</v>
      </c>
      <c r="AF40" s="25" t="s">
        <v>48</v>
      </c>
      <c r="AG40" s="29">
        <v>494527000</v>
      </c>
      <c r="AH40" s="28"/>
      <c r="AI40" s="30"/>
      <c r="AJ40" s="30"/>
      <c r="AK40" s="28">
        <v>44181</v>
      </c>
      <c r="AL40" s="31">
        <v>45</v>
      </c>
      <c r="AM40" s="32" t="s">
        <v>447</v>
      </c>
      <c r="AN40" s="33">
        <f t="shared" ca="1" si="0"/>
        <v>26.088888888888889</v>
      </c>
      <c r="AO40" s="34">
        <v>1</v>
      </c>
      <c r="AP40" s="35"/>
      <c r="AQ40" s="35">
        <v>1</v>
      </c>
      <c r="AR40" s="36">
        <v>1</v>
      </c>
      <c r="AS40" s="37">
        <f t="shared" si="1"/>
        <v>1</v>
      </c>
      <c r="AT40" s="38">
        <f t="shared" si="2"/>
        <v>0</v>
      </c>
      <c r="AU40" s="38">
        <f t="shared" si="3"/>
        <v>0</v>
      </c>
      <c r="AV40" s="31" t="s">
        <v>1131</v>
      </c>
      <c r="AW40" s="31" t="s">
        <v>1676</v>
      </c>
      <c r="AX40" s="32" t="s">
        <v>2090</v>
      </c>
      <c r="AY40" s="185"/>
      <c r="AZ40" s="185"/>
      <c r="BA40" s="32">
        <f t="shared" si="4"/>
        <v>0</v>
      </c>
      <c r="BB40" s="209" t="str">
        <f t="shared" si="5"/>
        <v>Km</v>
      </c>
      <c r="BC40" s="39"/>
      <c r="BD40" s="39"/>
      <c r="BE40" s="39"/>
      <c r="BF40" s="39"/>
    </row>
    <row r="41" spans="1:58" s="12" customFormat="1" ht="51" customHeight="1" x14ac:dyDescent="0.25">
      <c r="A41" s="22"/>
      <c r="B41" s="23" t="s">
        <v>546</v>
      </c>
      <c r="C41" s="24" t="s">
        <v>515</v>
      </c>
      <c r="D41" s="25" t="s">
        <v>533</v>
      </c>
      <c r="E41" s="25" t="s">
        <v>444</v>
      </c>
      <c r="F41" s="25" t="s">
        <v>59</v>
      </c>
      <c r="G41" s="22" t="s">
        <v>111</v>
      </c>
      <c r="H41" s="26" t="s">
        <v>830</v>
      </c>
      <c r="I41" s="26" t="s">
        <v>835</v>
      </c>
      <c r="J41" s="27">
        <v>70252000000</v>
      </c>
      <c r="K41" s="25" t="s">
        <v>708</v>
      </c>
      <c r="L41" s="25" t="s">
        <v>169</v>
      </c>
      <c r="M41" s="22">
        <v>51</v>
      </c>
      <c r="N41" s="25" t="s">
        <v>177</v>
      </c>
      <c r="O41" s="24" t="s">
        <v>176</v>
      </c>
      <c r="P41" s="25" t="s">
        <v>177</v>
      </c>
      <c r="Q41" s="42" t="s">
        <v>1308</v>
      </c>
      <c r="R41" s="25" t="s">
        <v>2091</v>
      </c>
      <c r="S41" s="25" t="s">
        <v>893</v>
      </c>
      <c r="T41" s="25" t="s">
        <v>225</v>
      </c>
      <c r="U41" s="25" t="s">
        <v>226</v>
      </c>
      <c r="V41" s="25" t="s">
        <v>499</v>
      </c>
      <c r="W41" s="25" t="s">
        <v>293</v>
      </c>
      <c r="X41" s="25" t="s">
        <v>294</v>
      </c>
      <c r="Y41" s="22"/>
      <c r="Z41" s="25"/>
      <c r="AA41" s="28"/>
      <c r="AB41" s="28"/>
      <c r="AC41" s="28"/>
      <c r="AD41" s="28"/>
      <c r="AE41" s="25" t="s">
        <v>368</v>
      </c>
      <c r="AF41" s="25" t="s">
        <v>59</v>
      </c>
      <c r="AG41" s="29">
        <v>73854617368.669998</v>
      </c>
      <c r="AH41" s="28"/>
      <c r="AI41" s="30"/>
      <c r="AJ41" s="30">
        <v>49005041001.185287</v>
      </c>
      <c r="AK41" s="28">
        <v>43207</v>
      </c>
      <c r="AL41" s="31">
        <v>1260</v>
      </c>
      <c r="AM41" s="32" t="s">
        <v>458</v>
      </c>
      <c r="AN41" s="33">
        <f t="shared" ca="1" si="0"/>
        <v>1.7047619047619047</v>
      </c>
      <c r="AO41" s="34">
        <v>1</v>
      </c>
      <c r="AP41" s="35">
        <v>0.57169999999999999</v>
      </c>
      <c r="AQ41" s="35">
        <v>1</v>
      </c>
      <c r="AR41" s="36">
        <v>1</v>
      </c>
      <c r="AS41" s="37">
        <f t="shared" si="1"/>
        <v>1</v>
      </c>
      <c r="AT41" s="38">
        <f t="shared" si="2"/>
        <v>0</v>
      </c>
      <c r="AU41" s="38">
        <f t="shared" si="3"/>
        <v>0</v>
      </c>
      <c r="AV41" s="31" t="s">
        <v>1131</v>
      </c>
      <c r="AW41" s="31" t="s">
        <v>1676</v>
      </c>
      <c r="AX41" s="32" t="s">
        <v>2092</v>
      </c>
      <c r="AY41" s="185"/>
      <c r="AZ41" s="185"/>
      <c r="BA41" s="32">
        <f t="shared" si="4"/>
        <v>0</v>
      </c>
      <c r="BB41" s="209" t="str">
        <f t="shared" si="5"/>
        <v>Km</v>
      </c>
      <c r="BC41" s="39"/>
      <c r="BD41" s="39"/>
      <c r="BE41" s="39"/>
      <c r="BF41" s="39"/>
    </row>
    <row r="42" spans="1:58" s="12" customFormat="1" ht="51" customHeight="1" x14ac:dyDescent="0.25">
      <c r="A42" s="22"/>
      <c r="B42" s="23" t="s">
        <v>546</v>
      </c>
      <c r="C42" s="24" t="s">
        <v>515</v>
      </c>
      <c r="D42" s="25" t="s">
        <v>533</v>
      </c>
      <c r="E42" s="25" t="s">
        <v>444</v>
      </c>
      <c r="F42" s="25" t="s">
        <v>1417</v>
      </c>
      <c r="G42" s="22" t="s">
        <v>115</v>
      </c>
      <c r="H42" s="26" t="s">
        <v>830</v>
      </c>
      <c r="I42" s="26" t="s">
        <v>835</v>
      </c>
      <c r="J42" s="27"/>
      <c r="K42" s="25" t="s">
        <v>773</v>
      </c>
      <c r="L42" s="25" t="s">
        <v>2358</v>
      </c>
      <c r="M42" s="22"/>
      <c r="N42" s="25" t="s">
        <v>177</v>
      </c>
      <c r="O42" s="24" t="s">
        <v>176</v>
      </c>
      <c r="P42" s="25" t="s">
        <v>177</v>
      </c>
      <c r="Q42" s="42" t="s">
        <v>1308</v>
      </c>
      <c r="R42" s="25" t="s">
        <v>2091</v>
      </c>
      <c r="S42" s="25" t="s">
        <v>893</v>
      </c>
      <c r="T42" s="25" t="s">
        <v>225</v>
      </c>
      <c r="U42" s="25" t="s">
        <v>226</v>
      </c>
      <c r="V42" s="25" t="s">
        <v>499</v>
      </c>
      <c r="W42" s="25" t="s">
        <v>293</v>
      </c>
      <c r="X42" s="25" t="s">
        <v>294</v>
      </c>
      <c r="Y42" s="22"/>
      <c r="Z42" s="25"/>
      <c r="AA42" s="28"/>
      <c r="AB42" s="28"/>
      <c r="AC42" s="28"/>
      <c r="AD42" s="28"/>
      <c r="AE42" s="25"/>
      <c r="AF42" s="25" t="s">
        <v>1417</v>
      </c>
      <c r="AG42" s="29">
        <v>4532223120.3199997</v>
      </c>
      <c r="AH42" s="28"/>
      <c r="AI42" s="30"/>
      <c r="AJ42" s="30"/>
      <c r="AK42" s="28"/>
      <c r="AL42" s="31"/>
      <c r="AM42" s="32" t="s">
        <v>1418</v>
      </c>
      <c r="AN42" s="33" t="e">
        <f t="shared" ca="1" si="0"/>
        <v>#DIV/0!</v>
      </c>
      <c r="AO42" s="34">
        <v>1</v>
      </c>
      <c r="AP42" s="35">
        <v>0.57169999999999999</v>
      </c>
      <c r="AQ42" s="35">
        <v>1</v>
      </c>
      <c r="AR42" s="36">
        <v>1</v>
      </c>
      <c r="AS42" s="37">
        <f t="shared" si="1"/>
        <v>1</v>
      </c>
      <c r="AT42" s="38">
        <f t="shared" si="2"/>
        <v>0</v>
      </c>
      <c r="AU42" s="38">
        <f t="shared" si="3"/>
        <v>0</v>
      </c>
      <c r="AV42" s="31" t="s">
        <v>1131</v>
      </c>
      <c r="AW42" s="31" t="s">
        <v>1676</v>
      </c>
      <c r="AX42" s="32" t="s">
        <v>2092</v>
      </c>
      <c r="AY42" s="185"/>
      <c r="AZ42" s="185"/>
      <c r="BA42" s="32">
        <f t="shared" si="4"/>
        <v>0</v>
      </c>
      <c r="BB42" s="209" t="str">
        <f t="shared" si="5"/>
        <v>Nb de rapports</v>
      </c>
      <c r="BC42" s="39"/>
      <c r="BD42" s="39"/>
      <c r="BE42" s="39"/>
      <c r="BF42" s="39"/>
    </row>
    <row r="43" spans="1:58" s="12" customFormat="1" ht="63.75" customHeight="1" x14ac:dyDescent="0.25">
      <c r="A43" s="22"/>
      <c r="B43" s="23" t="s">
        <v>546</v>
      </c>
      <c r="C43" s="24" t="s">
        <v>515</v>
      </c>
      <c r="D43" s="25" t="s">
        <v>533</v>
      </c>
      <c r="E43" s="25" t="s">
        <v>444</v>
      </c>
      <c r="F43" s="25" t="s">
        <v>61</v>
      </c>
      <c r="G43" s="22" t="s">
        <v>115</v>
      </c>
      <c r="H43" s="26" t="s">
        <v>830</v>
      </c>
      <c r="I43" s="26" t="s">
        <v>835</v>
      </c>
      <c r="J43" s="27">
        <v>4130000000</v>
      </c>
      <c r="K43" s="25" t="s">
        <v>708</v>
      </c>
      <c r="L43" s="25" t="s">
        <v>2358</v>
      </c>
      <c r="M43" s="22">
        <v>47</v>
      </c>
      <c r="N43" s="25" t="s">
        <v>709</v>
      </c>
      <c r="O43" s="24" t="s">
        <v>176</v>
      </c>
      <c r="P43" s="25" t="s">
        <v>709</v>
      </c>
      <c r="Q43" s="42" t="s">
        <v>1308</v>
      </c>
      <c r="R43" s="25" t="s">
        <v>894</v>
      </c>
      <c r="S43" s="25" t="s">
        <v>895</v>
      </c>
      <c r="T43" s="25" t="s">
        <v>228</v>
      </c>
      <c r="U43" s="25" t="s">
        <v>229</v>
      </c>
      <c r="V43" s="25" t="s">
        <v>499</v>
      </c>
      <c r="W43" s="25" t="s">
        <v>295</v>
      </c>
      <c r="X43" s="25" t="s">
        <v>294</v>
      </c>
      <c r="Y43" s="22"/>
      <c r="Z43" s="25"/>
      <c r="AA43" s="28"/>
      <c r="AB43" s="28"/>
      <c r="AC43" s="28"/>
      <c r="AD43" s="28"/>
      <c r="AE43" s="25" t="s">
        <v>370</v>
      </c>
      <c r="AF43" s="25" t="s">
        <v>61</v>
      </c>
      <c r="AG43" s="29">
        <v>4129828672.5100002</v>
      </c>
      <c r="AH43" s="28"/>
      <c r="AI43" s="30"/>
      <c r="AJ43" s="30">
        <v>2490375615.2449999</v>
      </c>
      <c r="AK43" s="28">
        <v>42514</v>
      </c>
      <c r="AL43" s="31">
        <v>1230</v>
      </c>
      <c r="AM43" s="32" t="s">
        <v>459</v>
      </c>
      <c r="AN43" s="33">
        <f t="shared" ca="1" si="0"/>
        <v>2.3097560975609754</v>
      </c>
      <c r="AO43" s="34">
        <v>1</v>
      </c>
      <c r="AP43" s="35">
        <v>0.73</v>
      </c>
      <c r="AQ43" s="35">
        <v>0.11319999999999997</v>
      </c>
      <c r="AR43" s="36">
        <v>1</v>
      </c>
      <c r="AS43" s="37">
        <f t="shared" si="1"/>
        <v>1</v>
      </c>
      <c r="AT43" s="38">
        <f t="shared" si="2"/>
        <v>0</v>
      </c>
      <c r="AU43" s="38">
        <f t="shared" si="3"/>
        <v>0.88680000000000003</v>
      </c>
      <c r="AV43" s="31" t="s">
        <v>1328</v>
      </c>
      <c r="AW43" s="31" t="s">
        <v>1676</v>
      </c>
      <c r="AX43" s="32" t="s">
        <v>2093</v>
      </c>
      <c r="AY43" s="185"/>
      <c r="AZ43" s="185"/>
      <c r="BA43" s="32">
        <f t="shared" si="4"/>
        <v>41.679600000000001</v>
      </c>
      <c r="BB43" s="209" t="str">
        <f t="shared" si="5"/>
        <v>Nb de rapports</v>
      </c>
      <c r="BC43" s="39"/>
      <c r="BD43" s="39"/>
      <c r="BE43" s="39"/>
      <c r="BF43" s="39"/>
    </row>
    <row r="44" spans="1:58" s="12" customFormat="1" ht="114.75" customHeight="1" x14ac:dyDescent="0.25">
      <c r="A44" s="22"/>
      <c r="B44" s="23" t="s">
        <v>546</v>
      </c>
      <c r="C44" s="24"/>
      <c r="D44" s="25"/>
      <c r="E44" s="25" t="s">
        <v>552</v>
      </c>
      <c r="F44" s="25" t="s">
        <v>75</v>
      </c>
      <c r="G44" s="22" t="s">
        <v>114</v>
      </c>
      <c r="H44" s="26" t="s">
        <v>110</v>
      </c>
      <c r="I44" s="26" t="s">
        <v>714</v>
      </c>
      <c r="J44" s="27">
        <v>500000000</v>
      </c>
      <c r="K44" s="25" t="s">
        <v>150</v>
      </c>
      <c r="L44" s="25" t="s">
        <v>169</v>
      </c>
      <c r="M44" s="22">
        <v>5</v>
      </c>
      <c r="N44" s="25" t="s">
        <v>179</v>
      </c>
      <c r="O44" s="24" t="s">
        <v>176</v>
      </c>
      <c r="P44" s="25"/>
      <c r="Q44" s="42" t="s">
        <v>1895</v>
      </c>
      <c r="R44" s="25" t="s">
        <v>912</v>
      </c>
      <c r="S44" s="25" t="s">
        <v>911</v>
      </c>
      <c r="T44" s="25"/>
      <c r="U44" s="25"/>
      <c r="V44" s="25" t="s">
        <v>504</v>
      </c>
      <c r="W44" s="25" t="s">
        <v>315</v>
      </c>
      <c r="X44" s="25" t="s">
        <v>315</v>
      </c>
      <c r="Y44" s="22"/>
      <c r="Z44" s="25"/>
      <c r="AA44" s="28"/>
      <c r="AB44" s="28"/>
      <c r="AC44" s="28"/>
      <c r="AD44" s="28"/>
      <c r="AE44" s="25" t="s">
        <v>381</v>
      </c>
      <c r="AF44" s="25" t="s">
        <v>1172</v>
      </c>
      <c r="AG44" s="29">
        <v>493729983.22000003</v>
      </c>
      <c r="AH44" s="28"/>
      <c r="AI44" s="30"/>
      <c r="AJ44" s="30"/>
      <c r="AK44" s="28">
        <v>44211</v>
      </c>
      <c r="AL44" s="31">
        <v>67</v>
      </c>
      <c r="AM44" s="32" t="s">
        <v>470</v>
      </c>
      <c r="AN44" s="33">
        <f t="shared" ca="1" si="0"/>
        <v>17.074626865671643</v>
      </c>
      <c r="AO44" s="34">
        <v>1</v>
      </c>
      <c r="AP44" s="35">
        <v>0</v>
      </c>
      <c r="AQ44" s="35">
        <v>1</v>
      </c>
      <c r="AR44" s="36">
        <v>1</v>
      </c>
      <c r="AS44" s="37">
        <f t="shared" si="1"/>
        <v>1</v>
      </c>
      <c r="AT44" s="38">
        <f t="shared" si="2"/>
        <v>0</v>
      </c>
      <c r="AU44" s="38">
        <v>0</v>
      </c>
      <c r="AV44" s="31" t="s">
        <v>1131</v>
      </c>
      <c r="AW44" s="31" t="s">
        <v>1676</v>
      </c>
      <c r="AX44" s="32" t="s">
        <v>1173</v>
      </c>
      <c r="AY44" s="185"/>
      <c r="AZ44" s="185"/>
      <c r="BA44" s="32">
        <f t="shared" si="4"/>
        <v>0</v>
      </c>
      <c r="BB44" s="209" t="str">
        <f t="shared" si="5"/>
        <v>Km</v>
      </c>
      <c r="BC44" s="39"/>
      <c r="BD44" s="39"/>
      <c r="BE44" s="39"/>
      <c r="BF44" s="39"/>
    </row>
    <row r="45" spans="1:58" s="12" customFormat="1" ht="114.75" customHeight="1" x14ac:dyDescent="0.25">
      <c r="A45" s="22"/>
      <c r="B45" s="23" t="s">
        <v>546</v>
      </c>
      <c r="C45" s="24" t="s">
        <v>519</v>
      </c>
      <c r="D45" s="25" t="s">
        <v>539</v>
      </c>
      <c r="E45" s="25" t="s">
        <v>552</v>
      </c>
      <c r="F45" s="25" t="s">
        <v>84</v>
      </c>
      <c r="G45" s="22" t="s">
        <v>122</v>
      </c>
      <c r="H45" s="26" t="s">
        <v>110</v>
      </c>
      <c r="I45" s="26" t="s">
        <v>714</v>
      </c>
      <c r="J45" s="27">
        <v>2629874000</v>
      </c>
      <c r="K45" s="25" t="s">
        <v>158</v>
      </c>
      <c r="L45" s="25" t="s">
        <v>169</v>
      </c>
      <c r="M45" s="22"/>
      <c r="N45" s="25" t="s">
        <v>187</v>
      </c>
      <c r="O45" s="24" t="s">
        <v>176</v>
      </c>
      <c r="P45" s="25" t="s">
        <v>177</v>
      </c>
      <c r="Q45" s="42" t="s">
        <v>1392</v>
      </c>
      <c r="R45" s="25" t="s">
        <v>921</v>
      </c>
      <c r="S45" s="25" t="s">
        <v>922</v>
      </c>
      <c r="T45" s="25"/>
      <c r="U45" s="25"/>
      <c r="V45" s="25" t="s">
        <v>322</v>
      </c>
      <c r="W45" s="25" t="s">
        <v>329</v>
      </c>
      <c r="X45" s="25" t="s">
        <v>330</v>
      </c>
      <c r="Y45" s="22"/>
      <c r="Z45" s="25"/>
      <c r="AA45" s="28"/>
      <c r="AB45" s="28"/>
      <c r="AC45" s="28"/>
      <c r="AD45" s="28"/>
      <c r="AE45" s="25" t="s">
        <v>389</v>
      </c>
      <c r="AF45" s="25" t="s">
        <v>84</v>
      </c>
      <c r="AG45" s="29">
        <v>2629874000</v>
      </c>
      <c r="AH45" s="28"/>
      <c r="AI45" s="30"/>
      <c r="AJ45" s="30"/>
      <c r="AK45" s="28">
        <v>44186</v>
      </c>
      <c r="AL45" s="31">
        <v>90</v>
      </c>
      <c r="AM45" s="32" t="s">
        <v>446</v>
      </c>
      <c r="AN45" s="33">
        <f t="shared" ca="1" si="0"/>
        <v>12.988888888888889</v>
      </c>
      <c r="AO45" s="34">
        <v>1</v>
      </c>
      <c r="AP45" s="35"/>
      <c r="AQ45" s="35">
        <v>1</v>
      </c>
      <c r="AR45" s="36">
        <v>1</v>
      </c>
      <c r="AS45" s="37">
        <f t="shared" si="1"/>
        <v>1</v>
      </c>
      <c r="AT45" s="38">
        <f t="shared" si="2"/>
        <v>0</v>
      </c>
      <c r="AU45" s="38">
        <f t="shared" ref="AU45:AU111" si="6">+AO45-AQ45</f>
        <v>0</v>
      </c>
      <c r="AV45" s="31" t="s">
        <v>1131</v>
      </c>
      <c r="AW45" s="31" t="s">
        <v>1676</v>
      </c>
      <c r="AX45" s="32" t="s">
        <v>1170</v>
      </c>
      <c r="AY45" s="185"/>
      <c r="AZ45" s="185"/>
      <c r="BA45" s="32">
        <f t="shared" si="4"/>
        <v>0</v>
      </c>
      <c r="BB45" s="209" t="str">
        <f t="shared" si="5"/>
        <v>Km</v>
      </c>
      <c r="BC45" s="39"/>
      <c r="BD45" s="39"/>
      <c r="BE45" s="39"/>
      <c r="BF45" s="39"/>
    </row>
    <row r="46" spans="1:58" s="12" customFormat="1" ht="150" customHeight="1" x14ac:dyDescent="0.25">
      <c r="A46" s="22"/>
      <c r="B46" s="23" t="s">
        <v>549</v>
      </c>
      <c r="C46" s="24" t="s">
        <v>511</v>
      </c>
      <c r="D46" s="25" t="s">
        <v>529</v>
      </c>
      <c r="E46" s="25" t="s">
        <v>564</v>
      </c>
      <c r="F46" s="25" t="s">
        <v>92</v>
      </c>
      <c r="G46" s="22" t="s">
        <v>114</v>
      </c>
      <c r="H46" s="26" t="s">
        <v>110</v>
      </c>
      <c r="I46" s="26" t="s">
        <v>714</v>
      </c>
      <c r="J46" s="27">
        <v>1199673724.1700001</v>
      </c>
      <c r="K46" s="25" t="s">
        <v>160</v>
      </c>
      <c r="L46" s="25" t="s">
        <v>169</v>
      </c>
      <c r="M46" s="22">
        <v>64</v>
      </c>
      <c r="N46" s="25"/>
      <c r="O46" s="24" t="s">
        <v>176</v>
      </c>
      <c r="P46" s="25"/>
      <c r="Q46" s="42" t="s">
        <v>1285</v>
      </c>
      <c r="R46" s="25" t="s">
        <v>926</v>
      </c>
      <c r="S46" s="25" t="s">
        <v>925</v>
      </c>
      <c r="T46" s="25" t="s">
        <v>225</v>
      </c>
      <c r="U46" s="25" t="s">
        <v>245</v>
      </c>
      <c r="V46" s="25" t="s">
        <v>503</v>
      </c>
      <c r="W46" s="25" t="s">
        <v>339</v>
      </c>
      <c r="X46" s="25" t="s">
        <v>340</v>
      </c>
      <c r="Y46" s="22"/>
      <c r="Z46" s="25"/>
      <c r="AA46" s="28"/>
      <c r="AB46" s="28"/>
      <c r="AC46" s="28"/>
      <c r="AD46" s="28"/>
      <c r="AE46" s="25" t="s">
        <v>397</v>
      </c>
      <c r="AF46" s="25" t="s">
        <v>92</v>
      </c>
      <c r="AG46" s="29">
        <v>1199673724.1700001</v>
      </c>
      <c r="AH46" s="28"/>
      <c r="AI46" s="30"/>
      <c r="AJ46" s="30"/>
      <c r="AK46" s="28">
        <v>44172</v>
      </c>
      <c r="AL46" s="31">
        <v>90</v>
      </c>
      <c r="AM46" s="32" t="s">
        <v>469</v>
      </c>
      <c r="AN46" s="33">
        <f t="shared" ca="1" si="0"/>
        <v>13.144444444444444</v>
      </c>
      <c r="AO46" s="34">
        <v>1</v>
      </c>
      <c r="AP46" s="35">
        <v>0</v>
      </c>
      <c r="AQ46" s="35">
        <v>1</v>
      </c>
      <c r="AR46" s="36">
        <v>1</v>
      </c>
      <c r="AS46" s="37">
        <f t="shared" si="1"/>
        <v>1</v>
      </c>
      <c r="AT46" s="38">
        <f t="shared" si="2"/>
        <v>0</v>
      </c>
      <c r="AU46" s="38">
        <f t="shared" si="6"/>
        <v>0</v>
      </c>
      <c r="AV46" s="31" t="s">
        <v>1131</v>
      </c>
      <c r="AW46" s="31" t="s">
        <v>1676</v>
      </c>
      <c r="AX46" s="32" t="s">
        <v>2094</v>
      </c>
      <c r="AY46" s="185"/>
      <c r="AZ46" s="185"/>
      <c r="BA46" s="32">
        <f t="shared" si="4"/>
        <v>0</v>
      </c>
      <c r="BB46" s="209" t="str">
        <f t="shared" si="5"/>
        <v>Km</v>
      </c>
      <c r="BC46" s="39"/>
      <c r="BD46" s="39"/>
      <c r="BE46" s="39"/>
      <c r="BF46" s="39"/>
    </row>
    <row r="47" spans="1:58" s="12" customFormat="1" ht="76.5" customHeight="1" x14ac:dyDescent="0.25">
      <c r="A47" s="22"/>
      <c r="B47" s="23" t="s">
        <v>546</v>
      </c>
      <c r="C47" s="24" t="s">
        <v>519</v>
      </c>
      <c r="D47" s="25" t="s">
        <v>539</v>
      </c>
      <c r="E47" s="25" t="s">
        <v>819</v>
      </c>
      <c r="F47" s="25" t="s">
        <v>628</v>
      </c>
      <c r="G47" s="22" t="s">
        <v>122</v>
      </c>
      <c r="H47" s="26" t="s">
        <v>110</v>
      </c>
      <c r="I47" s="26" t="s">
        <v>714</v>
      </c>
      <c r="J47" s="27">
        <v>800000000</v>
      </c>
      <c r="K47" s="25" t="s">
        <v>629</v>
      </c>
      <c r="L47" s="25" t="s">
        <v>169</v>
      </c>
      <c r="M47" s="22">
        <v>0.76</v>
      </c>
      <c r="N47" s="25" t="s">
        <v>630</v>
      </c>
      <c r="O47" s="24" t="s">
        <v>176</v>
      </c>
      <c r="P47" s="25" t="s">
        <v>631</v>
      </c>
      <c r="Q47" s="42" t="s">
        <v>1393</v>
      </c>
      <c r="R47" s="25" t="s">
        <v>632</v>
      </c>
      <c r="S47" s="25"/>
      <c r="T47" s="25" t="s">
        <v>633</v>
      </c>
      <c r="U47" s="25" t="s">
        <v>634</v>
      </c>
      <c r="V47" s="25" t="s">
        <v>499</v>
      </c>
      <c r="W47" s="25" t="s">
        <v>309</v>
      </c>
      <c r="X47" s="25" t="s">
        <v>310</v>
      </c>
      <c r="Y47" s="22" t="s">
        <v>635</v>
      </c>
      <c r="Z47" s="25"/>
      <c r="AA47" s="28"/>
      <c r="AB47" s="28"/>
      <c r="AC47" s="28"/>
      <c r="AD47" s="28"/>
      <c r="AE47" s="25" t="s">
        <v>636</v>
      </c>
      <c r="AF47" s="25" t="s">
        <v>628</v>
      </c>
      <c r="AG47" s="29">
        <v>994929733.20000005</v>
      </c>
      <c r="AH47" s="28"/>
      <c r="AI47" s="30"/>
      <c r="AJ47" s="30"/>
      <c r="AK47" s="28">
        <v>44054</v>
      </c>
      <c r="AL47" s="31">
        <v>90</v>
      </c>
      <c r="AM47" s="32" t="s">
        <v>637</v>
      </c>
      <c r="AN47" s="33">
        <f t="shared" ca="1" si="0"/>
        <v>14.455555555555556</v>
      </c>
      <c r="AO47" s="34">
        <v>1</v>
      </c>
      <c r="AP47" s="35">
        <v>0.8</v>
      </c>
      <c r="AQ47" s="35">
        <v>1</v>
      </c>
      <c r="AR47" s="36">
        <v>1</v>
      </c>
      <c r="AS47" s="37">
        <f t="shared" si="1"/>
        <v>1</v>
      </c>
      <c r="AT47" s="38">
        <f t="shared" si="2"/>
        <v>0</v>
      </c>
      <c r="AU47" s="38">
        <f t="shared" si="6"/>
        <v>0</v>
      </c>
      <c r="AV47" s="31" t="s">
        <v>1131</v>
      </c>
      <c r="AW47" s="31" t="s">
        <v>1676</v>
      </c>
      <c r="AX47" s="32" t="s">
        <v>1171</v>
      </c>
      <c r="AY47" s="185"/>
      <c r="AZ47" s="185"/>
      <c r="BA47" s="32">
        <f t="shared" si="4"/>
        <v>0</v>
      </c>
      <c r="BB47" s="209" t="str">
        <f t="shared" si="5"/>
        <v>Km</v>
      </c>
      <c r="BC47" s="39" t="s">
        <v>638</v>
      </c>
      <c r="BD47" s="39"/>
      <c r="BE47" s="39"/>
      <c r="BF47" s="39"/>
    </row>
    <row r="48" spans="1:58" s="12" customFormat="1" ht="63.75" customHeight="1" x14ac:dyDescent="0.25">
      <c r="A48" s="22"/>
      <c r="B48" s="23" t="s">
        <v>546</v>
      </c>
      <c r="C48" s="24" t="s">
        <v>510</v>
      </c>
      <c r="D48" s="25" t="s">
        <v>528</v>
      </c>
      <c r="E48" s="25" t="s">
        <v>552</v>
      </c>
      <c r="F48" s="25" t="s">
        <v>89</v>
      </c>
      <c r="G48" s="22" t="s">
        <v>114</v>
      </c>
      <c r="H48" s="26" t="s">
        <v>110</v>
      </c>
      <c r="I48" s="26" t="s">
        <v>714</v>
      </c>
      <c r="J48" s="27">
        <v>180025765</v>
      </c>
      <c r="K48" s="25" t="s">
        <v>159</v>
      </c>
      <c r="L48" s="25" t="s">
        <v>169</v>
      </c>
      <c r="M48" s="22"/>
      <c r="N48" s="25" t="s">
        <v>179</v>
      </c>
      <c r="O48" s="24" t="s">
        <v>176</v>
      </c>
      <c r="P48" s="25" t="s">
        <v>179</v>
      </c>
      <c r="Q48" s="42"/>
      <c r="R48" s="25"/>
      <c r="S48" s="25"/>
      <c r="T48" s="25">
        <v>0</v>
      </c>
      <c r="U48" s="25">
        <v>12</v>
      </c>
      <c r="V48" s="25" t="s">
        <v>499</v>
      </c>
      <c r="W48" s="25" t="s">
        <v>337</v>
      </c>
      <c r="X48" s="25" t="s">
        <v>338</v>
      </c>
      <c r="Y48" s="22" t="s">
        <v>627</v>
      </c>
      <c r="Z48" s="25"/>
      <c r="AA48" s="28"/>
      <c r="AB48" s="28"/>
      <c r="AC48" s="28"/>
      <c r="AD48" s="28"/>
      <c r="AE48" s="25" t="s">
        <v>394</v>
      </c>
      <c r="AF48" s="25" t="s">
        <v>89</v>
      </c>
      <c r="AG48" s="29">
        <v>180025765</v>
      </c>
      <c r="AH48" s="28"/>
      <c r="AI48" s="30"/>
      <c r="AJ48" s="30"/>
      <c r="AK48" s="28">
        <v>44176</v>
      </c>
      <c r="AL48" s="31">
        <v>45</v>
      </c>
      <c r="AM48" s="32" t="s">
        <v>485</v>
      </c>
      <c r="AN48" s="33">
        <f t="shared" ca="1" si="0"/>
        <v>26.2</v>
      </c>
      <c r="AO48" s="34">
        <v>1</v>
      </c>
      <c r="AP48" s="35"/>
      <c r="AQ48" s="35">
        <v>1</v>
      </c>
      <c r="AR48" s="36">
        <v>1</v>
      </c>
      <c r="AS48" s="37">
        <f t="shared" si="1"/>
        <v>1</v>
      </c>
      <c r="AT48" s="38">
        <f t="shared" si="2"/>
        <v>0</v>
      </c>
      <c r="AU48" s="38">
        <f t="shared" si="6"/>
        <v>0</v>
      </c>
      <c r="AV48" s="31" t="s">
        <v>1131</v>
      </c>
      <c r="AW48" s="31" t="s">
        <v>1676</v>
      </c>
      <c r="AX48" s="32" t="s">
        <v>1671</v>
      </c>
      <c r="AY48" s="185"/>
      <c r="AZ48" s="185"/>
      <c r="BA48" s="32">
        <f t="shared" si="4"/>
        <v>0</v>
      </c>
      <c r="BB48" s="209" t="str">
        <f t="shared" si="5"/>
        <v>Km</v>
      </c>
      <c r="BC48" s="39"/>
      <c r="BD48" s="39"/>
      <c r="BE48" s="39"/>
      <c r="BF48" s="39"/>
    </row>
    <row r="49" spans="1:59" s="12" customFormat="1" ht="76.5" customHeight="1" x14ac:dyDescent="0.25">
      <c r="A49" s="22"/>
      <c r="B49" s="23" t="s">
        <v>546</v>
      </c>
      <c r="C49" s="24" t="s">
        <v>524</v>
      </c>
      <c r="D49" s="25" t="s">
        <v>543</v>
      </c>
      <c r="E49" s="25" t="s">
        <v>747</v>
      </c>
      <c r="F49" s="25" t="s">
        <v>104</v>
      </c>
      <c r="G49" s="22" t="s">
        <v>111</v>
      </c>
      <c r="H49" s="26" t="s">
        <v>830</v>
      </c>
      <c r="I49" s="26" t="s">
        <v>126</v>
      </c>
      <c r="J49" s="27">
        <v>10200000000</v>
      </c>
      <c r="K49" s="25" t="s">
        <v>168</v>
      </c>
      <c r="L49" s="25" t="s">
        <v>169</v>
      </c>
      <c r="M49" s="22">
        <v>7</v>
      </c>
      <c r="N49" s="25" t="s">
        <v>202</v>
      </c>
      <c r="O49" s="24" t="s">
        <v>176</v>
      </c>
      <c r="P49" s="25" t="s">
        <v>187</v>
      </c>
      <c r="Q49" s="42" t="s">
        <v>1315</v>
      </c>
      <c r="R49" s="25" t="s">
        <v>934</v>
      </c>
      <c r="S49" s="25" t="s">
        <v>933</v>
      </c>
      <c r="T49" s="25" t="s">
        <v>771</v>
      </c>
      <c r="U49" s="25" t="s">
        <v>252</v>
      </c>
      <c r="V49" s="25" t="s">
        <v>986</v>
      </c>
      <c r="W49" s="25" t="s">
        <v>357</v>
      </c>
      <c r="X49" s="25" t="s">
        <v>349</v>
      </c>
      <c r="Y49" s="22"/>
      <c r="Z49" s="25"/>
      <c r="AA49" s="28"/>
      <c r="AB49" s="28"/>
      <c r="AC49" s="28"/>
      <c r="AD49" s="28"/>
      <c r="AE49" s="25" t="s">
        <v>403</v>
      </c>
      <c r="AF49" s="25" t="s">
        <v>104</v>
      </c>
      <c r="AG49" s="29">
        <v>10147465737.717501</v>
      </c>
      <c r="AH49" s="28"/>
      <c r="AI49" s="30"/>
      <c r="AJ49" s="30">
        <v>2144127770.2375002</v>
      </c>
      <c r="AK49" s="28">
        <v>44159</v>
      </c>
      <c r="AL49" s="31">
        <v>270</v>
      </c>
      <c r="AM49" s="32" t="s">
        <v>437</v>
      </c>
      <c r="AN49" s="33">
        <f t="shared" ca="1" si="0"/>
        <v>4.4296296296296296</v>
      </c>
      <c r="AO49" s="34">
        <v>1</v>
      </c>
      <c r="AP49" s="35">
        <v>0.88390000000000002</v>
      </c>
      <c r="AQ49" s="35">
        <v>0.96879999999999999</v>
      </c>
      <c r="AR49" s="36">
        <v>0.96879999999999999</v>
      </c>
      <c r="AS49" s="37">
        <f t="shared" si="1"/>
        <v>1</v>
      </c>
      <c r="AT49" s="38">
        <f t="shared" si="2"/>
        <v>3.1200000000000006E-2</v>
      </c>
      <c r="AU49" s="38">
        <f t="shared" si="6"/>
        <v>3.1200000000000006E-2</v>
      </c>
      <c r="AV49" s="31" t="s">
        <v>1131</v>
      </c>
      <c r="AW49" s="31" t="s">
        <v>1676</v>
      </c>
      <c r="AX49" s="32" t="s">
        <v>2095</v>
      </c>
      <c r="AY49" s="185"/>
      <c r="AZ49" s="185"/>
      <c r="BA49" s="32">
        <f t="shared" si="4"/>
        <v>0.21840000000000004</v>
      </c>
      <c r="BB49" s="209" t="str">
        <f t="shared" si="5"/>
        <v>Km</v>
      </c>
      <c r="BC49" s="39"/>
      <c r="BD49" s="39"/>
      <c r="BE49" s="39"/>
      <c r="BF49" s="39"/>
    </row>
    <row r="50" spans="1:59" s="12" customFormat="1" ht="89.25" customHeight="1" x14ac:dyDescent="0.25">
      <c r="A50" s="70"/>
      <c r="B50" s="71" t="s">
        <v>546</v>
      </c>
      <c r="C50" s="72" t="s">
        <v>513</v>
      </c>
      <c r="D50" s="73" t="s">
        <v>532</v>
      </c>
      <c r="E50" s="73" t="s">
        <v>822</v>
      </c>
      <c r="F50" s="73" t="s">
        <v>57</v>
      </c>
      <c r="G50" s="70" t="s">
        <v>111</v>
      </c>
      <c r="H50" s="74" t="s">
        <v>830</v>
      </c>
      <c r="I50" s="74" t="s">
        <v>120</v>
      </c>
      <c r="J50" s="75">
        <v>108059984700</v>
      </c>
      <c r="K50" s="73" t="s">
        <v>142</v>
      </c>
      <c r="L50" s="73" t="s">
        <v>169</v>
      </c>
      <c r="M50" s="70">
        <v>80</v>
      </c>
      <c r="N50" s="73" t="s">
        <v>170</v>
      </c>
      <c r="O50" s="72" t="s">
        <v>176</v>
      </c>
      <c r="P50" s="73" t="s">
        <v>177</v>
      </c>
      <c r="Q50" s="90" t="s">
        <v>1305</v>
      </c>
      <c r="R50" s="73" t="s">
        <v>886</v>
      </c>
      <c r="S50" s="73" t="s">
        <v>879</v>
      </c>
      <c r="T50" s="73" t="s">
        <v>222</v>
      </c>
      <c r="U50" s="73" t="s">
        <v>220</v>
      </c>
      <c r="V50" s="73" t="s">
        <v>493</v>
      </c>
      <c r="W50" s="73" t="s">
        <v>288</v>
      </c>
      <c r="X50" s="73" t="s">
        <v>289</v>
      </c>
      <c r="Y50" s="70"/>
      <c r="Z50" s="73"/>
      <c r="AA50" s="76"/>
      <c r="AB50" s="76"/>
      <c r="AC50" s="76"/>
      <c r="AD50" s="76"/>
      <c r="AE50" s="73" t="s">
        <v>2043</v>
      </c>
      <c r="AF50" s="73" t="s">
        <v>420</v>
      </c>
      <c r="AG50" s="77">
        <v>126456512400</v>
      </c>
      <c r="AH50" s="76"/>
      <c r="AI50" s="78"/>
      <c r="AJ50" s="78"/>
      <c r="AK50" s="76">
        <v>44061</v>
      </c>
      <c r="AL50" s="79">
        <v>900</v>
      </c>
      <c r="AM50" s="80" t="s">
        <v>457</v>
      </c>
      <c r="AN50" s="81">
        <f t="shared" ca="1" si="0"/>
        <v>1.4377777777777778</v>
      </c>
      <c r="AO50" s="82">
        <v>0.82469999999999999</v>
      </c>
      <c r="AP50" s="82">
        <v>0.60629999999999995</v>
      </c>
      <c r="AQ50" s="83">
        <v>0.4244</v>
      </c>
      <c r="AR50" s="84">
        <v>0.76949999999999996</v>
      </c>
      <c r="AS50" s="85">
        <f t="shared" si="1"/>
        <v>0.82469999999999999</v>
      </c>
      <c r="AT50" s="86">
        <f t="shared" si="2"/>
        <v>5.5200000000000027E-2</v>
      </c>
      <c r="AU50" s="86">
        <f t="shared" si="6"/>
        <v>0.40029999999999999</v>
      </c>
      <c r="AV50" s="79" t="s">
        <v>1132</v>
      </c>
      <c r="AW50" s="79" t="s">
        <v>1332</v>
      </c>
      <c r="AX50" s="80" t="s">
        <v>2234</v>
      </c>
      <c r="AY50" s="87"/>
      <c r="AZ50" s="87"/>
      <c r="BA50" s="80">
        <f t="shared" si="4"/>
        <v>32.024000000000001</v>
      </c>
      <c r="BB50" s="210" t="str">
        <f t="shared" si="5"/>
        <v>Km</v>
      </c>
      <c r="BC50" s="48"/>
      <c r="BD50" s="48"/>
      <c r="BE50" s="48"/>
      <c r="BF50" s="48"/>
      <c r="BG50" s="202" t="s">
        <v>2213</v>
      </c>
    </row>
    <row r="51" spans="1:59" s="12" customFormat="1" ht="102" x14ac:dyDescent="0.25">
      <c r="A51" s="22"/>
      <c r="B51" s="23" t="s">
        <v>546</v>
      </c>
      <c r="C51" s="24" t="s">
        <v>514</v>
      </c>
      <c r="D51" s="25" t="s">
        <v>58</v>
      </c>
      <c r="E51" s="25" t="s">
        <v>552</v>
      </c>
      <c r="F51" s="25" t="s">
        <v>58</v>
      </c>
      <c r="G51" s="22" t="s">
        <v>111</v>
      </c>
      <c r="H51" s="26" t="s">
        <v>830</v>
      </c>
      <c r="I51" s="26" t="s">
        <v>836</v>
      </c>
      <c r="J51" s="27">
        <v>8551000000</v>
      </c>
      <c r="K51" s="25"/>
      <c r="L51" s="25" t="s">
        <v>169</v>
      </c>
      <c r="M51" s="22">
        <v>151.69999999999999</v>
      </c>
      <c r="N51" s="25" t="s">
        <v>200</v>
      </c>
      <c r="O51" s="24" t="s">
        <v>176</v>
      </c>
      <c r="P51" s="25" t="s">
        <v>177</v>
      </c>
      <c r="Q51" s="42" t="s">
        <v>1324</v>
      </c>
      <c r="R51" s="25" t="s">
        <v>891</v>
      </c>
      <c r="S51" s="25" t="s">
        <v>892</v>
      </c>
      <c r="T51" s="25" t="s">
        <v>223</v>
      </c>
      <c r="U51" s="25" t="s">
        <v>224</v>
      </c>
      <c r="V51" s="25" t="s">
        <v>290</v>
      </c>
      <c r="W51" s="25" t="s">
        <v>291</v>
      </c>
      <c r="X51" s="25" t="s">
        <v>292</v>
      </c>
      <c r="Y51" s="22"/>
      <c r="Z51" s="25"/>
      <c r="AA51" s="28"/>
      <c r="AB51" s="28"/>
      <c r="AC51" s="28"/>
      <c r="AD51" s="28"/>
      <c r="AE51" s="25" t="s">
        <v>367</v>
      </c>
      <c r="AF51" s="25" t="s">
        <v>421</v>
      </c>
      <c r="AG51" s="29">
        <v>605365379136</v>
      </c>
      <c r="AH51" s="28"/>
      <c r="AI51" s="30"/>
      <c r="AJ51" s="30" t="s">
        <v>619</v>
      </c>
      <c r="AK51" s="28">
        <v>43807</v>
      </c>
      <c r="AL51" s="31">
        <v>885</v>
      </c>
      <c r="AM51" s="32" t="s">
        <v>456</v>
      </c>
      <c r="AN51" s="33">
        <f t="shared" ca="1" si="0"/>
        <v>1.7491525423728813</v>
      </c>
      <c r="AO51" s="34">
        <v>1</v>
      </c>
      <c r="AP51" s="35">
        <v>0.68</v>
      </c>
      <c r="AQ51" s="35">
        <v>0.24000000000000005</v>
      </c>
      <c r="AR51" s="36">
        <v>0.64</v>
      </c>
      <c r="AS51" s="37">
        <f t="shared" si="1"/>
        <v>1</v>
      </c>
      <c r="AT51" s="38">
        <f t="shared" si="2"/>
        <v>0.36</v>
      </c>
      <c r="AU51" s="38">
        <f t="shared" si="6"/>
        <v>0.76</v>
      </c>
      <c r="AV51" s="31" t="s">
        <v>1131</v>
      </c>
      <c r="AW51" s="31" t="s">
        <v>1332</v>
      </c>
      <c r="AX51" s="32" t="s">
        <v>2333</v>
      </c>
      <c r="AY51" s="185"/>
      <c r="AZ51" s="185"/>
      <c r="BA51" s="32">
        <f t="shared" si="4"/>
        <v>115.29199999999999</v>
      </c>
      <c r="BB51" s="209" t="str">
        <f t="shared" si="5"/>
        <v>Km</v>
      </c>
      <c r="BC51" s="39"/>
      <c r="BD51" s="39"/>
      <c r="BE51" s="39"/>
      <c r="BF51" s="39"/>
    </row>
    <row r="52" spans="1:59" s="12" customFormat="1" ht="60" customHeight="1" x14ac:dyDescent="0.25">
      <c r="A52" s="22"/>
      <c r="B52" s="23" t="s">
        <v>546</v>
      </c>
      <c r="C52" s="24"/>
      <c r="D52" s="25"/>
      <c r="E52" s="25" t="s">
        <v>1117</v>
      </c>
      <c r="F52" s="25" t="s">
        <v>1379</v>
      </c>
      <c r="G52" s="22" t="s">
        <v>111</v>
      </c>
      <c r="H52" s="26" t="s">
        <v>830</v>
      </c>
      <c r="I52" s="26" t="s">
        <v>118</v>
      </c>
      <c r="J52" s="27">
        <v>76374491592.809998</v>
      </c>
      <c r="K52" s="25" t="s">
        <v>141</v>
      </c>
      <c r="L52" s="25" t="s">
        <v>169</v>
      </c>
      <c r="M52" s="22">
        <v>40</v>
      </c>
      <c r="N52" s="25" t="s">
        <v>177</v>
      </c>
      <c r="O52" s="24" t="s">
        <v>176</v>
      </c>
      <c r="P52" s="25" t="s">
        <v>177</v>
      </c>
      <c r="Q52" s="42" t="s">
        <v>1286</v>
      </c>
      <c r="R52" s="25" t="s">
        <v>1107</v>
      </c>
      <c r="S52" s="25" t="s">
        <v>1108</v>
      </c>
      <c r="T52" s="25" t="s">
        <v>215</v>
      </c>
      <c r="U52" s="25" t="s">
        <v>216</v>
      </c>
      <c r="V52" s="25" t="s">
        <v>494</v>
      </c>
      <c r="W52" s="25" t="s">
        <v>281</v>
      </c>
      <c r="X52" s="25" t="s">
        <v>282</v>
      </c>
      <c r="Y52" s="22">
        <v>34000</v>
      </c>
      <c r="Z52" s="25">
        <v>16</v>
      </c>
      <c r="AA52" s="28"/>
      <c r="AB52" s="28"/>
      <c r="AC52" s="28"/>
      <c r="AD52" s="28"/>
      <c r="AE52" s="25" t="s">
        <v>366</v>
      </c>
      <c r="AF52" s="25" t="s">
        <v>1379</v>
      </c>
      <c r="AG52" s="29">
        <v>76374491592.809998</v>
      </c>
      <c r="AH52" s="28" t="s">
        <v>2096</v>
      </c>
      <c r="AI52" s="30"/>
      <c r="AJ52" s="30">
        <v>76374491592.809998</v>
      </c>
      <c r="AK52" s="28">
        <v>43748</v>
      </c>
      <c r="AL52" s="31">
        <v>897</v>
      </c>
      <c r="AM52" s="32" t="s">
        <v>453</v>
      </c>
      <c r="AN52" s="33">
        <f t="shared" ca="1" si="0"/>
        <v>1.7915273132664438</v>
      </c>
      <c r="AO52" s="34">
        <v>1</v>
      </c>
      <c r="AP52" s="35">
        <v>0.94479999999999997</v>
      </c>
      <c r="AQ52" s="35">
        <v>0.94159999999999999</v>
      </c>
      <c r="AR52" s="36">
        <v>1</v>
      </c>
      <c r="AS52" s="37">
        <f t="shared" si="1"/>
        <v>1</v>
      </c>
      <c r="AT52" s="38">
        <f t="shared" si="2"/>
        <v>0</v>
      </c>
      <c r="AU52" s="38">
        <f t="shared" si="6"/>
        <v>5.8400000000000007E-2</v>
      </c>
      <c r="AV52" s="31" t="s">
        <v>1131</v>
      </c>
      <c r="AW52" s="31" t="s">
        <v>1676</v>
      </c>
      <c r="AX52" s="32" t="s">
        <v>2036</v>
      </c>
      <c r="AY52" s="185"/>
      <c r="AZ52" s="185"/>
      <c r="BA52" s="32">
        <f t="shared" si="4"/>
        <v>2.3360000000000003</v>
      </c>
      <c r="BB52" s="209" t="str">
        <f t="shared" si="5"/>
        <v>Km</v>
      </c>
      <c r="BC52" s="39"/>
      <c r="BD52" s="39"/>
      <c r="BE52" s="39" t="s">
        <v>1371</v>
      </c>
      <c r="BF52" s="39"/>
    </row>
    <row r="53" spans="1:59" s="12" customFormat="1" ht="51" customHeight="1" x14ac:dyDescent="0.25">
      <c r="A53" s="22"/>
      <c r="B53" s="23" t="s">
        <v>546</v>
      </c>
      <c r="C53" s="24"/>
      <c r="D53" s="25"/>
      <c r="E53" s="25" t="s">
        <v>1117</v>
      </c>
      <c r="F53" s="25" t="s">
        <v>54</v>
      </c>
      <c r="G53" s="22" t="s">
        <v>115</v>
      </c>
      <c r="H53" s="26" t="s">
        <v>830</v>
      </c>
      <c r="I53" s="26" t="s">
        <v>118</v>
      </c>
      <c r="J53" s="27">
        <v>3330000</v>
      </c>
      <c r="K53" s="25" t="s">
        <v>2097</v>
      </c>
      <c r="L53" s="25" t="s">
        <v>2358</v>
      </c>
      <c r="M53" s="22"/>
      <c r="N53" s="25" t="s">
        <v>1106</v>
      </c>
      <c r="O53" s="24" t="s">
        <v>176</v>
      </c>
      <c r="P53" s="25" t="s">
        <v>177</v>
      </c>
      <c r="Q53" s="42" t="s">
        <v>1286</v>
      </c>
      <c r="R53" s="25" t="s">
        <v>1107</v>
      </c>
      <c r="S53" s="25" t="s">
        <v>1108</v>
      </c>
      <c r="T53" s="25" t="s">
        <v>215</v>
      </c>
      <c r="U53" s="25" t="s">
        <v>216</v>
      </c>
      <c r="V53" s="25" t="s">
        <v>494</v>
      </c>
      <c r="W53" s="25" t="s">
        <v>281</v>
      </c>
      <c r="X53" s="25" t="s">
        <v>282</v>
      </c>
      <c r="Y53" s="22"/>
      <c r="Z53" s="25"/>
      <c r="AA53" s="28"/>
      <c r="AB53" s="28"/>
      <c r="AC53" s="28"/>
      <c r="AD53" s="28"/>
      <c r="AE53" s="25" t="s">
        <v>1110</v>
      </c>
      <c r="AF53" s="25" t="s">
        <v>1109</v>
      </c>
      <c r="AG53" s="29">
        <v>2037492</v>
      </c>
      <c r="AH53" s="28" t="s">
        <v>1111</v>
      </c>
      <c r="AI53" s="30"/>
      <c r="AJ53" s="30">
        <v>2037492</v>
      </c>
      <c r="AK53" s="28">
        <v>43844</v>
      </c>
      <c r="AL53" s="31">
        <v>810</v>
      </c>
      <c r="AM53" s="32" t="s">
        <v>1112</v>
      </c>
      <c r="AN53" s="33">
        <f t="shared" ca="1" si="0"/>
        <v>1.865432098765432</v>
      </c>
      <c r="AO53" s="34">
        <v>1</v>
      </c>
      <c r="AP53" s="35">
        <v>0</v>
      </c>
      <c r="AQ53" s="35">
        <v>0.94</v>
      </c>
      <c r="AR53" s="36">
        <v>1</v>
      </c>
      <c r="AS53" s="37">
        <f t="shared" si="1"/>
        <v>1</v>
      </c>
      <c r="AT53" s="38">
        <f t="shared" si="2"/>
        <v>0</v>
      </c>
      <c r="AU53" s="38">
        <f t="shared" si="6"/>
        <v>6.0000000000000053E-2</v>
      </c>
      <c r="AV53" s="31" t="s">
        <v>1328</v>
      </c>
      <c r="AW53" s="31" t="s">
        <v>1676</v>
      </c>
      <c r="AX53" s="32" t="s">
        <v>2037</v>
      </c>
      <c r="AY53" s="185"/>
      <c r="AZ53" s="185"/>
      <c r="BA53" s="32">
        <f t="shared" si="4"/>
        <v>0</v>
      </c>
      <c r="BB53" s="209" t="str">
        <f t="shared" si="5"/>
        <v>Nb de rapports</v>
      </c>
      <c r="BC53" s="39"/>
      <c r="BD53" s="39"/>
      <c r="BE53" s="39"/>
      <c r="BF53" s="39"/>
    </row>
    <row r="54" spans="1:59" s="12" customFormat="1" ht="75" customHeight="1" x14ac:dyDescent="0.25">
      <c r="A54" s="70"/>
      <c r="B54" s="71"/>
      <c r="C54" s="72" t="s">
        <v>2334</v>
      </c>
      <c r="D54" s="73" t="s">
        <v>2335</v>
      </c>
      <c r="E54" s="73" t="s">
        <v>2246</v>
      </c>
      <c r="F54" s="73" t="s">
        <v>2336</v>
      </c>
      <c r="G54" s="70" t="s">
        <v>2337</v>
      </c>
      <c r="H54" s="74" t="s">
        <v>830</v>
      </c>
      <c r="I54" s="74" t="s">
        <v>2350</v>
      </c>
      <c r="J54" s="75" t="s">
        <v>2338</v>
      </c>
      <c r="K54" s="73" t="s">
        <v>2339</v>
      </c>
      <c r="L54" s="73" t="s">
        <v>1134</v>
      </c>
      <c r="M54" s="70">
        <v>50</v>
      </c>
      <c r="N54" s="73" t="s">
        <v>2340</v>
      </c>
      <c r="O54" s="72" t="s">
        <v>2250</v>
      </c>
      <c r="P54" s="73" t="s">
        <v>2341</v>
      </c>
      <c r="Q54" s="90" t="s">
        <v>1285</v>
      </c>
      <c r="R54" s="73" t="s">
        <v>2342</v>
      </c>
      <c r="S54" s="73" t="s">
        <v>2342</v>
      </c>
      <c r="T54" s="73" t="s">
        <v>2064</v>
      </c>
      <c r="U54" s="73" t="s">
        <v>2064</v>
      </c>
      <c r="V54" s="73" t="s">
        <v>2157</v>
      </c>
      <c r="W54" s="73" t="s">
        <v>2343</v>
      </c>
      <c r="X54" s="73" t="s">
        <v>2344</v>
      </c>
      <c r="Y54" s="70">
        <v>40000</v>
      </c>
      <c r="Z54" s="73">
        <v>50</v>
      </c>
      <c r="AA54" s="76"/>
      <c r="AB54" s="76"/>
      <c r="AC54" s="76"/>
      <c r="AD54" s="76"/>
      <c r="AE54" s="73" t="s">
        <v>2345</v>
      </c>
      <c r="AF54" s="73" t="s">
        <v>2346</v>
      </c>
      <c r="AG54" s="77">
        <v>269974200</v>
      </c>
      <c r="AH54" s="76"/>
      <c r="AI54" s="78"/>
      <c r="AJ54" s="78" t="s">
        <v>2347</v>
      </c>
      <c r="AK54" s="76">
        <v>44774</v>
      </c>
      <c r="AL54" s="79" t="s">
        <v>2280</v>
      </c>
      <c r="AM54" s="80" t="s">
        <v>2348</v>
      </c>
      <c r="AN54" s="81">
        <f t="shared" ca="1" si="0"/>
        <v>29.05</v>
      </c>
      <c r="AO54" s="82">
        <v>0.85</v>
      </c>
      <c r="AP54" s="82" t="s">
        <v>2260</v>
      </c>
      <c r="AQ54" s="83">
        <v>0.53839999999999999</v>
      </c>
      <c r="AR54" s="84">
        <v>0.76712328767123283</v>
      </c>
      <c r="AS54" s="85">
        <f t="shared" ref="AS54" si="7">+AO54</f>
        <v>0.85</v>
      </c>
      <c r="AT54" s="86">
        <f t="shared" ref="AT54" si="8">+AS54-AR54</f>
        <v>8.2876712328767144E-2</v>
      </c>
      <c r="AU54" s="86">
        <f t="shared" ref="AU54" si="9">+AO54-AQ54</f>
        <v>0.31159999999999999</v>
      </c>
      <c r="AV54" s="79" t="s">
        <v>1132</v>
      </c>
      <c r="AW54" s="79" t="s">
        <v>1332</v>
      </c>
      <c r="AX54" s="248" t="s">
        <v>2349</v>
      </c>
      <c r="AY54" s="87"/>
      <c r="AZ54" s="87"/>
      <c r="BA54" s="80">
        <f t="shared" si="4"/>
        <v>15.58</v>
      </c>
      <c r="BB54" s="210" t="str">
        <f t="shared" si="5"/>
        <v>ML</v>
      </c>
      <c r="BC54" s="48"/>
      <c r="BD54" s="48"/>
      <c r="BE54" s="48"/>
      <c r="BF54" s="48"/>
    </row>
    <row r="55" spans="1:59" s="12" customFormat="1" ht="89.25" customHeight="1" x14ac:dyDescent="0.25">
      <c r="A55" s="70"/>
      <c r="B55" s="71" t="s">
        <v>546</v>
      </c>
      <c r="C55" s="72"/>
      <c r="D55" s="73"/>
      <c r="E55" s="73" t="s">
        <v>1117</v>
      </c>
      <c r="F55" s="73" t="s">
        <v>2019</v>
      </c>
      <c r="G55" s="70" t="s">
        <v>115</v>
      </c>
      <c r="H55" s="74" t="s">
        <v>830</v>
      </c>
      <c r="I55" s="74" t="s">
        <v>118</v>
      </c>
      <c r="J55" s="75">
        <v>5550000</v>
      </c>
      <c r="K55" s="73" t="s">
        <v>2020</v>
      </c>
      <c r="L55" s="73" t="s">
        <v>2358</v>
      </c>
      <c r="M55" s="70"/>
      <c r="N55" s="73" t="s">
        <v>1106</v>
      </c>
      <c r="O55" s="72" t="s">
        <v>176</v>
      </c>
      <c r="P55" s="73" t="s">
        <v>177</v>
      </c>
      <c r="Q55" s="90" t="s">
        <v>1286</v>
      </c>
      <c r="R55" s="73" t="s">
        <v>1108</v>
      </c>
      <c r="S55" s="73" t="s">
        <v>1113</v>
      </c>
      <c r="T55" s="73">
        <v>60</v>
      </c>
      <c r="U55" s="73">
        <v>133</v>
      </c>
      <c r="V55" s="73" t="s">
        <v>494</v>
      </c>
      <c r="W55" s="73" t="s">
        <v>1114</v>
      </c>
      <c r="X55" s="73" t="s">
        <v>282</v>
      </c>
      <c r="Y55" s="70">
        <v>358154</v>
      </c>
      <c r="Z55" s="73">
        <v>17</v>
      </c>
      <c r="AA55" s="76"/>
      <c r="AB55" s="76"/>
      <c r="AC55" s="76"/>
      <c r="AD55" s="76"/>
      <c r="AE55" s="73" t="s">
        <v>1115</v>
      </c>
      <c r="AF55" s="73" t="s">
        <v>2019</v>
      </c>
      <c r="AG55" s="77">
        <v>6292357</v>
      </c>
      <c r="AH55" s="87" t="s">
        <v>1116</v>
      </c>
      <c r="AI55" s="78"/>
      <c r="AJ55" s="77">
        <v>6292357</v>
      </c>
      <c r="AK55" s="76">
        <v>44174</v>
      </c>
      <c r="AL55" s="79">
        <v>730</v>
      </c>
      <c r="AM55" s="80" t="s">
        <v>1112</v>
      </c>
      <c r="AN55" s="81">
        <f t="shared" ca="1" si="0"/>
        <v>1.6178082191780823</v>
      </c>
      <c r="AO55" s="82">
        <v>0.76712328767123283</v>
      </c>
      <c r="AP55" s="82">
        <v>0</v>
      </c>
      <c r="AQ55" s="83">
        <v>0.53839999999999999</v>
      </c>
      <c r="AR55" s="84">
        <v>0.76712328767123283</v>
      </c>
      <c r="AS55" s="85">
        <f t="shared" si="1"/>
        <v>0.76712328767123283</v>
      </c>
      <c r="AT55" s="86">
        <f t="shared" si="2"/>
        <v>0</v>
      </c>
      <c r="AU55" s="86">
        <f t="shared" si="6"/>
        <v>0.22872328767123284</v>
      </c>
      <c r="AV55" s="79" t="s">
        <v>1132</v>
      </c>
      <c r="AW55" s="79" t="s">
        <v>1332</v>
      </c>
      <c r="AX55" s="80"/>
      <c r="AY55" s="87">
        <v>44025</v>
      </c>
      <c r="AZ55" s="87">
        <v>44054</v>
      </c>
      <c r="BA55" s="80">
        <f t="shared" si="4"/>
        <v>0</v>
      </c>
      <c r="BB55" s="210" t="str">
        <f t="shared" si="5"/>
        <v>Nb de rapports</v>
      </c>
      <c r="BC55" s="48"/>
      <c r="BD55" s="48"/>
      <c r="BE55" s="48"/>
      <c r="BF55" s="48"/>
    </row>
    <row r="56" spans="1:59" s="12" customFormat="1" ht="75" customHeight="1" x14ac:dyDescent="0.25">
      <c r="A56" s="70"/>
      <c r="B56" s="71" t="s">
        <v>549</v>
      </c>
      <c r="C56" s="72" t="s">
        <v>517</v>
      </c>
      <c r="D56" s="73" t="s">
        <v>536</v>
      </c>
      <c r="E56" s="73" t="s">
        <v>552</v>
      </c>
      <c r="F56" s="73" t="s">
        <v>63</v>
      </c>
      <c r="G56" s="70" t="s">
        <v>113</v>
      </c>
      <c r="H56" s="74" t="s">
        <v>830</v>
      </c>
      <c r="I56" s="74" t="s">
        <v>832</v>
      </c>
      <c r="J56" s="75">
        <v>576659142913</v>
      </c>
      <c r="K56" s="73" t="s">
        <v>143</v>
      </c>
      <c r="L56" s="73" t="s">
        <v>169</v>
      </c>
      <c r="M56" s="70">
        <v>17</v>
      </c>
      <c r="N56" s="73" t="s">
        <v>201</v>
      </c>
      <c r="O56" s="72" t="s">
        <v>176</v>
      </c>
      <c r="P56" s="73" t="s">
        <v>177</v>
      </c>
      <c r="Q56" s="90" t="s">
        <v>2075</v>
      </c>
      <c r="R56" s="73"/>
      <c r="S56" s="73"/>
      <c r="T56" s="73"/>
      <c r="U56" s="73"/>
      <c r="V56" s="73" t="s">
        <v>490</v>
      </c>
      <c r="W56" s="73" t="s">
        <v>297</v>
      </c>
      <c r="X56" s="73" t="s">
        <v>298</v>
      </c>
      <c r="Y56" s="70"/>
      <c r="Z56" s="73"/>
      <c r="AA56" s="76"/>
      <c r="AB56" s="76"/>
      <c r="AC56" s="76"/>
      <c r="AD56" s="76"/>
      <c r="AE56" s="73" t="s">
        <v>372</v>
      </c>
      <c r="AF56" s="73" t="s">
        <v>63</v>
      </c>
      <c r="AG56" s="77">
        <v>576659142913</v>
      </c>
      <c r="AH56" s="76"/>
      <c r="AI56" s="78"/>
      <c r="AJ56" s="78"/>
      <c r="AK56" s="76">
        <v>43084</v>
      </c>
      <c r="AL56" s="79">
        <v>910</v>
      </c>
      <c r="AM56" s="80" t="s">
        <v>456</v>
      </c>
      <c r="AN56" s="81">
        <f t="shared" ca="1" si="0"/>
        <v>2.4956043956043956</v>
      </c>
      <c r="AO56" s="82">
        <v>0.8</v>
      </c>
      <c r="AP56" s="82">
        <v>0.5</v>
      </c>
      <c r="AQ56" s="83">
        <v>3.0000000000000027E-2</v>
      </c>
      <c r="AR56" s="84">
        <v>0.8</v>
      </c>
      <c r="AS56" s="85">
        <f t="shared" si="1"/>
        <v>0.8</v>
      </c>
      <c r="AT56" s="86">
        <f t="shared" si="2"/>
        <v>0</v>
      </c>
      <c r="AU56" s="86">
        <f t="shared" si="6"/>
        <v>0.77</v>
      </c>
      <c r="AV56" s="79" t="s">
        <v>1132</v>
      </c>
      <c r="AW56" s="79" t="s">
        <v>1332</v>
      </c>
      <c r="AX56" s="80" t="s">
        <v>1403</v>
      </c>
      <c r="AY56" s="87"/>
      <c r="AZ56" s="87"/>
      <c r="BA56" s="80">
        <f t="shared" si="4"/>
        <v>13.09</v>
      </c>
      <c r="BB56" s="210" t="str">
        <f t="shared" si="5"/>
        <v>Km</v>
      </c>
      <c r="BC56" s="48"/>
      <c r="BD56" s="48"/>
      <c r="BE56" s="48"/>
      <c r="BF56" s="48"/>
    </row>
    <row r="57" spans="1:59" s="12" customFormat="1" ht="51" customHeight="1" x14ac:dyDescent="0.25">
      <c r="A57" s="70"/>
      <c r="B57" s="71" t="s">
        <v>546</v>
      </c>
      <c r="C57" s="72" t="s">
        <v>523</v>
      </c>
      <c r="D57" s="73" t="s">
        <v>542</v>
      </c>
      <c r="E57" s="73" t="s">
        <v>823</v>
      </c>
      <c r="F57" s="73" t="s">
        <v>102</v>
      </c>
      <c r="G57" s="70" t="s">
        <v>127</v>
      </c>
      <c r="H57" s="74" t="s">
        <v>830</v>
      </c>
      <c r="I57" s="74" t="s">
        <v>125</v>
      </c>
      <c r="J57" s="75">
        <v>1355000000</v>
      </c>
      <c r="K57" s="73" t="s">
        <v>782</v>
      </c>
      <c r="L57" s="73" t="s">
        <v>2358</v>
      </c>
      <c r="M57" s="70">
        <v>4</v>
      </c>
      <c r="N57" s="73" t="s">
        <v>192</v>
      </c>
      <c r="O57" s="72" t="s">
        <v>176</v>
      </c>
      <c r="P57" s="73" t="s">
        <v>192</v>
      </c>
      <c r="Q57" s="90" t="s">
        <v>2098</v>
      </c>
      <c r="R57" s="73"/>
      <c r="S57" s="73"/>
      <c r="T57" s="73"/>
      <c r="U57" s="73"/>
      <c r="V57" s="73" t="s">
        <v>985</v>
      </c>
      <c r="W57" s="73"/>
      <c r="X57" s="73"/>
      <c r="Y57" s="70"/>
      <c r="Z57" s="73"/>
      <c r="AA57" s="76"/>
      <c r="AB57" s="76"/>
      <c r="AC57" s="76"/>
      <c r="AD57" s="76"/>
      <c r="AE57" s="73" t="s">
        <v>401</v>
      </c>
      <c r="AF57" s="73" t="s">
        <v>102</v>
      </c>
      <c r="AG57" s="77">
        <v>1354707165</v>
      </c>
      <c r="AH57" s="76"/>
      <c r="AI57" s="78"/>
      <c r="AJ57" s="77">
        <v>826418439.64300001</v>
      </c>
      <c r="AK57" s="76">
        <v>43566</v>
      </c>
      <c r="AL57" s="79">
        <v>1320</v>
      </c>
      <c r="AM57" s="80" t="s">
        <v>435</v>
      </c>
      <c r="AN57" s="81">
        <f t="shared" ref="AN57" ca="1" si="10">((TODAY())-AK57)/AL57</f>
        <v>1.3553030303030302</v>
      </c>
      <c r="AO57" s="82">
        <v>0.8</v>
      </c>
      <c r="AP57" s="82">
        <v>0.52928885225169675</v>
      </c>
      <c r="AQ57" s="83">
        <v>0.8</v>
      </c>
      <c r="AR57" s="84">
        <v>0.8</v>
      </c>
      <c r="AS57" s="85">
        <f t="shared" ref="AS57:AS58" si="11">+AO57</f>
        <v>0.8</v>
      </c>
      <c r="AT57" s="86">
        <f t="shared" ref="AT57" si="12">+AS57-AR57</f>
        <v>0</v>
      </c>
      <c r="AU57" s="86">
        <f t="shared" ref="AU57" si="13">+AO57-AQ57</f>
        <v>0</v>
      </c>
      <c r="AV57" s="79" t="s">
        <v>1132</v>
      </c>
      <c r="AW57" s="79" t="s">
        <v>1332</v>
      </c>
      <c r="AX57" s="80"/>
      <c r="AY57" s="87"/>
      <c r="AZ57" s="87"/>
      <c r="BA57" s="80">
        <f t="shared" si="4"/>
        <v>0</v>
      </c>
      <c r="BB57" s="210" t="str">
        <f t="shared" si="5"/>
        <v>Nb de rapports</v>
      </c>
      <c r="BC57" s="48"/>
      <c r="BD57" s="48"/>
      <c r="BE57" s="48"/>
      <c r="BF57" s="48"/>
    </row>
    <row r="58" spans="1:59" s="12" customFormat="1" ht="120" x14ac:dyDescent="0.25">
      <c r="A58" s="94">
        <v>65</v>
      </c>
      <c r="B58" s="95">
        <v>206</v>
      </c>
      <c r="C58" s="96">
        <v>327</v>
      </c>
      <c r="D58" s="97" t="s">
        <v>542</v>
      </c>
      <c r="E58" s="97" t="s">
        <v>1229</v>
      </c>
      <c r="F58" s="97" t="s">
        <v>2222</v>
      </c>
      <c r="G58" s="94" t="s">
        <v>2223</v>
      </c>
      <c r="H58" s="98" t="s">
        <v>830</v>
      </c>
      <c r="I58" s="98" t="s">
        <v>2224</v>
      </c>
      <c r="J58" s="99">
        <v>4400000000</v>
      </c>
      <c r="K58" s="97" t="s">
        <v>2225</v>
      </c>
      <c r="L58" s="97" t="s">
        <v>2358</v>
      </c>
      <c r="M58" s="94">
        <v>5</v>
      </c>
      <c r="N58" s="97" t="s">
        <v>194</v>
      </c>
      <c r="O58" s="96" t="s">
        <v>2226</v>
      </c>
      <c r="P58" s="97" t="s">
        <v>783</v>
      </c>
      <c r="Q58" s="100"/>
      <c r="R58" s="97" t="s">
        <v>2227</v>
      </c>
      <c r="S58" s="97" t="s">
        <v>2228</v>
      </c>
      <c r="T58" s="97">
        <v>0</v>
      </c>
      <c r="U58" s="97">
        <v>4.9000000000000004</v>
      </c>
      <c r="V58" s="97" t="s">
        <v>2229</v>
      </c>
      <c r="W58" s="97" t="s">
        <v>302</v>
      </c>
      <c r="X58" s="97" t="s">
        <v>2230</v>
      </c>
      <c r="Y58" s="94"/>
      <c r="Z58" s="97"/>
      <c r="AA58" s="101" t="s">
        <v>703</v>
      </c>
      <c r="AB58" s="101" t="s">
        <v>703</v>
      </c>
      <c r="AC58" s="101" t="s">
        <v>703</v>
      </c>
      <c r="AD58" s="101" t="s">
        <v>703</v>
      </c>
      <c r="AE58" s="97" t="s">
        <v>2231</v>
      </c>
      <c r="AF58" s="97" t="s">
        <v>2222</v>
      </c>
      <c r="AG58" s="102">
        <v>4137778540</v>
      </c>
      <c r="AH58" s="101">
        <v>43787</v>
      </c>
      <c r="AI58" s="103"/>
      <c r="AJ58" s="103">
        <v>0</v>
      </c>
      <c r="AK58" s="101">
        <v>44657</v>
      </c>
      <c r="AL58" s="104">
        <v>763</v>
      </c>
      <c r="AM58" s="105" t="s">
        <v>2232</v>
      </c>
      <c r="AN58" s="106">
        <v>0.26605504587155965</v>
      </c>
      <c r="AO58" s="107">
        <v>0.15</v>
      </c>
      <c r="AP58" s="107">
        <v>0</v>
      </c>
      <c r="AQ58" s="108">
        <v>0</v>
      </c>
      <c r="AR58" s="109">
        <v>0</v>
      </c>
      <c r="AS58" s="110">
        <f t="shared" si="11"/>
        <v>0.15</v>
      </c>
      <c r="AT58" s="111">
        <f t="shared" ref="AT58" si="14">+AS58-AR58</f>
        <v>0.15</v>
      </c>
      <c r="AU58" s="111">
        <f t="shared" ref="AU58" si="15">+AO58-AQ58</f>
        <v>0.15</v>
      </c>
      <c r="AV58" s="104" t="s">
        <v>1132</v>
      </c>
      <c r="AW58" s="104" t="s">
        <v>1333</v>
      </c>
      <c r="AX58" s="105" t="s">
        <v>2233</v>
      </c>
      <c r="AY58" s="201"/>
      <c r="AZ58" s="201"/>
      <c r="BA58" s="105">
        <f t="shared" si="4"/>
        <v>0.75</v>
      </c>
      <c r="BB58" s="211" t="str">
        <f t="shared" si="5"/>
        <v>Nb de rapports</v>
      </c>
      <c r="BC58" s="112"/>
      <c r="BD58" s="112"/>
      <c r="BE58" s="112"/>
      <c r="BF58" s="112"/>
    </row>
    <row r="59" spans="1:59" s="12" customFormat="1" ht="89.25" customHeight="1" x14ac:dyDescent="0.25">
      <c r="A59" s="70"/>
      <c r="B59" s="71" t="s">
        <v>546</v>
      </c>
      <c r="C59" s="72" t="s">
        <v>524</v>
      </c>
      <c r="D59" s="73" t="s">
        <v>543</v>
      </c>
      <c r="E59" s="73" t="s">
        <v>747</v>
      </c>
      <c r="F59" s="73" t="s">
        <v>103</v>
      </c>
      <c r="G59" s="70" t="s">
        <v>115</v>
      </c>
      <c r="H59" s="74" t="s">
        <v>830</v>
      </c>
      <c r="I59" s="74" t="s">
        <v>834</v>
      </c>
      <c r="J59" s="75">
        <v>14299000000</v>
      </c>
      <c r="K59" s="73" t="s">
        <v>168</v>
      </c>
      <c r="L59" s="73" t="s">
        <v>2358</v>
      </c>
      <c r="M59" s="70">
        <v>8</v>
      </c>
      <c r="N59" s="73" t="s">
        <v>192</v>
      </c>
      <c r="O59" s="72" t="s">
        <v>176</v>
      </c>
      <c r="P59" s="73" t="s">
        <v>192</v>
      </c>
      <c r="Q59" s="90" t="s">
        <v>1315</v>
      </c>
      <c r="R59" s="73"/>
      <c r="S59" s="73"/>
      <c r="T59" s="73" t="s">
        <v>225</v>
      </c>
      <c r="U59" s="73" t="s">
        <v>251</v>
      </c>
      <c r="V59" s="73" t="s">
        <v>988</v>
      </c>
      <c r="W59" s="73" t="s">
        <v>348</v>
      </c>
      <c r="X59" s="73" t="s">
        <v>349</v>
      </c>
      <c r="Y59" s="70"/>
      <c r="Z59" s="73"/>
      <c r="AA59" s="76"/>
      <c r="AB59" s="76"/>
      <c r="AC59" s="76"/>
      <c r="AD59" s="76"/>
      <c r="AE59" s="73" t="s">
        <v>402</v>
      </c>
      <c r="AF59" s="73" t="s">
        <v>103</v>
      </c>
      <c r="AG59" s="77">
        <v>14298039550.08</v>
      </c>
      <c r="AH59" s="76"/>
      <c r="AI59" s="78"/>
      <c r="AJ59" s="77">
        <v>11438431640.064001</v>
      </c>
      <c r="AK59" s="76">
        <v>42828</v>
      </c>
      <c r="AL59" s="79">
        <v>1269</v>
      </c>
      <c r="AM59" s="80" t="s">
        <v>436</v>
      </c>
      <c r="AN59" s="81">
        <f t="shared" ca="1" si="0"/>
        <v>1.9913317572892042</v>
      </c>
      <c r="AO59" s="82">
        <v>0.91</v>
      </c>
      <c r="AP59" s="82">
        <v>0.92</v>
      </c>
      <c r="AQ59" s="83">
        <v>0.91</v>
      </c>
      <c r="AR59" s="84">
        <v>0.91</v>
      </c>
      <c r="AS59" s="85">
        <f t="shared" si="1"/>
        <v>0.91</v>
      </c>
      <c r="AT59" s="86">
        <f t="shared" si="2"/>
        <v>0</v>
      </c>
      <c r="AU59" s="86">
        <f t="shared" si="6"/>
        <v>0</v>
      </c>
      <c r="AV59" s="79" t="s">
        <v>1132</v>
      </c>
      <c r="AW59" s="79" t="s">
        <v>1332</v>
      </c>
      <c r="AX59" s="80"/>
      <c r="AY59" s="87"/>
      <c r="AZ59" s="87"/>
      <c r="BA59" s="80">
        <f t="shared" si="4"/>
        <v>0</v>
      </c>
      <c r="BB59" s="210" t="str">
        <f t="shared" si="5"/>
        <v>Nb de rapports</v>
      </c>
      <c r="BC59" s="48"/>
      <c r="BD59" s="48"/>
      <c r="BE59" s="48"/>
      <c r="BF59" s="48"/>
    </row>
    <row r="60" spans="1:59" s="12" customFormat="1" ht="63.75" customHeight="1" x14ac:dyDescent="0.25">
      <c r="A60" s="70"/>
      <c r="B60" s="71" t="s">
        <v>550</v>
      </c>
      <c r="C60" s="72" t="s">
        <v>705</v>
      </c>
      <c r="D60" s="73" t="s">
        <v>545</v>
      </c>
      <c r="E60" s="73" t="s">
        <v>778</v>
      </c>
      <c r="F60" s="73" t="s">
        <v>772</v>
      </c>
      <c r="G60" s="70" t="s">
        <v>115</v>
      </c>
      <c r="H60" s="74" t="s">
        <v>830</v>
      </c>
      <c r="I60" s="74" t="s">
        <v>831</v>
      </c>
      <c r="J60" s="75">
        <v>11521182334.58</v>
      </c>
      <c r="K60" s="73" t="s">
        <v>773</v>
      </c>
      <c r="L60" s="73" t="s">
        <v>2358</v>
      </c>
      <c r="M60" s="70">
        <v>10</v>
      </c>
      <c r="N60" s="73" t="s">
        <v>195</v>
      </c>
      <c r="O60" s="72" t="s">
        <v>176</v>
      </c>
      <c r="P60" s="73" t="s">
        <v>196</v>
      </c>
      <c r="Q60" s="90" t="s">
        <v>1284</v>
      </c>
      <c r="R60" s="73" t="s">
        <v>944</v>
      </c>
      <c r="S60" s="73" t="s">
        <v>943</v>
      </c>
      <c r="T60" s="73" t="s">
        <v>225</v>
      </c>
      <c r="U60" s="73" t="s">
        <v>258</v>
      </c>
      <c r="V60" s="73" t="s">
        <v>490</v>
      </c>
      <c r="W60" s="73" t="s">
        <v>359</v>
      </c>
      <c r="X60" s="73" t="s">
        <v>360</v>
      </c>
      <c r="Y60" s="70"/>
      <c r="Z60" s="73"/>
      <c r="AA60" s="76"/>
      <c r="AB60" s="76"/>
      <c r="AC60" s="76"/>
      <c r="AD60" s="76"/>
      <c r="AE60" s="73" t="s">
        <v>410</v>
      </c>
      <c r="AF60" s="73" t="s">
        <v>2099</v>
      </c>
      <c r="AG60" s="77">
        <v>12831526829.25</v>
      </c>
      <c r="AH60" s="76"/>
      <c r="AI60" s="78"/>
      <c r="AJ60" s="77">
        <v>9819533109.3800011</v>
      </c>
      <c r="AK60" s="76">
        <v>43180</v>
      </c>
      <c r="AL60" s="79">
        <v>1605</v>
      </c>
      <c r="AM60" s="80" t="s">
        <v>442</v>
      </c>
      <c r="AN60" s="81">
        <f t="shared" ca="1" si="0"/>
        <v>1.3551401869158879</v>
      </c>
      <c r="AO60" s="82">
        <v>0.82299999999999995</v>
      </c>
      <c r="AP60" s="82">
        <v>0.84</v>
      </c>
      <c r="AQ60" s="83">
        <v>0.82299999999999995</v>
      </c>
      <c r="AR60" s="84">
        <v>0.82299999999999995</v>
      </c>
      <c r="AS60" s="85">
        <f t="shared" si="1"/>
        <v>0.82299999999999995</v>
      </c>
      <c r="AT60" s="86">
        <f t="shared" si="2"/>
        <v>0</v>
      </c>
      <c r="AU60" s="86">
        <f t="shared" si="6"/>
        <v>0</v>
      </c>
      <c r="AV60" s="79" t="s">
        <v>1132</v>
      </c>
      <c r="AW60" s="79" t="s">
        <v>1332</v>
      </c>
      <c r="AX60" s="80" t="s">
        <v>2270</v>
      </c>
      <c r="AY60" s="87"/>
      <c r="AZ60" s="87"/>
      <c r="BA60" s="80">
        <f t="shared" si="4"/>
        <v>0</v>
      </c>
      <c r="BB60" s="210" t="str">
        <f t="shared" si="5"/>
        <v>Nb de rapports</v>
      </c>
      <c r="BC60" s="48"/>
      <c r="BD60" s="48"/>
      <c r="BE60" s="48"/>
      <c r="BF60" s="48"/>
    </row>
    <row r="61" spans="1:59" s="12" customFormat="1" ht="63.75" customHeight="1" x14ac:dyDescent="0.25">
      <c r="A61" s="70"/>
      <c r="B61" s="71" t="s">
        <v>550</v>
      </c>
      <c r="C61" s="72" t="s">
        <v>705</v>
      </c>
      <c r="D61" s="73" t="s">
        <v>545</v>
      </c>
      <c r="E61" s="73" t="s">
        <v>778</v>
      </c>
      <c r="F61" s="73" t="s">
        <v>774</v>
      </c>
      <c r="G61" s="70" t="s">
        <v>127</v>
      </c>
      <c r="H61" s="74" t="s">
        <v>830</v>
      </c>
      <c r="I61" s="74" t="s">
        <v>831</v>
      </c>
      <c r="J61" s="75">
        <v>3266914395.96</v>
      </c>
      <c r="K61" s="73" t="s">
        <v>773</v>
      </c>
      <c r="L61" s="73" t="s">
        <v>2358</v>
      </c>
      <c r="M61" s="70">
        <v>2</v>
      </c>
      <c r="N61" s="73" t="s">
        <v>195</v>
      </c>
      <c r="O61" s="72" t="s">
        <v>176</v>
      </c>
      <c r="P61" s="73" t="s">
        <v>196</v>
      </c>
      <c r="Q61" s="90" t="s">
        <v>1284</v>
      </c>
      <c r="R61" s="73" t="s">
        <v>944</v>
      </c>
      <c r="S61" s="73" t="s">
        <v>943</v>
      </c>
      <c r="T61" s="73" t="s">
        <v>225</v>
      </c>
      <c r="U61" s="73" t="s">
        <v>258</v>
      </c>
      <c r="V61" s="73" t="s">
        <v>490</v>
      </c>
      <c r="W61" s="73" t="s">
        <v>359</v>
      </c>
      <c r="X61" s="73" t="s">
        <v>360</v>
      </c>
      <c r="Y61" s="70"/>
      <c r="Z61" s="73"/>
      <c r="AA61" s="76"/>
      <c r="AB61" s="76"/>
      <c r="AC61" s="76"/>
      <c r="AD61" s="76"/>
      <c r="AE61" s="73" t="s">
        <v>411</v>
      </c>
      <c r="AF61" s="73" t="s">
        <v>428</v>
      </c>
      <c r="AG61" s="77">
        <v>2889950672.0999999</v>
      </c>
      <c r="AH61" s="76"/>
      <c r="AI61" s="78"/>
      <c r="AJ61" s="77">
        <v>2466905796.9000001</v>
      </c>
      <c r="AK61" s="76">
        <v>43273</v>
      </c>
      <c r="AL61" s="79">
        <v>1545</v>
      </c>
      <c r="AM61" s="80" t="s">
        <v>435</v>
      </c>
      <c r="AN61" s="81">
        <f t="shared" ca="1" si="0"/>
        <v>1.3475728155339806</v>
      </c>
      <c r="AO61" s="82">
        <v>0.8</v>
      </c>
      <c r="AP61" s="82">
        <v>0.93</v>
      </c>
      <c r="AQ61" s="83">
        <v>0.8</v>
      </c>
      <c r="AR61" s="84">
        <v>0.8</v>
      </c>
      <c r="AS61" s="85">
        <f t="shared" si="1"/>
        <v>0.8</v>
      </c>
      <c r="AT61" s="86">
        <f t="shared" si="2"/>
        <v>0</v>
      </c>
      <c r="AU61" s="86">
        <f t="shared" si="6"/>
        <v>0</v>
      </c>
      <c r="AV61" s="79" t="s">
        <v>1132</v>
      </c>
      <c r="AW61" s="79" t="s">
        <v>1332</v>
      </c>
      <c r="AX61" s="80" t="s">
        <v>1275</v>
      </c>
      <c r="AY61" s="87"/>
      <c r="AZ61" s="87"/>
      <c r="BA61" s="80">
        <f t="shared" si="4"/>
        <v>0</v>
      </c>
      <c r="BB61" s="210" t="str">
        <f t="shared" si="5"/>
        <v>Nb de rapports</v>
      </c>
      <c r="BC61" s="48"/>
      <c r="BD61" s="48"/>
      <c r="BE61" s="48"/>
      <c r="BF61" s="48"/>
    </row>
    <row r="62" spans="1:59" s="12" customFormat="1" ht="90" customHeight="1" x14ac:dyDescent="0.25">
      <c r="A62" s="70"/>
      <c r="B62" s="71" t="s">
        <v>550</v>
      </c>
      <c r="C62" s="72" t="s">
        <v>705</v>
      </c>
      <c r="D62" s="73" t="s">
        <v>545</v>
      </c>
      <c r="E62" s="73" t="s">
        <v>778</v>
      </c>
      <c r="F62" s="73" t="s">
        <v>775</v>
      </c>
      <c r="G62" s="70" t="s">
        <v>127</v>
      </c>
      <c r="H62" s="74" t="s">
        <v>830</v>
      </c>
      <c r="I62" s="74" t="s">
        <v>128</v>
      </c>
      <c r="J62" s="75">
        <v>1081561880</v>
      </c>
      <c r="K62" s="73" t="s">
        <v>773</v>
      </c>
      <c r="L62" s="73" t="s">
        <v>2358</v>
      </c>
      <c r="M62" s="70">
        <v>2</v>
      </c>
      <c r="N62" s="73" t="s">
        <v>195</v>
      </c>
      <c r="O62" s="72" t="s">
        <v>176</v>
      </c>
      <c r="P62" s="73" t="s">
        <v>196</v>
      </c>
      <c r="Q62" s="90" t="s">
        <v>1284</v>
      </c>
      <c r="R62" s="73" t="s">
        <v>944</v>
      </c>
      <c r="S62" s="73" t="s">
        <v>943</v>
      </c>
      <c r="T62" s="73" t="s">
        <v>225</v>
      </c>
      <c r="U62" s="73" t="s">
        <v>258</v>
      </c>
      <c r="V62" s="73" t="s">
        <v>490</v>
      </c>
      <c r="W62" s="73" t="s">
        <v>359</v>
      </c>
      <c r="X62" s="73" t="s">
        <v>360</v>
      </c>
      <c r="Y62" s="70"/>
      <c r="Z62" s="73"/>
      <c r="AA62" s="76"/>
      <c r="AB62" s="76"/>
      <c r="AC62" s="76"/>
      <c r="AD62" s="76"/>
      <c r="AE62" s="73" t="s">
        <v>412</v>
      </c>
      <c r="AF62" s="73" t="s">
        <v>775</v>
      </c>
      <c r="AG62" s="77">
        <v>1081561880</v>
      </c>
      <c r="AH62" s="76"/>
      <c r="AI62" s="78"/>
      <c r="AJ62" s="77">
        <v>421236946</v>
      </c>
      <c r="AK62" s="76">
        <v>44117</v>
      </c>
      <c r="AL62" s="79">
        <v>720</v>
      </c>
      <c r="AM62" s="80" t="s">
        <v>443</v>
      </c>
      <c r="AN62" s="81">
        <f t="shared" ca="1" si="0"/>
        <v>1.7194444444444446</v>
      </c>
      <c r="AO62" s="82">
        <v>0.5</v>
      </c>
      <c r="AP62" s="82">
        <v>0.56999999999999995</v>
      </c>
      <c r="AQ62" s="83">
        <v>0.5</v>
      </c>
      <c r="AR62" s="84">
        <v>0.5</v>
      </c>
      <c r="AS62" s="85">
        <f t="shared" si="1"/>
        <v>0.5</v>
      </c>
      <c r="AT62" s="86">
        <f t="shared" si="2"/>
        <v>0</v>
      </c>
      <c r="AU62" s="86">
        <f t="shared" si="6"/>
        <v>0</v>
      </c>
      <c r="AV62" s="79" t="s">
        <v>1132</v>
      </c>
      <c r="AW62" s="79" t="s">
        <v>1332</v>
      </c>
      <c r="AX62" s="80" t="s">
        <v>2100</v>
      </c>
      <c r="AY62" s="87"/>
      <c r="AZ62" s="87"/>
      <c r="BA62" s="80">
        <f t="shared" si="4"/>
        <v>0</v>
      </c>
      <c r="BB62" s="210" t="str">
        <f t="shared" si="5"/>
        <v>Nb de rapports</v>
      </c>
      <c r="BC62" s="48"/>
      <c r="BD62" s="48"/>
      <c r="BE62" s="48"/>
      <c r="BF62" s="48"/>
    </row>
    <row r="63" spans="1:59" s="12" customFormat="1" ht="63.75" customHeight="1" x14ac:dyDescent="0.25">
      <c r="A63" s="70"/>
      <c r="B63" s="71" t="s">
        <v>550</v>
      </c>
      <c r="C63" s="72" t="s">
        <v>705</v>
      </c>
      <c r="D63" s="73" t="s">
        <v>545</v>
      </c>
      <c r="E63" s="73" t="s">
        <v>778</v>
      </c>
      <c r="F63" s="73" t="s">
        <v>777</v>
      </c>
      <c r="G63" s="70" t="s">
        <v>127</v>
      </c>
      <c r="H63" s="74" t="s">
        <v>830</v>
      </c>
      <c r="I63" s="74" t="s">
        <v>128</v>
      </c>
      <c r="J63" s="75">
        <v>76080000</v>
      </c>
      <c r="K63" s="73" t="s">
        <v>773</v>
      </c>
      <c r="L63" s="73" t="s">
        <v>2358</v>
      </c>
      <c r="M63" s="70">
        <v>3</v>
      </c>
      <c r="N63" s="73" t="s">
        <v>173</v>
      </c>
      <c r="O63" s="72" t="s">
        <v>176</v>
      </c>
      <c r="P63" s="73" t="s">
        <v>198</v>
      </c>
      <c r="Q63" s="90" t="s">
        <v>2098</v>
      </c>
      <c r="R63" s="73" t="s">
        <v>944</v>
      </c>
      <c r="S63" s="73" t="s">
        <v>943</v>
      </c>
      <c r="T63" s="73" t="s">
        <v>225</v>
      </c>
      <c r="U63" s="73" t="s">
        <v>258</v>
      </c>
      <c r="V63" s="73" t="s">
        <v>490</v>
      </c>
      <c r="W63" s="73" t="s">
        <v>359</v>
      </c>
      <c r="X63" s="73" t="s">
        <v>360</v>
      </c>
      <c r="Y63" s="70"/>
      <c r="Z63" s="73"/>
      <c r="AA63" s="76"/>
      <c r="AB63" s="76"/>
      <c r="AC63" s="76"/>
      <c r="AD63" s="76"/>
      <c r="AE63" s="73" t="s">
        <v>414</v>
      </c>
      <c r="AF63" s="73" t="s">
        <v>429</v>
      </c>
      <c r="AG63" s="77">
        <v>76080000</v>
      </c>
      <c r="AH63" s="76"/>
      <c r="AI63" s="78"/>
      <c r="AJ63" s="77">
        <v>38040000</v>
      </c>
      <c r="AK63" s="76">
        <v>44117</v>
      </c>
      <c r="AL63" s="79">
        <v>1050</v>
      </c>
      <c r="AM63" s="80" t="s">
        <v>445</v>
      </c>
      <c r="AN63" s="81">
        <f t="shared" ca="1" si="0"/>
        <v>1.1790476190476191</v>
      </c>
      <c r="AO63" s="82">
        <v>0.75</v>
      </c>
      <c r="AP63" s="82">
        <v>0.75</v>
      </c>
      <c r="AQ63" s="83">
        <v>0.75</v>
      </c>
      <c r="AR63" s="84">
        <v>0.75</v>
      </c>
      <c r="AS63" s="85">
        <f t="shared" si="1"/>
        <v>0.75</v>
      </c>
      <c r="AT63" s="86">
        <f t="shared" si="2"/>
        <v>0</v>
      </c>
      <c r="AU63" s="86">
        <f t="shared" si="6"/>
        <v>0</v>
      </c>
      <c r="AV63" s="79" t="s">
        <v>1132</v>
      </c>
      <c r="AW63" s="79" t="s">
        <v>1332</v>
      </c>
      <c r="AX63" s="80"/>
      <c r="AY63" s="87"/>
      <c r="AZ63" s="87"/>
      <c r="BA63" s="80">
        <f t="shared" si="4"/>
        <v>0</v>
      </c>
      <c r="BB63" s="210" t="str">
        <f t="shared" si="5"/>
        <v>Nb de rapports</v>
      </c>
      <c r="BC63" s="48"/>
      <c r="BD63" s="48"/>
      <c r="BE63" s="48"/>
      <c r="BF63" s="48"/>
    </row>
    <row r="64" spans="1:59" s="12" customFormat="1" ht="153" customHeight="1" x14ac:dyDescent="0.25">
      <c r="A64" s="70"/>
      <c r="B64" s="71" t="s">
        <v>546</v>
      </c>
      <c r="C64" s="72" t="s">
        <v>706</v>
      </c>
      <c r="D64" s="73" t="s">
        <v>576</v>
      </c>
      <c r="E64" s="73" t="s">
        <v>818</v>
      </c>
      <c r="F64" s="73" t="s">
        <v>577</v>
      </c>
      <c r="G64" s="70" t="s">
        <v>111</v>
      </c>
      <c r="H64" s="74" t="s">
        <v>830</v>
      </c>
      <c r="I64" s="74" t="s">
        <v>833</v>
      </c>
      <c r="J64" s="75" t="s">
        <v>578</v>
      </c>
      <c r="K64" s="73" t="s">
        <v>579</v>
      </c>
      <c r="L64" s="73" t="s">
        <v>169</v>
      </c>
      <c r="M64" s="70">
        <v>19.087</v>
      </c>
      <c r="N64" s="73" t="s">
        <v>580</v>
      </c>
      <c r="O64" s="72" t="s">
        <v>176</v>
      </c>
      <c r="P64" s="73" t="s">
        <v>187</v>
      </c>
      <c r="Q64" s="90" t="s">
        <v>1325</v>
      </c>
      <c r="R64" s="73" t="s">
        <v>2101</v>
      </c>
      <c r="S64" s="73"/>
      <c r="T64" s="73" t="s">
        <v>581</v>
      </c>
      <c r="U64" s="73" t="s">
        <v>582</v>
      </c>
      <c r="V64" s="73" t="s">
        <v>490</v>
      </c>
      <c r="W64" s="73" t="s">
        <v>320</v>
      </c>
      <c r="X64" s="73" t="s">
        <v>583</v>
      </c>
      <c r="Y64" s="73" t="s">
        <v>2102</v>
      </c>
      <c r="Z64" s="73" t="s">
        <v>584</v>
      </c>
      <c r="AA64" s="76"/>
      <c r="AB64" s="76"/>
      <c r="AC64" s="76"/>
      <c r="AD64" s="76"/>
      <c r="AE64" s="73" t="s">
        <v>585</v>
      </c>
      <c r="AF64" s="73" t="s">
        <v>2103</v>
      </c>
      <c r="AG64" s="77" t="s">
        <v>578</v>
      </c>
      <c r="AH64" s="76"/>
      <c r="AI64" s="78"/>
      <c r="AJ64" s="78" t="s">
        <v>578</v>
      </c>
      <c r="AK64" s="76">
        <v>43388</v>
      </c>
      <c r="AL64" s="79">
        <v>1080</v>
      </c>
      <c r="AM64" s="80" t="s">
        <v>586</v>
      </c>
      <c r="AN64" s="81">
        <f t="shared" ca="1" si="0"/>
        <v>1.8212962962962962</v>
      </c>
      <c r="AO64" s="82">
        <v>0.9</v>
      </c>
      <c r="AP64" s="82"/>
      <c r="AQ64" s="83">
        <v>0.9</v>
      </c>
      <c r="AR64" s="84">
        <v>0.9</v>
      </c>
      <c r="AS64" s="85">
        <f t="shared" si="1"/>
        <v>0.9</v>
      </c>
      <c r="AT64" s="86">
        <f t="shared" si="2"/>
        <v>0</v>
      </c>
      <c r="AU64" s="86">
        <f t="shared" si="6"/>
        <v>0</v>
      </c>
      <c r="AV64" s="79" t="s">
        <v>1132</v>
      </c>
      <c r="AW64" s="79" t="s">
        <v>1332</v>
      </c>
      <c r="AX64" s="80" t="s">
        <v>2104</v>
      </c>
      <c r="AY64" s="87"/>
      <c r="AZ64" s="87"/>
      <c r="BA64" s="80">
        <f t="shared" si="4"/>
        <v>0</v>
      </c>
      <c r="BB64" s="210" t="str">
        <f t="shared" si="5"/>
        <v>Km</v>
      </c>
      <c r="BC64" s="48"/>
      <c r="BD64" s="48"/>
      <c r="BE64" s="48"/>
      <c r="BF64" s="48"/>
    </row>
    <row r="65" spans="1:58" s="12" customFormat="1" ht="38.25" customHeight="1" x14ac:dyDescent="0.25">
      <c r="A65" s="70"/>
      <c r="B65" s="71" t="s">
        <v>546</v>
      </c>
      <c r="C65" s="72" t="s">
        <v>525</v>
      </c>
      <c r="D65" s="73" t="s">
        <v>1406</v>
      </c>
      <c r="E65" s="73" t="s">
        <v>444</v>
      </c>
      <c r="F65" s="73" t="s">
        <v>108</v>
      </c>
      <c r="G65" s="70" t="s">
        <v>115</v>
      </c>
      <c r="H65" s="74" t="s">
        <v>830</v>
      </c>
      <c r="I65" s="74" t="s">
        <v>125</v>
      </c>
      <c r="J65" s="75">
        <v>1591000000</v>
      </c>
      <c r="K65" s="73" t="s">
        <v>782</v>
      </c>
      <c r="L65" s="73" t="s">
        <v>2358</v>
      </c>
      <c r="M65" s="70">
        <v>100</v>
      </c>
      <c r="N65" s="73" t="s">
        <v>194</v>
      </c>
      <c r="O65" s="72" t="s">
        <v>176</v>
      </c>
      <c r="P65" s="73" t="s">
        <v>194</v>
      </c>
      <c r="Q65" s="90" t="s">
        <v>1303</v>
      </c>
      <c r="R65" s="73"/>
      <c r="S65" s="73"/>
      <c r="T65" s="73" t="s">
        <v>256</v>
      </c>
      <c r="U65" s="73"/>
      <c r="V65" s="73" t="s">
        <v>322</v>
      </c>
      <c r="W65" s="73" t="s">
        <v>355</v>
      </c>
      <c r="X65" s="73" t="s">
        <v>356</v>
      </c>
      <c r="Y65" s="70"/>
      <c r="Z65" s="73"/>
      <c r="AA65" s="76"/>
      <c r="AB65" s="76"/>
      <c r="AC65" s="76"/>
      <c r="AD65" s="76"/>
      <c r="AE65" s="73" t="s">
        <v>408</v>
      </c>
      <c r="AF65" s="73" t="s">
        <v>108</v>
      </c>
      <c r="AG65" s="77">
        <v>2748456048.2399998</v>
      </c>
      <c r="AH65" s="76"/>
      <c r="AI65" s="78"/>
      <c r="AJ65" s="77">
        <v>2209211270.1999998</v>
      </c>
      <c r="AK65" s="76">
        <v>43543</v>
      </c>
      <c r="AL65" s="79">
        <v>240</v>
      </c>
      <c r="AM65" s="80" t="s">
        <v>442</v>
      </c>
      <c r="AN65" s="81">
        <f t="shared" ca="1" si="0"/>
        <v>7.55</v>
      </c>
      <c r="AO65" s="82">
        <v>0.95</v>
      </c>
      <c r="AP65" s="82">
        <v>0.83543539652757648</v>
      </c>
      <c r="AQ65" s="83">
        <v>0.95</v>
      </c>
      <c r="AR65" s="84">
        <v>0.95</v>
      </c>
      <c r="AS65" s="85">
        <f t="shared" si="1"/>
        <v>0.95</v>
      </c>
      <c r="AT65" s="86">
        <f t="shared" si="2"/>
        <v>0</v>
      </c>
      <c r="AU65" s="86">
        <f t="shared" si="6"/>
        <v>0</v>
      </c>
      <c r="AV65" s="79" t="s">
        <v>1132</v>
      </c>
      <c r="AW65" s="79" t="s">
        <v>1332</v>
      </c>
      <c r="AX65" s="80"/>
      <c r="AY65" s="87"/>
      <c r="AZ65" s="87"/>
      <c r="BA65" s="80">
        <f t="shared" si="4"/>
        <v>0</v>
      </c>
      <c r="BB65" s="210" t="str">
        <f t="shared" si="5"/>
        <v>Nb de rapports</v>
      </c>
      <c r="BC65" s="48"/>
      <c r="BD65" s="48"/>
      <c r="BE65" s="48"/>
      <c r="BF65" s="48"/>
    </row>
    <row r="66" spans="1:58" s="12" customFormat="1" ht="63.75" customHeight="1" x14ac:dyDescent="0.25">
      <c r="A66" s="70"/>
      <c r="B66" s="71" t="s">
        <v>546</v>
      </c>
      <c r="C66" s="88" t="s">
        <v>510</v>
      </c>
      <c r="D66" s="73" t="s">
        <v>528</v>
      </c>
      <c r="E66" s="73" t="s">
        <v>552</v>
      </c>
      <c r="F66" s="73" t="s">
        <v>608</v>
      </c>
      <c r="G66" s="70" t="s">
        <v>111</v>
      </c>
      <c r="H66" s="74" t="s">
        <v>110</v>
      </c>
      <c r="I66" s="74" t="s">
        <v>714</v>
      </c>
      <c r="J66" s="75">
        <v>5981999742</v>
      </c>
      <c r="K66" s="73" t="s">
        <v>609</v>
      </c>
      <c r="L66" s="73" t="s">
        <v>169</v>
      </c>
      <c r="M66" s="70">
        <v>48.728999999999999</v>
      </c>
      <c r="N66" s="73" t="s">
        <v>2105</v>
      </c>
      <c r="O66" s="72" t="s">
        <v>176</v>
      </c>
      <c r="P66" s="73" t="s">
        <v>610</v>
      </c>
      <c r="Q66" s="90" t="s">
        <v>1299</v>
      </c>
      <c r="R66" s="73" t="s">
        <v>868</v>
      </c>
      <c r="S66" s="73" t="s">
        <v>867</v>
      </c>
      <c r="T66" s="73" t="s">
        <v>611</v>
      </c>
      <c r="U66" s="73" t="s">
        <v>612</v>
      </c>
      <c r="V66" s="73" t="s">
        <v>500</v>
      </c>
      <c r="W66" s="73" t="s">
        <v>604</v>
      </c>
      <c r="X66" s="73" t="s">
        <v>604</v>
      </c>
      <c r="Y66" s="70" t="s">
        <v>605</v>
      </c>
      <c r="Z66" s="73">
        <v>10</v>
      </c>
      <c r="AA66" s="76">
        <v>44382</v>
      </c>
      <c r="AB66" s="76">
        <v>44410</v>
      </c>
      <c r="AC66" s="76">
        <v>44410</v>
      </c>
      <c r="AD66" s="76">
        <v>44412</v>
      </c>
      <c r="AE66" s="73" t="s">
        <v>1096</v>
      </c>
      <c r="AF66" s="73" t="s">
        <v>608</v>
      </c>
      <c r="AG66" s="77">
        <v>5981999742</v>
      </c>
      <c r="AH66" s="76"/>
      <c r="AI66" s="78"/>
      <c r="AJ66" s="77">
        <v>5981999742</v>
      </c>
      <c r="AK66" s="76">
        <v>44413</v>
      </c>
      <c r="AL66" s="79">
        <v>150</v>
      </c>
      <c r="AM66" s="80" t="s">
        <v>613</v>
      </c>
      <c r="AN66" s="81">
        <f t="shared" ca="1" si="0"/>
        <v>6.28</v>
      </c>
      <c r="AO66" s="82">
        <v>0.85</v>
      </c>
      <c r="AP66" s="82">
        <v>0</v>
      </c>
      <c r="AQ66" s="83">
        <v>0.4</v>
      </c>
      <c r="AR66" s="84">
        <v>0.85</v>
      </c>
      <c r="AS66" s="85">
        <f t="shared" si="1"/>
        <v>0.85</v>
      </c>
      <c r="AT66" s="86">
        <f t="shared" si="2"/>
        <v>0</v>
      </c>
      <c r="AU66" s="86">
        <f t="shared" si="6"/>
        <v>0.44999999999999996</v>
      </c>
      <c r="AV66" s="79" t="s">
        <v>1132</v>
      </c>
      <c r="AW66" s="79" t="s">
        <v>1332</v>
      </c>
      <c r="AX66" s="80"/>
      <c r="AY66" s="87"/>
      <c r="AZ66" s="87"/>
      <c r="BA66" s="80">
        <f t="shared" si="4"/>
        <v>21.928049999999999</v>
      </c>
      <c r="BB66" s="210" t="str">
        <f t="shared" si="5"/>
        <v>Km</v>
      </c>
      <c r="BC66" s="48"/>
      <c r="BD66" s="48"/>
      <c r="BE66" s="48"/>
      <c r="BF66" s="48"/>
    </row>
    <row r="67" spans="1:58" s="12" customFormat="1" ht="60" customHeight="1" x14ac:dyDescent="0.25">
      <c r="A67" s="70"/>
      <c r="B67" s="71" t="s">
        <v>546</v>
      </c>
      <c r="C67" s="88" t="s">
        <v>1191</v>
      </c>
      <c r="D67" s="73" t="s">
        <v>1343</v>
      </c>
      <c r="E67" s="73" t="s">
        <v>552</v>
      </c>
      <c r="F67" s="73" t="s">
        <v>1692</v>
      </c>
      <c r="G67" s="70" t="s">
        <v>114</v>
      </c>
      <c r="H67" s="74" t="s">
        <v>110</v>
      </c>
      <c r="I67" s="74" t="s">
        <v>714</v>
      </c>
      <c r="J67" s="75">
        <v>7421486810</v>
      </c>
      <c r="K67" s="73" t="s">
        <v>966</v>
      </c>
      <c r="L67" s="73" t="s">
        <v>169</v>
      </c>
      <c r="M67" s="70">
        <v>45</v>
      </c>
      <c r="N67" s="73" t="s">
        <v>2106</v>
      </c>
      <c r="O67" s="72" t="s">
        <v>176</v>
      </c>
      <c r="P67" s="73" t="s">
        <v>967</v>
      </c>
      <c r="Q67" s="90" t="s">
        <v>1302</v>
      </c>
      <c r="R67" s="73" t="s">
        <v>975</v>
      </c>
      <c r="S67" s="73" t="s">
        <v>974</v>
      </c>
      <c r="T67" s="73" t="s">
        <v>969</v>
      </c>
      <c r="U67" s="73" t="s">
        <v>970</v>
      </c>
      <c r="V67" s="73" t="s">
        <v>505</v>
      </c>
      <c r="W67" s="73" t="s">
        <v>971</v>
      </c>
      <c r="X67" s="73" t="s">
        <v>972</v>
      </c>
      <c r="Y67" s="70" t="s">
        <v>973</v>
      </c>
      <c r="Z67" s="73">
        <v>80</v>
      </c>
      <c r="AA67" s="87" t="s">
        <v>1203</v>
      </c>
      <c r="AB67" s="76"/>
      <c r="AC67" s="87" t="s">
        <v>1204</v>
      </c>
      <c r="AD67" s="76"/>
      <c r="AE67" s="73" t="s">
        <v>964</v>
      </c>
      <c r="AF67" s="73" t="s">
        <v>1692</v>
      </c>
      <c r="AG67" s="77">
        <v>9640813000</v>
      </c>
      <c r="AH67" s="76"/>
      <c r="AI67" s="186"/>
      <c r="AJ67" s="77"/>
      <c r="AK67" s="76">
        <v>44370</v>
      </c>
      <c r="AL67" s="79">
        <v>90</v>
      </c>
      <c r="AM67" s="80" t="s">
        <v>965</v>
      </c>
      <c r="AN67" s="81">
        <f t="shared" ca="1" si="0"/>
        <v>10.944444444444445</v>
      </c>
      <c r="AO67" s="82">
        <v>0.95</v>
      </c>
      <c r="AP67" s="82">
        <v>0.75</v>
      </c>
      <c r="AQ67" s="83">
        <v>0.86</v>
      </c>
      <c r="AR67" s="84">
        <v>0.95</v>
      </c>
      <c r="AS67" s="85">
        <f t="shared" si="1"/>
        <v>0.95</v>
      </c>
      <c r="AT67" s="86">
        <f t="shared" si="2"/>
        <v>0</v>
      </c>
      <c r="AU67" s="86">
        <f t="shared" si="6"/>
        <v>8.9999999999999969E-2</v>
      </c>
      <c r="AV67" s="79" t="s">
        <v>1132</v>
      </c>
      <c r="AW67" s="79" t="s">
        <v>1332</v>
      </c>
      <c r="AX67" s="80" t="s">
        <v>1202</v>
      </c>
      <c r="AY67" s="87"/>
      <c r="AZ67" s="87"/>
      <c r="BA67" s="80">
        <f t="shared" si="4"/>
        <v>4.0499999999999989</v>
      </c>
      <c r="BB67" s="210" t="str">
        <f t="shared" si="5"/>
        <v>Km</v>
      </c>
      <c r="BC67" s="48"/>
      <c r="BD67" s="48"/>
      <c r="BE67" s="48"/>
      <c r="BF67" s="48"/>
    </row>
    <row r="68" spans="1:58" s="12" customFormat="1" ht="38.25" customHeight="1" x14ac:dyDescent="0.25">
      <c r="A68" s="70"/>
      <c r="B68" s="71" t="s">
        <v>547</v>
      </c>
      <c r="C68" s="72" t="s">
        <v>521</v>
      </c>
      <c r="D68" s="73" t="s">
        <v>540</v>
      </c>
      <c r="E68" s="73" t="s">
        <v>555</v>
      </c>
      <c r="F68" s="73" t="s">
        <v>416</v>
      </c>
      <c r="G68" s="70" t="s">
        <v>111</v>
      </c>
      <c r="H68" s="74" t="s">
        <v>110</v>
      </c>
      <c r="I68" s="74" t="s">
        <v>714</v>
      </c>
      <c r="J68" s="75" t="s">
        <v>112</v>
      </c>
      <c r="K68" s="73" t="s">
        <v>133</v>
      </c>
      <c r="L68" s="73" t="s">
        <v>169</v>
      </c>
      <c r="M68" s="70">
        <v>22</v>
      </c>
      <c r="N68" s="73" t="s">
        <v>177</v>
      </c>
      <c r="O68" s="72" t="s">
        <v>176</v>
      </c>
      <c r="P68" s="73" t="s">
        <v>177</v>
      </c>
      <c r="Q68" s="90" t="s">
        <v>2107</v>
      </c>
      <c r="R68" s="73"/>
      <c r="S68" s="73"/>
      <c r="T68" s="73"/>
      <c r="U68" s="73"/>
      <c r="V68" s="73" t="s">
        <v>491</v>
      </c>
      <c r="W68" s="73" t="s">
        <v>264</v>
      </c>
      <c r="X68" s="73" t="s">
        <v>265</v>
      </c>
      <c r="Y68" s="70" t="s">
        <v>812</v>
      </c>
      <c r="Z68" s="73">
        <v>75</v>
      </c>
      <c r="AA68" s="76"/>
      <c r="AB68" s="76"/>
      <c r="AC68" s="76"/>
      <c r="AD68" s="76"/>
      <c r="AE68" s="73" t="s">
        <v>852</v>
      </c>
      <c r="AF68" s="73" t="s">
        <v>416</v>
      </c>
      <c r="AG68" s="77">
        <v>1090562000</v>
      </c>
      <c r="AH68" s="76"/>
      <c r="AI68" s="78"/>
      <c r="AJ68" s="78"/>
      <c r="AK68" s="76">
        <v>44424</v>
      </c>
      <c r="AL68" s="79">
        <v>90</v>
      </c>
      <c r="AM68" s="80" t="s">
        <v>460</v>
      </c>
      <c r="AN68" s="81">
        <f t="shared" ca="1" si="0"/>
        <v>10.344444444444445</v>
      </c>
      <c r="AO68" s="82">
        <v>0.98</v>
      </c>
      <c r="AP68" s="82">
        <v>0</v>
      </c>
      <c r="AQ68" s="83">
        <v>0.98</v>
      </c>
      <c r="AR68" s="84">
        <v>0.98</v>
      </c>
      <c r="AS68" s="85">
        <f t="shared" si="1"/>
        <v>0.98</v>
      </c>
      <c r="AT68" s="86">
        <f t="shared" si="2"/>
        <v>0</v>
      </c>
      <c r="AU68" s="86">
        <f t="shared" si="6"/>
        <v>0</v>
      </c>
      <c r="AV68" s="79" t="s">
        <v>1132</v>
      </c>
      <c r="AW68" s="79" t="s">
        <v>1332</v>
      </c>
      <c r="AX68" s="80"/>
      <c r="AY68" s="87"/>
      <c r="AZ68" s="87"/>
      <c r="BA68" s="80">
        <f t="shared" si="4"/>
        <v>0</v>
      </c>
      <c r="BB68" s="210" t="str">
        <f t="shared" si="5"/>
        <v>Km</v>
      </c>
      <c r="BC68" s="48"/>
      <c r="BD68" s="48"/>
      <c r="BE68" s="48"/>
      <c r="BF68" s="48"/>
    </row>
    <row r="69" spans="1:58" s="12" customFormat="1" ht="38.25" customHeight="1" x14ac:dyDescent="0.25">
      <c r="A69" s="70"/>
      <c r="B69" s="71" t="s">
        <v>547</v>
      </c>
      <c r="C69" s="72" t="s">
        <v>521</v>
      </c>
      <c r="D69" s="73" t="s">
        <v>540</v>
      </c>
      <c r="E69" s="73" t="s">
        <v>555</v>
      </c>
      <c r="F69" s="73" t="s">
        <v>417</v>
      </c>
      <c r="G69" s="70" t="s">
        <v>111</v>
      </c>
      <c r="H69" s="74" t="s">
        <v>110</v>
      </c>
      <c r="I69" s="74" t="s">
        <v>714</v>
      </c>
      <c r="J69" s="75" t="s">
        <v>112</v>
      </c>
      <c r="K69" s="73" t="s">
        <v>134</v>
      </c>
      <c r="L69" s="73" t="s">
        <v>169</v>
      </c>
      <c r="M69" s="70">
        <v>3</v>
      </c>
      <c r="N69" s="73" t="s">
        <v>177</v>
      </c>
      <c r="O69" s="72" t="s">
        <v>176</v>
      </c>
      <c r="P69" s="73" t="s">
        <v>177</v>
      </c>
      <c r="Q69" s="90" t="s">
        <v>1618</v>
      </c>
      <c r="R69" s="73"/>
      <c r="S69" s="73"/>
      <c r="T69" s="73"/>
      <c r="U69" s="73"/>
      <c r="V69" s="73" t="s">
        <v>491</v>
      </c>
      <c r="W69" s="73" t="s">
        <v>266</v>
      </c>
      <c r="X69" s="73" t="s">
        <v>267</v>
      </c>
      <c r="Y69" s="70" t="s">
        <v>812</v>
      </c>
      <c r="Z69" s="73">
        <v>70</v>
      </c>
      <c r="AA69" s="76"/>
      <c r="AB69" s="76"/>
      <c r="AC69" s="76"/>
      <c r="AD69" s="76"/>
      <c r="AE69" s="73" t="s">
        <v>853</v>
      </c>
      <c r="AF69" s="73" t="s">
        <v>417</v>
      </c>
      <c r="AG69" s="77">
        <v>897932300</v>
      </c>
      <c r="AH69" s="76"/>
      <c r="AI69" s="78"/>
      <c r="AJ69" s="78"/>
      <c r="AK69" s="76">
        <v>44424</v>
      </c>
      <c r="AL69" s="79">
        <v>90</v>
      </c>
      <c r="AM69" s="80" t="s">
        <v>449</v>
      </c>
      <c r="AN69" s="81">
        <f t="shared" ca="1" si="0"/>
        <v>10.344444444444445</v>
      </c>
      <c r="AO69" s="82">
        <v>0.98</v>
      </c>
      <c r="AP69" s="82">
        <v>0</v>
      </c>
      <c r="AQ69" s="83">
        <v>0.98</v>
      </c>
      <c r="AR69" s="84">
        <v>0.98</v>
      </c>
      <c r="AS69" s="85">
        <f t="shared" si="1"/>
        <v>0.98</v>
      </c>
      <c r="AT69" s="86">
        <f t="shared" si="2"/>
        <v>0</v>
      </c>
      <c r="AU69" s="86">
        <f t="shared" si="6"/>
        <v>0</v>
      </c>
      <c r="AV69" s="79" t="s">
        <v>1132</v>
      </c>
      <c r="AW69" s="79" t="s">
        <v>1332</v>
      </c>
      <c r="AX69" s="80"/>
      <c r="AY69" s="87"/>
      <c r="AZ69" s="87"/>
      <c r="BA69" s="80">
        <f t="shared" si="4"/>
        <v>0</v>
      </c>
      <c r="BB69" s="210" t="str">
        <f t="shared" si="5"/>
        <v>Km</v>
      </c>
      <c r="BC69" s="48"/>
      <c r="BD69" s="48"/>
      <c r="BE69" s="48"/>
      <c r="BF69" s="48"/>
    </row>
    <row r="70" spans="1:58" s="12" customFormat="1" ht="89.25" customHeight="1" x14ac:dyDescent="0.25">
      <c r="A70" s="70"/>
      <c r="B70" s="71" t="s">
        <v>546</v>
      </c>
      <c r="C70" s="72" t="s">
        <v>512</v>
      </c>
      <c r="D70" s="73" t="s">
        <v>530</v>
      </c>
      <c r="E70" s="73" t="s">
        <v>747</v>
      </c>
      <c r="F70" s="73" t="s">
        <v>748</v>
      </c>
      <c r="G70" s="70" t="s">
        <v>111</v>
      </c>
      <c r="H70" s="74" t="s">
        <v>110</v>
      </c>
      <c r="I70" s="74" t="s">
        <v>714</v>
      </c>
      <c r="J70" s="75">
        <v>300000000</v>
      </c>
      <c r="K70" s="73" t="s">
        <v>2013</v>
      </c>
      <c r="L70" s="73" t="s">
        <v>169</v>
      </c>
      <c r="M70" s="70">
        <v>4.8</v>
      </c>
      <c r="N70" s="73" t="s">
        <v>710</v>
      </c>
      <c r="O70" s="72" t="s">
        <v>176</v>
      </c>
      <c r="P70" s="73" t="s">
        <v>2108</v>
      </c>
      <c r="Q70" s="90" t="s">
        <v>1305</v>
      </c>
      <c r="R70" s="73" t="s">
        <v>875</v>
      </c>
      <c r="S70" s="73" t="s">
        <v>876</v>
      </c>
      <c r="T70" s="73" t="s">
        <v>749</v>
      </c>
      <c r="U70" s="73" t="s">
        <v>750</v>
      </c>
      <c r="V70" s="73" t="s">
        <v>493</v>
      </c>
      <c r="W70" s="73" t="s">
        <v>271</v>
      </c>
      <c r="X70" s="73" t="s">
        <v>354</v>
      </c>
      <c r="Y70" s="70"/>
      <c r="Z70" s="73"/>
      <c r="AA70" s="76" t="s">
        <v>703</v>
      </c>
      <c r="AB70" s="76" t="s">
        <v>703</v>
      </c>
      <c r="AC70" s="76" t="s">
        <v>703</v>
      </c>
      <c r="AD70" s="76" t="s">
        <v>703</v>
      </c>
      <c r="AE70" s="73" t="s">
        <v>751</v>
      </c>
      <c r="AF70" s="73" t="s">
        <v>748</v>
      </c>
      <c r="AG70" s="77">
        <v>196056353.028</v>
      </c>
      <c r="AH70" s="76"/>
      <c r="AI70" s="78"/>
      <c r="AJ70" s="77">
        <v>163380294.19</v>
      </c>
      <c r="AK70" s="76">
        <v>43194</v>
      </c>
      <c r="AL70" s="79">
        <v>11</v>
      </c>
      <c r="AM70" s="80" t="s">
        <v>752</v>
      </c>
      <c r="AN70" s="81">
        <f t="shared" ca="1" si="0"/>
        <v>196.45454545454547</v>
      </c>
      <c r="AO70" s="82">
        <v>0.56000000000000005</v>
      </c>
      <c r="AP70" s="82">
        <v>0.53290000000000004</v>
      </c>
      <c r="AQ70" s="83">
        <v>0.56000000000000005</v>
      </c>
      <c r="AR70" s="84">
        <v>0.56000000000000005</v>
      </c>
      <c r="AS70" s="85">
        <f t="shared" si="1"/>
        <v>0.56000000000000005</v>
      </c>
      <c r="AT70" s="86">
        <f t="shared" si="2"/>
        <v>0</v>
      </c>
      <c r="AU70" s="86">
        <f t="shared" si="6"/>
        <v>0</v>
      </c>
      <c r="AV70" s="79" t="s">
        <v>1132</v>
      </c>
      <c r="AW70" s="79" t="s">
        <v>1332</v>
      </c>
      <c r="AX70" s="80" t="s">
        <v>1271</v>
      </c>
      <c r="AY70" s="87"/>
      <c r="AZ70" s="87"/>
      <c r="BA70" s="80">
        <f t="shared" si="4"/>
        <v>0</v>
      </c>
      <c r="BB70" s="210" t="str">
        <f t="shared" si="5"/>
        <v>Km</v>
      </c>
      <c r="BC70" s="48"/>
      <c r="BD70" s="48"/>
      <c r="BE70" s="48"/>
      <c r="BF70" s="48"/>
    </row>
    <row r="71" spans="1:58" s="12" customFormat="1" ht="51" customHeight="1" x14ac:dyDescent="0.25">
      <c r="A71" s="70"/>
      <c r="B71" s="71" t="s">
        <v>546</v>
      </c>
      <c r="C71" s="72" t="s">
        <v>509</v>
      </c>
      <c r="D71" s="73" t="s">
        <v>992</v>
      </c>
      <c r="E71" s="73" t="s">
        <v>821</v>
      </c>
      <c r="F71" s="73" t="s">
        <v>1004</v>
      </c>
      <c r="G71" s="70" t="s">
        <v>114</v>
      </c>
      <c r="H71" s="74" t="s">
        <v>109</v>
      </c>
      <c r="I71" s="74" t="s">
        <v>714</v>
      </c>
      <c r="J71" s="75">
        <v>20729000</v>
      </c>
      <c r="K71" s="73" t="s">
        <v>994</v>
      </c>
      <c r="L71" s="73" t="s">
        <v>169</v>
      </c>
      <c r="M71" s="70">
        <v>28</v>
      </c>
      <c r="N71" s="73" t="s">
        <v>179</v>
      </c>
      <c r="O71" s="72" t="s">
        <v>176</v>
      </c>
      <c r="P71" s="73" t="s">
        <v>179</v>
      </c>
      <c r="Q71" s="90" t="s">
        <v>1301</v>
      </c>
      <c r="R71" s="73" t="s">
        <v>1032</v>
      </c>
      <c r="S71" s="73" t="s">
        <v>1033</v>
      </c>
      <c r="T71" s="73" t="s">
        <v>996</v>
      </c>
      <c r="U71" s="73" t="s">
        <v>1005</v>
      </c>
      <c r="V71" s="73" t="s">
        <v>492</v>
      </c>
      <c r="W71" s="73" t="s">
        <v>275</v>
      </c>
      <c r="X71" s="73" t="s">
        <v>1006</v>
      </c>
      <c r="Y71" s="70" t="s">
        <v>998</v>
      </c>
      <c r="Z71" s="73">
        <v>15</v>
      </c>
      <c r="AA71" s="76" t="s">
        <v>999</v>
      </c>
      <c r="AB71" s="76" t="s">
        <v>999</v>
      </c>
      <c r="AC71" s="76" t="s">
        <v>999</v>
      </c>
      <c r="AD71" s="76" t="s">
        <v>999</v>
      </c>
      <c r="AE71" s="73" t="s">
        <v>1055</v>
      </c>
      <c r="AF71" s="73" t="s">
        <v>1004</v>
      </c>
      <c r="AG71" s="77">
        <v>22924326</v>
      </c>
      <c r="AH71" s="76" t="s">
        <v>1001</v>
      </c>
      <c r="AI71" s="78" t="s">
        <v>999</v>
      </c>
      <c r="AJ71" s="78" t="s">
        <v>999</v>
      </c>
      <c r="AK71" s="76">
        <v>44482</v>
      </c>
      <c r="AL71" s="79">
        <v>60</v>
      </c>
      <c r="AM71" s="80" t="s">
        <v>1002</v>
      </c>
      <c r="AN71" s="81">
        <f t="shared" ca="1" si="0"/>
        <v>14.55</v>
      </c>
      <c r="AO71" s="82">
        <v>0.6</v>
      </c>
      <c r="AP71" s="82">
        <v>0</v>
      </c>
      <c r="AQ71" s="83">
        <v>0.6</v>
      </c>
      <c r="AR71" s="84">
        <v>0.6</v>
      </c>
      <c r="AS71" s="85">
        <f t="shared" si="1"/>
        <v>0.6</v>
      </c>
      <c r="AT71" s="86">
        <f t="shared" si="2"/>
        <v>0</v>
      </c>
      <c r="AU71" s="86">
        <f t="shared" si="6"/>
        <v>0</v>
      </c>
      <c r="AV71" s="79" t="s">
        <v>1132</v>
      </c>
      <c r="AW71" s="79" t="s">
        <v>1332</v>
      </c>
      <c r="AX71" s="80" t="s">
        <v>1003</v>
      </c>
      <c r="AY71" s="87"/>
      <c r="AZ71" s="87"/>
      <c r="BA71" s="80">
        <f t="shared" si="4"/>
        <v>0</v>
      </c>
      <c r="BB71" s="210" t="str">
        <f t="shared" si="5"/>
        <v>Km</v>
      </c>
      <c r="BC71" s="48"/>
      <c r="BD71" s="48"/>
      <c r="BE71" s="48"/>
      <c r="BF71" s="48"/>
    </row>
    <row r="72" spans="1:58" s="12" customFormat="1" ht="191.25" customHeight="1" x14ac:dyDescent="0.25">
      <c r="A72" s="70"/>
      <c r="B72" s="71" t="s">
        <v>546</v>
      </c>
      <c r="C72" s="72" t="s">
        <v>513</v>
      </c>
      <c r="D72" s="73" t="s">
        <v>532</v>
      </c>
      <c r="E72" s="73" t="s">
        <v>822</v>
      </c>
      <c r="F72" s="73" t="s">
        <v>2109</v>
      </c>
      <c r="G72" s="70" t="s">
        <v>115</v>
      </c>
      <c r="H72" s="74" t="s">
        <v>110</v>
      </c>
      <c r="I72" s="74" t="s">
        <v>714</v>
      </c>
      <c r="J72" s="75">
        <v>700000000</v>
      </c>
      <c r="K72" s="73" t="s">
        <v>779</v>
      </c>
      <c r="L72" s="73" t="s">
        <v>2358</v>
      </c>
      <c r="M72" s="70">
        <v>0</v>
      </c>
      <c r="N72" s="73" t="s">
        <v>194</v>
      </c>
      <c r="O72" s="72" t="s">
        <v>176</v>
      </c>
      <c r="P72" s="73" t="s">
        <v>783</v>
      </c>
      <c r="Q72" s="90" t="s">
        <v>1315</v>
      </c>
      <c r="R72" s="73" t="s">
        <v>881</v>
      </c>
      <c r="S72" s="73" t="s">
        <v>880</v>
      </c>
      <c r="T72" s="73" t="s">
        <v>225</v>
      </c>
      <c r="U72" s="73" t="s">
        <v>793</v>
      </c>
      <c r="V72" s="73" t="s">
        <v>495</v>
      </c>
      <c r="W72" s="73" t="s">
        <v>791</v>
      </c>
      <c r="X72" s="73" t="s">
        <v>792</v>
      </c>
      <c r="Y72" s="70"/>
      <c r="Z72" s="73"/>
      <c r="AA72" s="76">
        <v>44438</v>
      </c>
      <c r="AB72" s="76">
        <v>44446</v>
      </c>
      <c r="AC72" s="76">
        <v>44446</v>
      </c>
      <c r="AD72" s="76"/>
      <c r="AE72" s="73" t="s">
        <v>794</v>
      </c>
      <c r="AF72" s="73" t="s">
        <v>795</v>
      </c>
      <c r="AG72" s="77">
        <v>697578592.41999996</v>
      </c>
      <c r="AH72" s="76"/>
      <c r="AI72" s="78"/>
      <c r="AJ72" s="78"/>
      <c r="AK72" s="76">
        <v>44152</v>
      </c>
      <c r="AL72" s="79">
        <v>25</v>
      </c>
      <c r="AM72" s="80" t="s">
        <v>1159</v>
      </c>
      <c r="AN72" s="81">
        <f t="shared" ca="1" si="0"/>
        <v>48.12</v>
      </c>
      <c r="AO72" s="82">
        <v>0.5</v>
      </c>
      <c r="AP72" s="82">
        <v>0.4</v>
      </c>
      <c r="AQ72" s="83">
        <v>0.49</v>
      </c>
      <c r="AR72" s="84">
        <v>0.5</v>
      </c>
      <c r="AS72" s="85">
        <f t="shared" si="1"/>
        <v>0.5</v>
      </c>
      <c r="AT72" s="86">
        <f t="shared" si="2"/>
        <v>0</v>
      </c>
      <c r="AU72" s="86">
        <f t="shared" si="6"/>
        <v>1.0000000000000009E-2</v>
      </c>
      <c r="AV72" s="79" t="s">
        <v>1132</v>
      </c>
      <c r="AW72" s="79" t="s">
        <v>1332</v>
      </c>
      <c r="AX72" s="80" t="s">
        <v>2018</v>
      </c>
      <c r="AY72" s="87"/>
      <c r="AZ72" s="87"/>
      <c r="BA72" s="80">
        <f t="shared" si="4"/>
        <v>0</v>
      </c>
      <c r="BB72" s="210" t="str">
        <f t="shared" si="5"/>
        <v>Nb de rapports</v>
      </c>
      <c r="BC72" s="48"/>
      <c r="BD72" s="48"/>
      <c r="BE72" s="48"/>
      <c r="BF72" s="48"/>
    </row>
    <row r="73" spans="1:58" s="12" customFormat="1" ht="102" customHeight="1" x14ac:dyDescent="0.25">
      <c r="A73" s="70"/>
      <c r="B73" s="71" t="s">
        <v>546</v>
      </c>
      <c r="C73" s="72">
        <v>393</v>
      </c>
      <c r="D73" s="73" t="s">
        <v>58</v>
      </c>
      <c r="E73" s="73" t="s">
        <v>552</v>
      </c>
      <c r="F73" s="73" t="s">
        <v>620</v>
      </c>
      <c r="G73" s="70" t="s">
        <v>115</v>
      </c>
      <c r="H73" s="74" t="s">
        <v>110</v>
      </c>
      <c r="I73" s="74" t="s">
        <v>714</v>
      </c>
      <c r="J73" s="75">
        <v>3233820776</v>
      </c>
      <c r="K73" s="73" t="s">
        <v>621</v>
      </c>
      <c r="L73" s="73" t="s">
        <v>2358</v>
      </c>
      <c r="M73" s="70"/>
      <c r="N73" s="73">
        <v>0</v>
      </c>
      <c r="O73" s="72" t="s">
        <v>176</v>
      </c>
      <c r="P73" s="73">
        <v>0</v>
      </c>
      <c r="Q73" s="90" t="s">
        <v>1324</v>
      </c>
      <c r="R73" s="73" t="s">
        <v>891</v>
      </c>
      <c r="S73" s="73" t="s">
        <v>892</v>
      </c>
      <c r="T73" s="73" t="s">
        <v>223</v>
      </c>
      <c r="U73" s="73" t="s">
        <v>224</v>
      </c>
      <c r="V73" s="73" t="s">
        <v>290</v>
      </c>
      <c r="W73" s="73" t="s">
        <v>291</v>
      </c>
      <c r="X73" s="73" t="s">
        <v>292</v>
      </c>
      <c r="Y73" s="70">
        <v>0</v>
      </c>
      <c r="Z73" s="73"/>
      <c r="AA73" s="76"/>
      <c r="AB73" s="76"/>
      <c r="AC73" s="76"/>
      <c r="AD73" s="76"/>
      <c r="AE73" s="73" t="s">
        <v>622</v>
      </c>
      <c r="AF73" s="73" t="s">
        <v>620</v>
      </c>
      <c r="AG73" s="77">
        <v>3233820776</v>
      </c>
      <c r="AH73" s="76"/>
      <c r="AI73" s="78"/>
      <c r="AJ73" s="78"/>
      <c r="AK73" s="76">
        <v>44211</v>
      </c>
      <c r="AL73" s="79">
        <v>450</v>
      </c>
      <c r="AM73" s="80" t="s">
        <v>623</v>
      </c>
      <c r="AN73" s="81">
        <f t="shared" ref="AN73:AN101" ca="1" si="16">((TODAY())-AK73)/AL73</f>
        <v>2.5422222222222222</v>
      </c>
      <c r="AO73" s="82">
        <v>0.67</v>
      </c>
      <c r="AP73" s="82">
        <v>0.17</v>
      </c>
      <c r="AQ73" s="83">
        <v>0.37000000000000005</v>
      </c>
      <c r="AR73" s="84">
        <v>0.67</v>
      </c>
      <c r="AS73" s="85">
        <f t="shared" ref="AS73:AS112" si="17">+AO73</f>
        <v>0.67</v>
      </c>
      <c r="AT73" s="86">
        <f t="shared" ref="AT73:AT137" si="18">+AS73-AR73</f>
        <v>0</v>
      </c>
      <c r="AU73" s="86">
        <f t="shared" si="6"/>
        <v>0.3</v>
      </c>
      <c r="AV73" s="79" t="s">
        <v>1132</v>
      </c>
      <c r="AW73" s="79" t="s">
        <v>1332</v>
      </c>
      <c r="AX73" s="80"/>
      <c r="AY73" s="87"/>
      <c r="AZ73" s="87"/>
      <c r="BA73" s="80">
        <f t="shared" ref="BA73:BA136" si="19">+AU73*M73</f>
        <v>0</v>
      </c>
      <c r="BB73" s="210" t="str">
        <f t="shared" ref="BB73:BB136" si="20">L73</f>
        <v>Nb de rapports</v>
      </c>
      <c r="BC73" s="48"/>
      <c r="BD73" s="48"/>
      <c r="BE73" s="48"/>
      <c r="BF73" s="48"/>
    </row>
    <row r="74" spans="1:58" s="12" customFormat="1" ht="127.5" customHeight="1" x14ac:dyDescent="0.25">
      <c r="A74" s="22"/>
      <c r="B74" s="23" t="s">
        <v>546</v>
      </c>
      <c r="C74" s="24" t="s">
        <v>518</v>
      </c>
      <c r="D74" s="25" t="s">
        <v>537</v>
      </c>
      <c r="E74" s="25" t="s">
        <v>558</v>
      </c>
      <c r="F74" s="25" t="s">
        <v>64</v>
      </c>
      <c r="G74" s="22" t="s">
        <v>114</v>
      </c>
      <c r="H74" s="26" t="s">
        <v>109</v>
      </c>
      <c r="I74" s="26" t="s">
        <v>714</v>
      </c>
      <c r="J74" s="27">
        <v>299728512</v>
      </c>
      <c r="K74" s="25" t="s">
        <v>144</v>
      </c>
      <c r="L74" s="25" t="s">
        <v>169</v>
      </c>
      <c r="M74" s="22"/>
      <c r="N74" s="25" t="s">
        <v>185</v>
      </c>
      <c r="O74" s="24" t="s">
        <v>176</v>
      </c>
      <c r="P74" s="25" t="s">
        <v>179</v>
      </c>
      <c r="Q74" s="42" t="s">
        <v>1317</v>
      </c>
      <c r="R74" s="25" t="s">
        <v>1101</v>
      </c>
      <c r="S74" s="25"/>
      <c r="T74" s="25" t="s">
        <v>1102</v>
      </c>
      <c r="U74" s="25"/>
      <c r="V74" s="25" t="s">
        <v>494</v>
      </c>
      <c r="W74" s="25" t="s">
        <v>299</v>
      </c>
      <c r="X74" s="25" t="s">
        <v>2110</v>
      </c>
      <c r="Y74" s="22"/>
      <c r="Z74" s="25"/>
      <c r="AA74" s="28"/>
      <c r="AB74" s="28"/>
      <c r="AC74" s="28"/>
      <c r="AD74" s="28"/>
      <c r="AE74" s="25" t="s">
        <v>373</v>
      </c>
      <c r="AF74" s="25" t="s">
        <v>422</v>
      </c>
      <c r="AG74" s="29">
        <v>299728512</v>
      </c>
      <c r="AH74" s="28"/>
      <c r="AI74" s="30"/>
      <c r="AJ74" s="30"/>
      <c r="AK74" s="28">
        <v>44167</v>
      </c>
      <c r="AL74" s="31">
        <v>45</v>
      </c>
      <c r="AM74" s="32" t="s">
        <v>460</v>
      </c>
      <c r="AN74" s="33">
        <f t="shared" ca="1" si="16"/>
        <v>26.4</v>
      </c>
      <c r="AO74" s="34">
        <v>1</v>
      </c>
      <c r="AP74" s="34">
        <v>0</v>
      </c>
      <c r="AQ74" s="35">
        <v>1</v>
      </c>
      <c r="AR74" s="36">
        <v>1</v>
      </c>
      <c r="AS74" s="37">
        <f t="shared" si="17"/>
        <v>1</v>
      </c>
      <c r="AT74" s="38">
        <f t="shared" si="18"/>
        <v>0</v>
      </c>
      <c r="AU74" s="38">
        <f t="shared" si="6"/>
        <v>0</v>
      </c>
      <c r="AV74" s="31" t="s">
        <v>1328</v>
      </c>
      <c r="AW74" s="31" t="s">
        <v>1676</v>
      </c>
      <c r="AX74" s="32"/>
      <c r="AY74" s="185"/>
      <c r="AZ74" s="185"/>
      <c r="BA74" s="32">
        <f t="shared" si="19"/>
        <v>0</v>
      </c>
      <c r="BB74" s="209" t="str">
        <f t="shared" si="20"/>
        <v>Km</v>
      </c>
      <c r="BC74" s="48"/>
      <c r="BD74" s="48"/>
      <c r="BE74" s="48"/>
      <c r="BF74" s="48"/>
    </row>
    <row r="75" spans="1:58" s="12" customFormat="1" ht="63.75" customHeight="1" x14ac:dyDescent="0.25">
      <c r="A75" s="22"/>
      <c r="B75" s="23" t="s">
        <v>546</v>
      </c>
      <c r="C75" s="24"/>
      <c r="D75" s="25"/>
      <c r="E75" s="25" t="s">
        <v>558</v>
      </c>
      <c r="F75" s="25" t="s">
        <v>65</v>
      </c>
      <c r="G75" s="22" t="s">
        <v>114</v>
      </c>
      <c r="H75" s="26" t="s">
        <v>110</v>
      </c>
      <c r="I75" s="26" t="s">
        <v>714</v>
      </c>
      <c r="J75" s="27">
        <v>2587802317.5999999</v>
      </c>
      <c r="K75" s="25" t="s">
        <v>144</v>
      </c>
      <c r="L75" s="25" t="s">
        <v>169</v>
      </c>
      <c r="M75" s="22">
        <v>50</v>
      </c>
      <c r="N75" s="25" t="s">
        <v>186</v>
      </c>
      <c r="O75" s="24" t="s">
        <v>176</v>
      </c>
      <c r="P75" s="25" t="s">
        <v>179</v>
      </c>
      <c r="Q75" s="42" t="s">
        <v>1318</v>
      </c>
      <c r="R75" s="25" t="s">
        <v>1103</v>
      </c>
      <c r="S75" s="25" t="s">
        <v>1104</v>
      </c>
      <c r="T75" s="25" t="s">
        <v>230</v>
      </c>
      <c r="U75" s="25" t="s">
        <v>1105</v>
      </c>
      <c r="V75" s="25" t="s">
        <v>494</v>
      </c>
      <c r="W75" s="25" t="s">
        <v>300</v>
      </c>
      <c r="X75" s="25" t="s">
        <v>301</v>
      </c>
      <c r="Y75" s="22"/>
      <c r="Z75" s="25"/>
      <c r="AA75" s="28"/>
      <c r="AB75" s="28"/>
      <c r="AC75" s="28"/>
      <c r="AD75" s="28"/>
      <c r="AE75" s="25" t="s">
        <v>374</v>
      </c>
      <c r="AF75" s="25" t="s">
        <v>65</v>
      </c>
      <c r="AG75" s="29">
        <v>2587802317.5999999</v>
      </c>
      <c r="AH75" s="28"/>
      <c r="AI75" s="30"/>
      <c r="AJ75" s="30"/>
      <c r="AK75" s="28">
        <v>44137</v>
      </c>
      <c r="AL75" s="31">
        <v>92</v>
      </c>
      <c r="AM75" s="32" t="s">
        <v>461</v>
      </c>
      <c r="AN75" s="33">
        <f t="shared" ca="1" si="16"/>
        <v>13.239130434782609</v>
      </c>
      <c r="AO75" s="34">
        <v>1</v>
      </c>
      <c r="AP75" s="34">
        <v>0</v>
      </c>
      <c r="AQ75" s="35">
        <v>1</v>
      </c>
      <c r="AR75" s="36">
        <v>1</v>
      </c>
      <c r="AS75" s="37">
        <f t="shared" si="17"/>
        <v>1</v>
      </c>
      <c r="AT75" s="38">
        <f t="shared" si="18"/>
        <v>0</v>
      </c>
      <c r="AU75" s="38">
        <f t="shared" si="6"/>
        <v>0</v>
      </c>
      <c r="AV75" s="31" t="s">
        <v>1328</v>
      </c>
      <c r="AW75" s="31" t="s">
        <v>1676</v>
      </c>
      <c r="AX75" s="32" t="s">
        <v>2111</v>
      </c>
      <c r="AY75" s="185"/>
      <c r="AZ75" s="185"/>
      <c r="BA75" s="32">
        <f t="shared" si="19"/>
        <v>0</v>
      </c>
      <c r="BB75" s="209" t="str">
        <f t="shared" si="20"/>
        <v>Km</v>
      </c>
      <c r="BC75" s="48"/>
      <c r="BD75" s="48"/>
      <c r="BE75" s="48"/>
      <c r="BF75" s="48"/>
    </row>
    <row r="76" spans="1:58" s="12" customFormat="1" ht="102" customHeight="1" x14ac:dyDescent="0.25">
      <c r="A76" s="22"/>
      <c r="B76" s="23" t="s">
        <v>546</v>
      </c>
      <c r="C76" s="24" t="s">
        <v>518</v>
      </c>
      <c r="D76" s="25" t="s">
        <v>537</v>
      </c>
      <c r="E76" s="25" t="s">
        <v>557</v>
      </c>
      <c r="F76" s="25" t="s">
        <v>66</v>
      </c>
      <c r="G76" s="22" t="s">
        <v>114</v>
      </c>
      <c r="H76" s="26" t="s">
        <v>109</v>
      </c>
      <c r="I76" s="26" t="s">
        <v>714</v>
      </c>
      <c r="J76" s="27">
        <v>209023398</v>
      </c>
      <c r="K76" s="25" t="s">
        <v>145</v>
      </c>
      <c r="L76" s="25" t="s">
        <v>169</v>
      </c>
      <c r="M76" s="22">
        <v>61</v>
      </c>
      <c r="N76" s="25" t="s">
        <v>179</v>
      </c>
      <c r="O76" s="24" t="s">
        <v>176</v>
      </c>
      <c r="P76" s="25" t="s">
        <v>179</v>
      </c>
      <c r="Q76" s="42" t="s">
        <v>1306</v>
      </c>
      <c r="R76" s="25" t="s">
        <v>898</v>
      </c>
      <c r="S76" s="25" t="s">
        <v>897</v>
      </c>
      <c r="T76" s="25" t="s">
        <v>231</v>
      </c>
      <c r="U76" s="25" t="s">
        <v>232</v>
      </c>
      <c r="V76" s="25" t="s">
        <v>493</v>
      </c>
      <c r="W76" s="25" t="s">
        <v>302</v>
      </c>
      <c r="X76" s="25" t="s">
        <v>303</v>
      </c>
      <c r="Y76" s="22"/>
      <c r="Z76" s="25"/>
      <c r="AA76" s="28"/>
      <c r="AB76" s="28"/>
      <c r="AC76" s="28"/>
      <c r="AD76" s="28"/>
      <c r="AE76" s="25" t="s">
        <v>375</v>
      </c>
      <c r="AF76" s="25" t="s">
        <v>66</v>
      </c>
      <c r="AG76" s="29">
        <v>209023398</v>
      </c>
      <c r="AH76" s="28"/>
      <c r="AI76" s="30"/>
      <c r="AJ76" s="30"/>
      <c r="AK76" s="28">
        <v>44091</v>
      </c>
      <c r="AL76" s="31">
        <v>90</v>
      </c>
      <c r="AM76" s="32" t="s">
        <v>462</v>
      </c>
      <c r="AN76" s="33">
        <f t="shared" ca="1" si="16"/>
        <v>14.044444444444444</v>
      </c>
      <c r="AO76" s="34">
        <v>1</v>
      </c>
      <c r="AP76" s="34">
        <v>0</v>
      </c>
      <c r="AQ76" s="35">
        <v>1</v>
      </c>
      <c r="AR76" s="36">
        <v>1</v>
      </c>
      <c r="AS76" s="37">
        <f t="shared" si="17"/>
        <v>1</v>
      </c>
      <c r="AT76" s="38">
        <f t="shared" si="18"/>
        <v>0</v>
      </c>
      <c r="AU76" s="38">
        <f t="shared" si="6"/>
        <v>0</v>
      </c>
      <c r="AV76" s="31" t="s">
        <v>1328</v>
      </c>
      <c r="AW76" s="31" t="s">
        <v>1676</v>
      </c>
      <c r="AX76" s="32"/>
      <c r="AY76" s="185"/>
      <c r="AZ76" s="185"/>
      <c r="BA76" s="32">
        <f t="shared" si="19"/>
        <v>0</v>
      </c>
      <c r="BB76" s="209" t="str">
        <f t="shared" si="20"/>
        <v>Km</v>
      </c>
      <c r="BC76" s="48"/>
      <c r="BD76" s="48"/>
      <c r="BE76" s="48"/>
      <c r="BF76" s="48"/>
    </row>
    <row r="77" spans="1:58" s="12" customFormat="1" ht="63.75" customHeight="1" x14ac:dyDescent="0.25">
      <c r="A77" s="22"/>
      <c r="B77" s="23" t="s">
        <v>547</v>
      </c>
      <c r="C77" s="24" t="s">
        <v>521</v>
      </c>
      <c r="D77" s="25" t="s">
        <v>540</v>
      </c>
      <c r="E77" s="25" t="s">
        <v>559</v>
      </c>
      <c r="F77" s="25" t="s">
        <v>67</v>
      </c>
      <c r="G77" s="22" t="s">
        <v>114</v>
      </c>
      <c r="H77" s="26" t="s">
        <v>110</v>
      </c>
      <c r="I77" s="26" t="s">
        <v>714</v>
      </c>
      <c r="J77" s="27">
        <v>197390000</v>
      </c>
      <c r="K77" s="25" t="s">
        <v>146</v>
      </c>
      <c r="L77" s="25" t="s">
        <v>169</v>
      </c>
      <c r="M77" s="22">
        <v>5</v>
      </c>
      <c r="N77" s="25" t="s">
        <v>179</v>
      </c>
      <c r="O77" s="24" t="s">
        <v>176</v>
      </c>
      <c r="P77" s="25" t="s">
        <v>177</v>
      </c>
      <c r="Q77" s="42" t="s">
        <v>2112</v>
      </c>
      <c r="R77" s="25" t="s">
        <v>900</v>
      </c>
      <c r="S77" s="25" t="s">
        <v>899</v>
      </c>
      <c r="T77" s="25" t="s">
        <v>225</v>
      </c>
      <c r="U77" s="25" t="s">
        <v>233</v>
      </c>
      <c r="V77" s="25" t="s">
        <v>501</v>
      </c>
      <c r="W77" s="25" t="s">
        <v>304</v>
      </c>
      <c r="X77" s="25" t="s">
        <v>305</v>
      </c>
      <c r="Y77" s="22"/>
      <c r="Z77" s="25"/>
      <c r="AA77" s="28"/>
      <c r="AB77" s="28"/>
      <c r="AC77" s="28"/>
      <c r="AD77" s="28"/>
      <c r="AE77" s="25" t="s">
        <v>376</v>
      </c>
      <c r="AF77" s="25" t="s">
        <v>423</v>
      </c>
      <c r="AG77" s="29">
        <v>200000000</v>
      </c>
      <c r="AH77" s="28"/>
      <c r="AI77" s="30"/>
      <c r="AJ77" s="30"/>
      <c r="AK77" s="28">
        <v>44179</v>
      </c>
      <c r="AL77" s="31">
        <v>30</v>
      </c>
      <c r="AM77" s="32" t="s">
        <v>463</v>
      </c>
      <c r="AN77" s="33">
        <f t="shared" ca="1" si="16"/>
        <v>39.200000000000003</v>
      </c>
      <c r="AO77" s="34">
        <v>1</v>
      </c>
      <c r="AP77" s="34">
        <v>0</v>
      </c>
      <c r="AQ77" s="35">
        <v>1</v>
      </c>
      <c r="AR77" s="36">
        <v>1</v>
      </c>
      <c r="AS77" s="37">
        <f t="shared" si="17"/>
        <v>1</v>
      </c>
      <c r="AT77" s="38">
        <f t="shared" si="18"/>
        <v>0</v>
      </c>
      <c r="AU77" s="38">
        <f t="shared" si="6"/>
        <v>0</v>
      </c>
      <c r="AV77" s="31" t="s">
        <v>1328</v>
      </c>
      <c r="AW77" s="31" t="s">
        <v>1676</v>
      </c>
      <c r="AX77" s="32"/>
      <c r="AY77" s="185"/>
      <c r="AZ77" s="185"/>
      <c r="BA77" s="32">
        <f t="shared" si="19"/>
        <v>0</v>
      </c>
      <c r="BB77" s="209" t="str">
        <f t="shared" si="20"/>
        <v>Km</v>
      </c>
      <c r="BC77" s="48"/>
      <c r="BD77" s="48"/>
      <c r="BE77" s="48"/>
      <c r="BF77" s="48"/>
    </row>
    <row r="78" spans="1:58" s="12" customFormat="1" ht="89.25" customHeight="1" x14ac:dyDescent="0.25">
      <c r="A78" s="22"/>
      <c r="B78" s="23" t="s">
        <v>546</v>
      </c>
      <c r="C78" s="24" t="s">
        <v>810</v>
      </c>
      <c r="D78" s="25" t="s">
        <v>810</v>
      </c>
      <c r="E78" s="25" t="s">
        <v>561</v>
      </c>
      <c r="F78" s="25" t="s">
        <v>69</v>
      </c>
      <c r="G78" s="22" t="s">
        <v>114</v>
      </c>
      <c r="H78" s="26" t="s">
        <v>109</v>
      </c>
      <c r="I78" s="26" t="s">
        <v>714</v>
      </c>
      <c r="J78" s="27">
        <v>335872310.39999998</v>
      </c>
      <c r="K78" s="25" t="s">
        <v>2113</v>
      </c>
      <c r="L78" s="25" t="s">
        <v>1134</v>
      </c>
      <c r="M78" s="22">
        <v>6</v>
      </c>
      <c r="N78" s="25" t="s">
        <v>188</v>
      </c>
      <c r="O78" s="24" t="s">
        <v>176</v>
      </c>
      <c r="P78" s="25" t="s">
        <v>179</v>
      </c>
      <c r="Q78" s="42" t="s">
        <v>1314</v>
      </c>
      <c r="R78" s="25" t="s">
        <v>205</v>
      </c>
      <c r="S78" s="25"/>
      <c r="T78" s="25" t="s">
        <v>234</v>
      </c>
      <c r="U78" s="25"/>
      <c r="V78" s="25" t="s">
        <v>502</v>
      </c>
      <c r="W78" s="25" t="s">
        <v>308</v>
      </c>
      <c r="X78" s="25" t="s">
        <v>308</v>
      </c>
      <c r="Y78" s="22"/>
      <c r="Z78" s="25"/>
      <c r="AA78" s="28"/>
      <c r="AB78" s="28"/>
      <c r="AC78" s="28"/>
      <c r="AD78" s="28"/>
      <c r="AE78" s="25"/>
      <c r="AF78" s="25" t="s">
        <v>69</v>
      </c>
      <c r="AG78" s="29">
        <v>335872310.39999998</v>
      </c>
      <c r="AH78" s="28"/>
      <c r="AI78" s="30"/>
      <c r="AJ78" s="30"/>
      <c r="AK78" s="28">
        <v>44136</v>
      </c>
      <c r="AL78" s="31">
        <v>90</v>
      </c>
      <c r="AM78" s="32" t="s">
        <v>465</v>
      </c>
      <c r="AN78" s="33">
        <f t="shared" ca="1" si="16"/>
        <v>13.544444444444444</v>
      </c>
      <c r="AO78" s="34">
        <v>1</v>
      </c>
      <c r="AP78" s="34">
        <v>0</v>
      </c>
      <c r="AQ78" s="35">
        <v>1</v>
      </c>
      <c r="AR78" s="36">
        <v>1</v>
      </c>
      <c r="AS78" s="37">
        <f t="shared" si="17"/>
        <v>1</v>
      </c>
      <c r="AT78" s="38">
        <f t="shared" si="18"/>
        <v>0</v>
      </c>
      <c r="AU78" s="38">
        <f t="shared" si="6"/>
        <v>0</v>
      </c>
      <c r="AV78" s="31" t="s">
        <v>1328</v>
      </c>
      <c r="AW78" s="31" t="s">
        <v>1676</v>
      </c>
      <c r="AX78" s="32"/>
      <c r="AY78" s="185"/>
      <c r="AZ78" s="185"/>
      <c r="BA78" s="32">
        <f t="shared" si="19"/>
        <v>0</v>
      </c>
      <c r="BB78" s="209" t="str">
        <f t="shared" si="20"/>
        <v>ML</v>
      </c>
      <c r="BC78" s="48"/>
      <c r="BD78" s="48"/>
      <c r="BE78" s="48"/>
      <c r="BF78" s="48"/>
    </row>
    <row r="79" spans="1:58" s="12" customFormat="1" ht="63.75" customHeight="1" x14ac:dyDescent="0.25">
      <c r="A79" s="22"/>
      <c r="B79" s="23" t="s">
        <v>546</v>
      </c>
      <c r="C79" s="24" t="s">
        <v>810</v>
      </c>
      <c r="D79" s="25" t="s">
        <v>810</v>
      </c>
      <c r="E79" s="25" t="s">
        <v>562</v>
      </c>
      <c r="F79" s="25" t="s">
        <v>71</v>
      </c>
      <c r="G79" s="22" t="s">
        <v>114</v>
      </c>
      <c r="H79" s="26" t="s">
        <v>109</v>
      </c>
      <c r="I79" s="26" t="s">
        <v>714</v>
      </c>
      <c r="J79" s="27">
        <v>70056520</v>
      </c>
      <c r="K79" s="25" t="s">
        <v>148</v>
      </c>
      <c r="L79" s="25" t="s">
        <v>169</v>
      </c>
      <c r="M79" s="22">
        <v>61</v>
      </c>
      <c r="N79" s="25" t="s">
        <v>179</v>
      </c>
      <c r="O79" s="24" t="s">
        <v>176</v>
      </c>
      <c r="P79" s="25" t="s">
        <v>179</v>
      </c>
      <c r="Q79" s="42" t="s">
        <v>1309</v>
      </c>
      <c r="R79" s="25" t="s">
        <v>906</v>
      </c>
      <c r="S79" s="25" t="s">
        <v>905</v>
      </c>
      <c r="T79" s="25" t="s">
        <v>237</v>
      </c>
      <c r="U79" s="25" t="s">
        <v>238</v>
      </c>
      <c r="V79" s="25" t="s">
        <v>496</v>
      </c>
      <c r="W79" s="25"/>
      <c r="X79" s="25"/>
      <c r="Y79" s="22"/>
      <c r="Z79" s="25"/>
      <c r="AA79" s="28"/>
      <c r="AB79" s="28"/>
      <c r="AC79" s="28"/>
      <c r="AD79" s="28"/>
      <c r="AE79" s="25" t="s">
        <v>378</v>
      </c>
      <c r="AF79" s="25" t="s">
        <v>71</v>
      </c>
      <c r="AG79" s="29">
        <v>70056520</v>
      </c>
      <c r="AH79" s="28"/>
      <c r="AI79" s="30"/>
      <c r="AJ79" s="30"/>
      <c r="AK79" s="28">
        <v>43979</v>
      </c>
      <c r="AL79" s="31">
        <v>60</v>
      </c>
      <c r="AM79" s="32" t="s">
        <v>467</v>
      </c>
      <c r="AN79" s="33">
        <f t="shared" ca="1" si="16"/>
        <v>22.933333333333334</v>
      </c>
      <c r="AO79" s="34">
        <v>1</v>
      </c>
      <c r="AP79" s="34">
        <v>0.36459999999999998</v>
      </c>
      <c r="AQ79" s="35">
        <v>1</v>
      </c>
      <c r="AR79" s="36">
        <v>1</v>
      </c>
      <c r="AS79" s="37">
        <f t="shared" si="17"/>
        <v>1</v>
      </c>
      <c r="AT79" s="38">
        <f t="shared" si="18"/>
        <v>0</v>
      </c>
      <c r="AU79" s="38">
        <f t="shared" si="6"/>
        <v>0</v>
      </c>
      <c r="AV79" s="31" t="s">
        <v>1328</v>
      </c>
      <c r="AW79" s="31" t="s">
        <v>1676</v>
      </c>
      <c r="AX79" s="32"/>
      <c r="AY79" s="185"/>
      <c r="AZ79" s="185"/>
      <c r="BA79" s="32">
        <f t="shared" si="19"/>
        <v>0</v>
      </c>
      <c r="BB79" s="209" t="str">
        <f t="shared" si="20"/>
        <v>Km</v>
      </c>
      <c r="BC79" s="48"/>
      <c r="BD79" s="48"/>
      <c r="BE79" s="48"/>
      <c r="BF79" s="48"/>
    </row>
    <row r="80" spans="1:58" s="12" customFormat="1" ht="51" customHeight="1" x14ac:dyDescent="0.25">
      <c r="A80" s="22"/>
      <c r="B80" s="23" t="s">
        <v>549</v>
      </c>
      <c r="C80" s="24" t="s">
        <v>511</v>
      </c>
      <c r="D80" s="25" t="s">
        <v>529</v>
      </c>
      <c r="E80" s="25" t="s">
        <v>564</v>
      </c>
      <c r="F80" s="25" t="s">
        <v>73</v>
      </c>
      <c r="G80" s="22" t="s">
        <v>111</v>
      </c>
      <c r="H80" s="26" t="s">
        <v>110</v>
      </c>
      <c r="I80" s="26" t="s">
        <v>714</v>
      </c>
      <c r="J80" s="27">
        <v>759003140</v>
      </c>
      <c r="K80" s="25" t="s">
        <v>149</v>
      </c>
      <c r="L80" s="25" t="s">
        <v>169</v>
      </c>
      <c r="M80" s="22">
        <v>25</v>
      </c>
      <c r="N80" s="25"/>
      <c r="O80" s="24" t="s">
        <v>176</v>
      </c>
      <c r="P80" s="25"/>
      <c r="Q80" s="42" t="s">
        <v>1708</v>
      </c>
      <c r="R80" s="25" t="s">
        <v>909</v>
      </c>
      <c r="S80" s="25" t="s">
        <v>910</v>
      </c>
      <c r="T80" s="25" t="s">
        <v>239</v>
      </c>
      <c r="U80" s="25" t="s">
        <v>240</v>
      </c>
      <c r="V80" s="25" t="s">
        <v>503</v>
      </c>
      <c r="W80" s="25" t="s">
        <v>312</v>
      </c>
      <c r="X80" s="25" t="s">
        <v>313</v>
      </c>
      <c r="Y80" s="22"/>
      <c r="Z80" s="25"/>
      <c r="AA80" s="28"/>
      <c r="AB80" s="28"/>
      <c r="AC80" s="28"/>
      <c r="AD80" s="28"/>
      <c r="AE80" s="25" t="s">
        <v>379</v>
      </c>
      <c r="AF80" s="25" t="s">
        <v>73</v>
      </c>
      <c r="AG80" s="29">
        <v>759003140</v>
      </c>
      <c r="AH80" s="28"/>
      <c r="AI80" s="30"/>
      <c r="AJ80" s="30"/>
      <c r="AK80" s="28">
        <v>44207</v>
      </c>
      <c r="AL80" s="31">
        <v>90</v>
      </c>
      <c r="AM80" s="32" t="s">
        <v>468</v>
      </c>
      <c r="AN80" s="33">
        <f t="shared" ca="1" si="16"/>
        <v>12.755555555555556</v>
      </c>
      <c r="AO80" s="34">
        <v>0.95</v>
      </c>
      <c r="AP80" s="34"/>
      <c r="AQ80" s="35">
        <v>0.95</v>
      </c>
      <c r="AR80" s="36">
        <v>0.95</v>
      </c>
      <c r="AS80" s="37">
        <f t="shared" si="17"/>
        <v>0.95</v>
      </c>
      <c r="AT80" s="38">
        <f t="shared" si="18"/>
        <v>0</v>
      </c>
      <c r="AU80" s="38">
        <f t="shared" si="6"/>
        <v>0</v>
      </c>
      <c r="AV80" s="31" t="s">
        <v>1132</v>
      </c>
      <c r="AW80" s="31" t="s">
        <v>1676</v>
      </c>
      <c r="AX80" s="32"/>
      <c r="AY80" s="185"/>
      <c r="AZ80" s="185"/>
      <c r="BA80" s="32">
        <f t="shared" si="19"/>
        <v>0</v>
      </c>
      <c r="BB80" s="209" t="str">
        <f t="shared" si="20"/>
        <v>Km</v>
      </c>
      <c r="BC80" s="48"/>
      <c r="BD80" s="48"/>
      <c r="BE80" s="48"/>
      <c r="BF80" s="48"/>
    </row>
    <row r="81" spans="1:58" s="12" customFormat="1" ht="51" customHeight="1" x14ac:dyDescent="0.25">
      <c r="A81" s="22"/>
      <c r="B81" s="23" t="s">
        <v>546</v>
      </c>
      <c r="C81" s="24"/>
      <c r="D81" s="25"/>
      <c r="E81" s="25" t="s">
        <v>565</v>
      </c>
      <c r="F81" s="25" t="s">
        <v>2114</v>
      </c>
      <c r="G81" s="22" t="s">
        <v>114</v>
      </c>
      <c r="H81" s="26" t="s">
        <v>110</v>
      </c>
      <c r="I81" s="26" t="s">
        <v>714</v>
      </c>
      <c r="J81" s="27">
        <v>499560995.56</v>
      </c>
      <c r="K81" s="25"/>
      <c r="L81" s="25" t="s">
        <v>169</v>
      </c>
      <c r="M81" s="22"/>
      <c r="N81" s="25" t="s">
        <v>179</v>
      </c>
      <c r="O81" s="24" t="s">
        <v>176</v>
      </c>
      <c r="P81" s="25" t="s">
        <v>179</v>
      </c>
      <c r="Q81" s="42" t="s">
        <v>1705</v>
      </c>
      <c r="R81" s="25"/>
      <c r="S81" s="25"/>
      <c r="T81" s="25"/>
      <c r="U81" s="25"/>
      <c r="V81" s="25" t="s">
        <v>503</v>
      </c>
      <c r="W81" s="25" t="s">
        <v>314</v>
      </c>
      <c r="X81" s="25" t="s">
        <v>314</v>
      </c>
      <c r="Y81" s="22"/>
      <c r="Z81" s="25"/>
      <c r="AA81" s="28"/>
      <c r="AB81" s="28"/>
      <c r="AC81" s="28"/>
      <c r="AD81" s="28"/>
      <c r="AE81" s="25" t="s">
        <v>380</v>
      </c>
      <c r="AF81" s="25" t="s">
        <v>74</v>
      </c>
      <c r="AG81" s="29">
        <v>499560995.56</v>
      </c>
      <c r="AH81" s="28"/>
      <c r="AI81" s="30"/>
      <c r="AJ81" s="30"/>
      <c r="AK81" s="28">
        <v>44222</v>
      </c>
      <c r="AL81" s="31">
        <v>90</v>
      </c>
      <c r="AM81" s="32" t="s">
        <v>469</v>
      </c>
      <c r="AN81" s="33">
        <f t="shared" ca="1" si="16"/>
        <v>12.588888888888889</v>
      </c>
      <c r="AO81" s="34">
        <v>0.95</v>
      </c>
      <c r="AP81" s="34"/>
      <c r="AQ81" s="35">
        <v>0.95</v>
      </c>
      <c r="AR81" s="36">
        <v>0.95</v>
      </c>
      <c r="AS81" s="37">
        <f t="shared" si="17"/>
        <v>0.95</v>
      </c>
      <c r="AT81" s="38">
        <f t="shared" si="18"/>
        <v>0</v>
      </c>
      <c r="AU81" s="38">
        <f t="shared" si="6"/>
        <v>0</v>
      </c>
      <c r="AV81" s="31" t="s">
        <v>1132</v>
      </c>
      <c r="AW81" s="31" t="s">
        <v>1676</v>
      </c>
      <c r="AX81" s="32"/>
      <c r="AY81" s="185"/>
      <c r="AZ81" s="185"/>
      <c r="BA81" s="32">
        <f t="shared" si="19"/>
        <v>0</v>
      </c>
      <c r="BB81" s="209" t="str">
        <f t="shared" si="20"/>
        <v>Km</v>
      </c>
      <c r="BC81" s="48"/>
      <c r="BD81" s="48"/>
      <c r="BE81" s="48"/>
      <c r="BF81" s="48"/>
    </row>
    <row r="82" spans="1:58" s="12" customFormat="1" ht="102" customHeight="1" x14ac:dyDescent="0.25">
      <c r="A82" s="22"/>
      <c r="B82" s="23" t="s">
        <v>546</v>
      </c>
      <c r="C82" s="24"/>
      <c r="D82" s="25"/>
      <c r="E82" s="25" t="s">
        <v>566</v>
      </c>
      <c r="F82" s="25" t="s">
        <v>1145</v>
      </c>
      <c r="G82" s="22" t="s">
        <v>111</v>
      </c>
      <c r="H82" s="26" t="s">
        <v>110</v>
      </c>
      <c r="I82" s="26" t="s">
        <v>714</v>
      </c>
      <c r="J82" s="27">
        <v>16229774220.629999</v>
      </c>
      <c r="K82" s="25" t="s">
        <v>151</v>
      </c>
      <c r="L82" s="25" t="s">
        <v>169</v>
      </c>
      <c r="M82" s="22">
        <v>21.105</v>
      </c>
      <c r="N82" s="25" t="s">
        <v>187</v>
      </c>
      <c r="O82" s="24" t="s">
        <v>176</v>
      </c>
      <c r="P82" s="25" t="s">
        <v>177</v>
      </c>
      <c r="Q82" s="42" t="s">
        <v>1287</v>
      </c>
      <c r="R82" s="25" t="s">
        <v>914</v>
      </c>
      <c r="S82" s="25" t="s">
        <v>913</v>
      </c>
      <c r="T82" s="25" t="s">
        <v>1093</v>
      </c>
      <c r="U82" s="25" t="s">
        <v>1094</v>
      </c>
      <c r="V82" s="25" t="s">
        <v>496</v>
      </c>
      <c r="W82" s="25" t="s">
        <v>316</v>
      </c>
      <c r="X82" s="25" t="s">
        <v>1091</v>
      </c>
      <c r="Y82" s="22" t="s">
        <v>1092</v>
      </c>
      <c r="Z82" s="25"/>
      <c r="AA82" s="28">
        <v>44175</v>
      </c>
      <c r="AB82" s="28">
        <v>44187</v>
      </c>
      <c r="AC82" s="28">
        <v>44194</v>
      </c>
      <c r="AD82" s="28">
        <v>44201</v>
      </c>
      <c r="AE82" s="25" t="s">
        <v>1121</v>
      </c>
      <c r="AF82" s="25" t="s">
        <v>424</v>
      </c>
      <c r="AG82" s="29">
        <v>16229774220.629999</v>
      </c>
      <c r="AH82" s="28"/>
      <c r="AI82" s="30"/>
      <c r="AJ82" s="30">
        <v>3245954844.1259999</v>
      </c>
      <c r="AK82" s="28">
        <v>44209</v>
      </c>
      <c r="AL82" s="31">
        <v>240</v>
      </c>
      <c r="AM82" s="32" t="s">
        <v>452</v>
      </c>
      <c r="AN82" s="33">
        <f t="shared" ca="1" si="16"/>
        <v>4.7750000000000004</v>
      </c>
      <c r="AO82" s="34">
        <v>0.9</v>
      </c>
      <c r="AP82" s="34"/>
      <c r="AQ82" s="35">
        <v>0.75</v>
      </c>
      <c r="AR82" s="36">
        <v>0.9</v>
      </c>
      <c r="AS82" s="37">
        <f t="shared" si="17"/>
        <v>0.9</v>
      </c>
      <c r="AT82" s="38">
        <f t="shared" si="18"/>
        <v>0</v>
      </c>
      <c r="AU82" s="38">
        <f t="shared" si="6"/>
        <v>0.15000000000000002</v>
      </c>
      <c r="AV82" s="31" t="s">
        <v>1132</v>
      </c>
      <c r="AW82" s="31" t="s">
        <v>1676</v>
      </c>
      <c r="AX82" s="32"/>
      <c r="AY82" s="185"/>
      <c r="AZ82" s="185"/>
      <c r="BA82" s="32">
        <f t="shared" si="19"/>
        <v>3.1657500000000005</v>
      </c>
      <c r="BB82" s="209" t="str">
        <f t="shared" si="20"/>
        <v>Km</v>
      </c>
      <c r="BC82" s="48"/>
      <c r="BD82" s="48"/>
      <c r="BE82" s="48"/>
      <c r="BF82" s="48"/>
    </row>
    <row r="83" spans="1:58" s="12" customFormat="1" ht="45" customHeight="1" x14ac:dyDescent="0.25">
      <c r="A83" s="22"/>
      <c r="B83" s="23" t="s">
        <v>549</v>
      </c>
      <c r="C83" s="24" t="s">
        <v>511</v>
      </c>
      <c r="D83" s="25" t="s">
        <v>529</v>
      </c>
      <c r="E83" s="25" t="s">
        <v>552</v>
      </c>
      <c r="F83" s="25" t="s">
        <v>76</v>
      </c>
      <c r="G83" s="22" t="s">
        <v>114</v>
      </c>
      <c r="H83" s="26" t="s">
        <v>110</v>
      </c>
      <c r="I83" s="26" t="s">
        <v>714</v>
      </c>
      <c r="J83" s="27">
        <v>810205000</v>
      </c>
      <c r="K83" s="25" t="s">
        <v>152</v>
      </c>
      <c r="L83" s="25" t="s">
        <v>169</v>
      </c>
      <c r="M83" s="22">
        <v>4.9000000000000004</v>
      </c>
      <c r="N83" s="25" t="s">
        <v>179</v>
      </c>
      <c r="O83" s="24" t="s">
        <v>176</v>
      </c>
      <c r="P83" s="25" t="s">
        <v>179</v>
      </c>
      <c r="Q83" s="42"/>
      <c r="R83" s="25"/>
      <c r="S83" s="25"/>
      <c r="T83" s="25"/>
      <c r="U83" s="25"/>
      <c r="V83" s="25" t="s">
        <v>490</v>
      </c>
      <c r="W83" s="25" t="s">
        <v>262</v>
      </c>
      <c r="X83" s="25"/>
      <c r="Y83" s="22"/>
      <c r="Z83" s="25"/>
      <c r="AA83" s="28"/>
      <c r="AB83" s="28"/>
      <c r="AC83" s="28"/>
      <c r="AD83" s="28"/>
      <c r="AE83" s="25" t="s">
        <v>382</v>
      </c>
      <c r="AF83" s="25" t="s">
        <v>76</v>
      </c>
      <c r="AG83" s="29">
        <v>810205000</v>
      </c>
      <c r="AH83" s="28"/>
      <c r="AI83" s="30"/>
      <c r="AJ83" s="30"/>
      <c r="AK83" s="28">
        <v>43927</v>
      </c>
      <c r="AL83" s="31">
        <v>60</v>
      </c>
      <c r="AM83" s="32" t="s">
        <v>325</v>
      </c>
      <c r="AN83" s="33">
        <f t="shared" ca="1" si="16"/>
        <v>23.8</v>
      </c>
      <c r="AO83" s="34">
        <v>1</v>
      </c>
      <c r="AP83" s="34"/>
      <c r="AQ83" s="35">
        <v>1</v>
      </c>
      <c r="AR83" s="36">
        <v>1</v>
      </c>
      <c r="AS83" s="37">
        <f t="shared" si="17"/>
        <v>1</v>
      </c>
      <c r="AT83" s="38">
        <f t="shared" si="18"/>
        <v>0</v>
      </c>
      <c r="AU83" s="38">
        <f t="shared" si="6"/>
        <v>0</v>
      </c>
      <c r="AV83" s="31" t="s">
        <v>1328</v>
      </c>
      <c r="AW83" s="31" t="s">
        <v>1676</v>
      </c>
      <c r="AX83" s="32"/>
      <c r="AY83" s="185"/>
      <c r="AZ83" s="185"/>
      <c r="BA83" s="32">
        <f t="shared" si="19"/>
        <v>0</v>
      </c>
      <c r="BB83" s="209" t="str">
        <f t="shared" si="20"/>
        <v>Km</v>
      </c>
      <c r="BC83" s="48"/>
      <c r="BD83" s="48"/>
      <c r="BE83" s="48"/>
      <c r="BF83" s="48"/>
    </row>
    <row r="84" spans="1:58" s="12" customFormat="1" ht="114.75" customHeight="1" x14ac:dyDescent="0.25">
      <c r="A84" s="22"/>
      <c r="B84" s="23" t="s">
        <v>546</v>
      </c>
      <c r="C84" s="24" t="s">
        <v>810</v>
      </c>
      <c r="D84" s="25" t="s">
        <v>810</v>
      </c>
      <c r="E84" s="25" t="s">
        <v>568</v>
      </c>
      <c r="F84" s="25" t="s">
        <v>77</v>
      </c>
      <c r="G84" s="22" t="s">
        <v>114</v>
      </c>
      <c r="H84" s="26" t="s">
        <v>109</v>
      </c>
      <c r="I84" s="26" t="s">
        <v>714</v>
      </c>
      <c r="J84" s="27">
        <v>379197200</v>
      </c>
      <c r="K84" s="25" t="s">
        <v>153</v>
      </c>
      <c r="L84" s="25" t="s">
        <v>169</v>
      </c>
      <c r="M84" s="22"/>
      <c r="N84" s="25" t="s">
        <v>179</v>
      </c>
      <c r="O84" s="24" t="s">
        <v>176</v>
      </c>
      <c r="P84" s="25" t="s">
        <v>179</v>
      </c>
      <c r="Q84" s="42"/>
      <c r="R84" s="25" t="s">
        <v>1064</v>
      </c>
      <c r="S84" s="25" t="s">
        <v>1065</v>
      </c>
      <c r="T84" s="25"/>
      <c r="U84" s="25"/>
      <c r="V84" s="25" t="s">
        <v>490</v>
      </c>
      <c r="W84" s="25" t="s">
        <v>268</v>
      </c>
      <c r="X84" s="25" t="s">
        <v>317</v>
      </c>
      <c r="Y84" s="22"/>
      <c r="Z84" s="25"/>
      <c r="AA84" s="28"/>
      <c r="AB84" s="28"/>
      <c r="AC84" s="28"/>
      <c r="AD84" s="28"/>
      <c r="AE84" s="25" t="s">
        <v>383</v>
      </c>
      <c r="AF84" s="25" t="s">
        <v>77</v>
      </c>
      <c r="AG84" s="29">
        <v>379197200</v>
      </c>
      <c r="AH84" s="28"/>
      <c r="AI84" s="30"/>
      <c r="AJ84" s="30"/>
      <c r="AK84" s="28">
        <v>44183</v>
      </c>
      <c r="AL84" s="31">
        <v>60</v>
      </c>
      <c r="AM84" s="32" t="s">
        <v>472</v>
      </c>
      <c r="AN84" s="33">
        <f t="shared" ca="1" si="16"/>
        <v>19.533333333333335</v>
      </c>
      <c r="AO84" s="34">
        <v>1</v>
      </c>
      <c r="AP84" s="34">
        <v>0.30790000000000001</v>
      </c>
      <c r="AQ84" s="35">
        <v>1</v>
      </c>
      <c r="AR84" s="36">
        <v>1</v>
      </c>
      <c r="AS84" s="37">
        <f t="shared" si="17"/>
        <v>1</v>
      </c>
      <c r="AT84" s="38">
        <f t="shared" si="18"/>
        <v>0</v>
      </c>
      <c r="AU84" s="38">
        <f t="shared" si="6"/>
        <v>0</v>
      </c>
      <c r="AV84" s="31" t="s">
        <v>1328</v>
      </c>
      <c r="AW84" s="31" t="s">
        <v>1676</v>
      </c>
      <c r="AX84" s="32" t="s">
        <v>2115</v>
      </c>
      <c r="AY84" s="185"/>
      <c r="AZ84" s="185"/>
      <c r="BA84" s="32">
        <f t="shared" si="19"/>
        <v>0</v>
      </c>
      <c r="BB84" s="209" t="str">
        <f t="shared" si="20"/>
        <v>Km</v>
      </c>
      <c r="BC84" s="48"/>
      <c r="BD84" s="48"/>
      <c r="BE84" s="48"/>
      <c r="BF84" s="48"/>
    </row>
    <row r="85" spans="1:58" s="12" customFormat="1" ht="114.75" x14ac:dyDescent="0.25">
      <c r="A85" s="22"/>
      <c r="B85" s="23" t="s">
        <v>546</v>
      </c>
      <c r="C85" s="24" t="s">
        <v>810</v>
      </c>
      <c r="D85" s="25" t="s">
        <v>810</v>
      </c>
      <c r="E85" s="25" t="s">
        <v>568</v>
      </c>
      <c r="F85" s="25" t="s">
        <v>78</v>
      </c>
      <c r="G85" s="22" t="s">
        <v>121</v>
      </c>
      <c r="H85" s="26" t="s">
        <v>109</v>
      </c>
      <c r="I85" s="26" t="s">
        <v>714</v>
      </c>
      <c r="J85" s="27">
        <v>429399002.39999998</v>
      </c>
      <c r="K85" s="25" t="s">
        <v>154</v>
      </c>
      <c r="L85" s="25" t="s">
        <v>169</v>
      </c>
      <c r="M85" s="22">
        <v>17.8</v>
      </c>
      <c r="N85" s="25" t="s">
        <v>179</v>
      </c>
      <c r="O85" s="24" t="s">
        <v>176</v>
      </c>
      <c r="P85" s="25" t="s">
        <v>179</v>
      </c>
      <c r="Q85" s="42"/>
      <c r="R85" s="25" t="s">
        <v>1066</v>
      </c>
      <c r="S85" s="25" t="s">
        <v>1067</v>
      </c>
      <c r="T85" s="25"/>
      <c r="U85" s="25"/>
      <c r="V85" s="25" t="s">
        <v>490</v>
      </c>
      <c r="W85" s="25" t="s">
        <v>268</v>
      </c>
      <c r="X85" s="25" t="s">
        <v>318</v>
      </c>
      <c r="Y85" s="22"/>
      <c r="Z85" s="25"/>
      <c r="AA85" s="28"/>
      <c r="AB85" s="28"/>
      <c r="AC85" s="28"/>
      <c r="AD85" s="28"/>
      <c r="AE85" s="25" t="s">
        <v>384</v>
      </c>
      <c r="AF85" s="25" t="s">
        <v>78</v>
      </c>
      <c r="AG85" s="29">
        <v>429399002.39999998</v>
      </c>
      <c r="AH85" s="28"/>
      <c r="AI85" s="30"/>
      <c r="AJ85" s="30"/>
      <c r="AK85" s="28">
        <v>44245</v>
      </c>
      <c r="AL85" s="31">
        <v>30</v>
      </c>
      <c r="AM85" s="32" t="s">
        <v>473</v>
      </c>
      <c r="AN85" s="33">
        <f t="shared" ca="1" si="16"/>
        <v>37</v>
      </c>
      <c r="AO85" s="34">
        <v>0.93</v>
      </c>
      <c r="AP85" s="34"/>
      <c r="AQ85" s="35">
        <v>0.93</v>
      </c>
      <c r="AR85" s="36">
        <v>0.93</v>
      </c>
      <c r="AS85" s="37">
        <f t="shared" si="17"/>
        <v>0.93</v>
      </c>
      <c r="AT85" s="38">
        <f t="shared" si="18"/>
        <v>0</v>
      </c>
      <c r="AU85" s="38">
        <f t="shared" si="6"/>
        <v>0</v>
      </c>
      <c r="AV85" s="31" t="s">
        <v>1132</v>
      </c>
      <c r="AW85" s="31" t="s">
        <v>1676</v>
      </c>
      <c r="AX85" s="32" t="s">
        <v>2115</v>
      </c>
      <c r="AY85" s="185"/>
      <c r="AZ85" s="185"/>
      <c r="BA85" s="32">
        <f t="shared" si="19"/>
        <v>0</v>
      </c>
      <c r="BB85" s="209" t="str">
        <f t="shared" si="20"/>
        <v>Km</v>
      </c>
      <c r="BC85" s="48"/>
      <c r="BD85" s="48"/>
      <c r="BE85" s="48"/>
      <c r="BF85" s="48"/>
    </row>
    <row r="86" spans="1:58" s="12" customFormat="1" ht="51" customHeight="1" x14ac:dyDescent="0.25">
      <c r="A86" s="22"/>
      <c r="B86" s="23" t="s">
        <v>546</v>
      </c>
      <c r="C86" s="24" t="s">
        <v>519</v>
      </c>
      <c r="D86" s="25" t="s">
        <v>539</v>
      </c>
      <c r="E86" s="25" t="s">
        <v>568</v>
      </c>
      <c r="F86" s="25" t="s">
        <v>80</v>
      </c>
      <c r="G86" s="22" t="s">
        <v>111</v>
      </c>
      <c r="H86" s="26" t="s">
        <v>110</v>
      </c>
      <c r="I86" s="26" t="s">
        <v>714</v>
      </c>
      <c r="J86" s="27">
        <v>1799108000</v>
      </c>
      <c r="K86" s="25" t="s">
        <v>152</v>
      </c>
      <c r="L86" s="25" t="s">
        <v>169</v>
      </c>
      <c r="M86" s="22"/>
      <c r="N86" s="25" t="s">
        <v>187</v>
      </c>
      <c r="O86" s="24" t="s">
        <v>176</v>
      </c>
      <c r="P86" s="25" t="s">
        <v>177</v>
      </c>
      <c r="Q86" s="42" t="s">
        <v>2116</v>
      </c>
      <c r="R86" s="25" t="s">
        <v>1068</v>
      </c>
      <c r="S86" s="25" t="s">
        <v>1069</v>
      </c>
      <c r="T86" s="25"/>
      <c r="U86" s="25"/>
      <c r="V86" s="25" t="s">
        <v>490</v>
      </c>
      <c r="W86" s="25" t="s">
        <v>320</v>
      </c>
      <c r="X86" s="25" t="s">
        <v>1070</v>
      </c>
      <c r="Y86" s="22"/>
      <c r="Z86" s="25"/>
      <c r="AA86" s="28"/>
      <c r="AB86" s="28"/>
      <c r="AC86" s="28"/>
      <c r="AD86" s="28"/>
      <c r="AE86" s="25" t="s">
        <v>1071</v>
      </c>
      <c r="AF86" s="25" t="s">
        <v>80</v>
      </c>
      <c r="AG86" s="29">
        <v>1799108000</v>
      </c>
      <c r="AH86" s="28"/>
      <c r="AI86" s="30"/>
      <c r="AJ86" s="30"/>
      <c r="AK86" s="28">
        <v>43860</v>
      </c>
      <c r="AL86" s="31">
        <v>60</v>
      </c>
      <c r="AM86" s="32" t="s">
        <v>475</v>
      </c>
      <c r="AN86" s="33">
        <f t="shared" ca="1" si="16"/>
        <v>24.916666666666668</v>
      </c>
      <c r="AO86" s="34">
        <v>1</v>
      </c>
      <c r="AP86" s="34">
        <v>0.8</v>
      </c>
      <c r="AQ86" s="35">
        <v>0.26</v>
      </c>
      <c r="AR86" s="36">
        <v>1</v>
      </c>
      <c r="AS86" s="37">
        <f t="shared" si="17"/>
        <v>1</v>
      </c>
      <c r="AT86" s="38">
        <f t="shared" si="18"/>
        <v>0</v>
      </c>
      <c r="AU86" s="38">
        <f t="shared" si="6"/>
        <v>0.74</v>
      </c>
      <c r="AV86" s="31" t="s">
        <v>1328</v>
      </c>
      <c r="AW86" s="31" t="s">
        <v>1676</v>
      </c>
      <c r="AX86" s="32" t="s">
        <v>1072</v>
      </c>
      <c r="AY86" s="185"/>
      <c r="AZ86" s="185"/>
      <c r="BA86" s="32">
        <f t="shared" si="19"/>
        <v>0</v>
      </c>
      <c r="BB86" s="209" t="str">
        <f t="shared" si="20"/>
        <v>Km</v>
      </c>
      <c r="BC86" s="48"/>
      <c r="BD86" s="48"/>
      <c r="BE86" s="48"/>
      <c r="BF86" s="48"/>
    </row>
    <row r="87" spans="1:58" s="12" customFormat="1" ht="45" customHeight="1" x14ac:dyDescent="0.25">
      <c r="A87" s="22"/>
      <c r="B87" s="23" t="s">
        <v>546</v>
      </c>
      <c r="C87" s="24" t="s">
        <v>810</v>
      </c>
      <c r="D87" s="25" t="s">
        <v>810</v>
      </c>
      <c r="E87" s="25" t="s">
        <v>552</v>
      </c>
      <c r="F87" s="25" t="s">
        <v>81</v>
      </c>
      <c r="G87" s="22" t="s">
        <v>114</v>
      </c>
      <c r="H87" s="26" t="s">
        <v>109</v>
      </c>
      <c r="I87" s="26" t="s">
        <v>714</v>
      </c>
      <c r="J87" s="27">
        <v>164998320</v>
      </c>
      <c r="K87" s="25" t="s">
        <v>155</v>
      </c>
      <c r="L87" s="25" t="s">
        <v>2088</v>
      </c>
      <c r="M87" s="22">
        <v>1</v>
      </c>
      <c r="N87" s="25" t="s">
        <v>189</v>
      </c>
      <c r="O87" s="24" t="s">
        <v>176</v>
      </c>
      <c r="P87" s="25" t="s">
        <v>179</v>
      </c>
      <c r="Q87" s="42" t="s">
        <v>2117</v>
      </c>
      <c r="R87" s="25" t="s">
        <v>206</v>
      </c>
      <c r="S87" s="25"/>
      <c r="T87" s="25"/>
      <c r="U87" s="25"/>
      <c r="V87" s="25" t="s">
        <v>505</v>
      </c>
      <c r="W87" s="25" t="s">
        <v>321</v>
      </c>
      <c r="X87" s="25"/>
      <c r="Y87" s="22"/>
      <c r="Z87" s="25"/>
      <c r="AA87" s="28"/>
      <c r="AB87" s="28"/>
      <c r="AC87" s="28"/>
      <c r="AD87" s="28"/>
      <c r="AE87" s="25" t="s">
        <v>385</v>
      </c>
      <c r="AF87" s="25" t="s">
        <v>81</v>
      </c>
      <c r="AG87" s="29">
        <v>200675099.81</v>
      </c>
      <c r="AH87" s="28"/>
      <c r="AI87" s="30"/>
      <c r="AJ87" s="30"/>
      <c r="AK87" s="28">
        <v>44064</v>
      </c>
      <c r="AL87" s="31">
        <v>60</v>
      </c>
      <c r="AM87" s="32" t="s">
        <v>476</v>
      </c>
      <c r="AN87" s="33">
        <f t="shared" ca="1" si="16"/>
        <v>21.516666666666666</v>
      </c>
      <c r="AO87" s="34">
        <v>1</v>
      </c>
      <c r="AP87" s="34"/>
      <c r="AQ87" s="35">
        <v>1</v>
      </c>
      <c r="AR87" s="36">
        <v>1</v>
      </c>
      <c r="AS87" s="37">
        <f t="shared" si="17"/>
        <v>1</v>
      </c>
      <c r="AT87" s="38">
        <f t="shared" si="18"/>
        <v>0</v>
      </c>
      <c r="AU87" s="38">
        <f t="shared" si="6"/>
        <v>0</v>
      </c>
      <c r="AV87" s="31" t="s">
        <v>1328</v>
      </c>
      <c r="AW87" s="31" t="s">
        <v>1676</v>
      </c>
      <c r="AX87" s="32"/>
      <c r="AY87" s="185"/>
      <c r="AZ87" s="185"/>
      <c r="BA87" s="32">
        <f t="shared" si="19"/>
        <v>0</v>
      </c>
      <c r="BB87" s="209" t="str">
        <f t="shared" si="20"/>
        <v>Nb de bacs entretenus</v>
      </c>
      <c r="BC87" s="48"/>
      <c r="BD87" s="48"/>
      <c r="BE87" s="48"/>
      <c r="BF87" s="48"/>
    </row>
    <row r="88" spans="1:58" s="12" customFormat="1" ht="150" customHeight="1" x14ac:dyDescent="0.25">
      <c r="A88" s="22"/>
      <c r="B88" s="23" t="s">
        <v>546</v>
      </c>
      <c r="C88" s="24" t="s">
        <v>810</v>
      </c>
      <c r="D88" s="25" t="s">
        <v>810</v>
      </c>
      <c r="E88" s="25" t="s">
        <v>552</v>
      </c>
      <c r="F88" s="25" t="s">
        <v>82</v>
      </c>
      <c r="G88" s="22" t="s">
        <v>114</v>
      </c>
      <c r="H88" s="26" t="s">
        <v>109</v>
      </c>
      <c r="I88" s="26" t="s">
        <v>714</v>
      </c>
      <c r="J88" s="27">
        <v>500000000</v>
      </c>
      <c r="K88" s="25" t="s">
        <v>156</v>
      </c>
      <c r="L88" s="25" t="s">
        <v>169</v>
      </c>
      <c r="M88" s="22">
        <v>0.33500000000000002</v>
      </c>
      <c r="N88" s="25" t="s">
        <v>179</v>
      </c>
      <c r="O88" s="24" t="s">
        <v>176</v>
      </c>
      <c r="P88" s="25" t="s">
        <v>179</v>
      </c>
      <c r="Q88" s="42" t="s">
        <v>2118</v>
      </c>
      <c r="R88" s="25" t="s">
        <v>915</v>
      </c>
      <c r="S88" s="25" t="s">
        <v>916</v>
      </c>
      <c r="T88" s="25"/>
      <c r="U88" s="25"/>
      <c r="V88" s="25" t="s">
        <v>322</v>
      </c>
      <c r="W88" s="25" t="s">
        <v>323</v>
      </c>
      <c r="X88" s="25"/>
      <c r="Y88" s="22"/>
      <c r="Z88" s="25"/>
      <c r="AA88" s="28"/>
      <c r="AB88" s="28"/>
      <c r="AC88" s="28"/>
      <c r="AD88" s="28"/>
      <c r="AE88" s="25" t="s">
        <v>386</v>
      </c>
      <c r="AF88" s="25" t="s">
        <v>82</v>
      </c>
      <c r="AG88" s="29">
        <v>396410837</v>
      </c>
      <c r="AH88" s="28"/>
      <c r="AI88" s="30"/>
      <c r="AJ88" s="30"/>
      <c r="AK88" s="28">
        <v>44167</v>
      </c>
      <c r="AL88" s="31">
        <v>60</v>
      </c>
      <c r="AM88" s="32" t="s">
        <v>478</v>
      </c>
      <c r="AN88" s="33">
        <f t="shared" ca="1" si="16"/>
        <v>19.8</v>
      </c>
      <c r="AO88" s="34">
        <v>1</v>
      </c>
      <c r="AP88" s="34">
        <v>0.17</v>
      </c>
      <c r="AQ88" s="35">
        <v>1</v>
      </c>
      <c r="AR88" s="36">
        <v>1</v>
      </c>
      <c r="AS88" s="37">
        <f t="shared" si="17"/>
        <v>1</v>
      </c>
      <c r="AT88" s="38">
        <f t="shared" si="18"/>
        <v>0</v>
      </c>
      <c r="AU88" s="38">
        <f t="shared" si="6"/>
        <v>0</v>
      </c>
      <c r="AV88" s="31" t="s">
        <v>1328</v>
      </c>
      <c r="AW88" s="31" t="s">
        <v>1676</v>
      </c>
      <c r="AX88" s="32" t="s">
        <v>2119</v>
      </c>
      <c r="AY88" s="185"/>
      <c r="AZ88" s="185"/>
      <c r="BA88" s="32">
        <f t="shared" si="19"/>
        <v>0</v>
      </c>
      <c r="BB88" s="209" t="str">
        <f t="shared" si="20"/>
        <v>Km</v>
      </c>
      <c r="BC88" s="48"/>
      <c r="BD88" s="48"/>
      <c r="BE88" s="48"/>
      <c r="BF88" s="48"/>
    </row>
    <row r="89" spans="1:58" s="12" customFormat="1" ht="51" customHeight="1" x14ac:dyDescent="0.25">
      <c r="A89" s="22"/>
      <c r="B89" s="23" t="s">
        <v>546</v>
      </c>
      <c r="C89" s="24" t="s">
        <v>810</v>
      </c>
      <c r="D89" s="25" t="s">
        <v>810</v>
      </c>
      <c r="E89" s="25" t="s">
        <v>552</v>
      </c>
      <c r="F89" s="25" t="s">
        <v>83</v>
      </c>
      <c r="G89" s="22" t="s">
        <v>114</v>
      </c>
      <c r="H89" s="26" t="s">
        <v>109</v>
      </c>
      <c r="I89" s="26" t="s">
        <v>714</v>
      </c>
      <c r="J89" s="27">
        <v>500000000</v>
      </c>
      <c r="K89" s="25" t="s">
        <v>157</v>
      </c>
      <c r="L89" s="25" t="s">
        <v>169</v>
      </c>
      <c r="M89" s="22">
        <v>0.45</v>
      </c>
      <c r="N89" s="25" t="s">
        <v>187</v>
      </c>
      <c r="O89" s="24" t="s">
        <v>176</v>
      </c>
      <c r="P89" s="25" t="s">
        <v>177</v>
      </c>
      <c r="Q89" s="42" t="s">
        <v>2120</v>
      </c>
      <c r="R89" s="25" t="s">
        <v>917</v>
      </c>
      <c r="S89" s="25" t="s">
        <v>918</v>
      </c>
      <c r="T89" s="25" t="s">
        <v>241</v>
      </c>
      <c r="U89" s="25" t="s">
        <v>242</v>
      </c>
      <c r="V89" s="25" t="s">
        <v>325</v>
      </c>
      <c r="W89" s="25" t="s">
        <v>326</v>
      </c>
      <c r="X89" s="25" t="s">
        <v>326</v>
      </c>
      <c r="Y89" s="22"/>
      <c r="Z89" s="25"/>
      <c r="AA89" s="28"/>
      <c r="AB89" s="28"/>
      <c r="AC89" s="28"/>
      <c r="AD89" s="28"/>
      <c r="AE89" s="25" t="s">
        <v>387</v>
      </c>
      <c r="AF89" s="25" t="s">
        <v>83</v>
      </c>
      <c r="AG89" s="29">
        <v>495892000</v>
      </c>
      <c r="AH89" s="28"/>
      <c r="AI89" s="30"/>
      <c r="AJ89" s="30"/>
      <c r="AK89" s="28">
        <v>44187</v>
      </c>
      <c r="AL89" s="31">
        <v>45</v>
      </c>
      <c r="AM89" s="32" t="s">
        <v>322</v>
      </c>
      <c r="AN89" s="33">
        <f t="shared" ca="1" si="16"/>
        <v>25.955555555555556</v>
      </c>
      <c r="AO89" s="34">
        <v>1</v>
      </c>
      <c r="AP89" s="34"/>
      <c r="AQ89" s="35">
        <v>1</v>
      </c>
      <c r="AR89" s="36">
        <v>1</v>
      </c>
      <c r="AS89" s="37">
        <f t="shared" si="17"/>
        <v>1</v>
      </c>
      <c r="AT89" s="38">
        <f t="shared" si="18"/>
        <v>0</v>
      </c>
      <c r="AU89" s="38">
        <f t="shared" si="6"/>
        <v>0</v>
      </c>
      <c r="AV89" s="31" t="s">
        <v>1328</v>
      </c>
      <c r="AW89" s="31" t="s">
        <v>1676</v>
      </c>
      <c r="AX89" s="32"/>
      <c r="AY89" s="185"/>
      <c r="AZ89" s="185"/>
      <c r="BA89" s="32">
        <f t="shared" si="19"/>
        <v>0</v>
      </c>
      <c r="BB89" s="209" t="str">
        <f t="shared" si="20"/>
        <v>Km</v>
      </c>
      <c r="BC89" s="48"/>
      <c r="BD89" s="48"/>
      <c r="BE89" s="48"/>
      <c r="BF89" s="48"/>
    </row>
    <row r="90" spans="1:58" s="12" customFormat="1" ht="51" customHeight="1" x14ac:dyDescent="0.25">
      <c r="A90" s="22"/>
      <c r="B90" s="23" t="s">
        <v>546</v>
      </c>
      <c r="C90" s="24"/>
      <c r="D90" s="25"/>
      <c r="E90" s="25" t="s">
        <v>552</v>
      </c>
      <c r="F90" s="25" t="s">
        <v>85</v>
      </c>
      <c r="G90" s="22" t="s">
        <v>121</v>
      </c>
      <c r="H90" s="26" t="s">
        <v>110</v>
      </c>
      <c r="I90" s="26" t="s">
        <v>714</v>
      </c>
      <c r="J90" s="27">
        <v>6433751248.8000002</v>
      </c>
      <c r="K90" s="25" t="s">
        <v>158</v>
      </c>
      <c r="L90" s="25" t="s">
        <v>169</v>
      </c>
      <c r="M90" s="22"/>
      <c r="N90" s="25" t="s">
        <v>179</v>
      </c>
      <c r="O90" s="24" t="s">
        <v>176</v>
      </c>
      <c r="P90" s="25" t="s">
        <v>179</v>
      </c>
      <c r="Q90" s="42" t="s">
        <v>1301</v>
      </c>
      <c r="R90" s="25"/>
      <c r="S90" s="25"/>
      <c r="T90" s="25"/>
      <c r="U90" s="25"/>
      <c r="V90" s="25" t="s">
        <v>507</v>
      </c>
      <c r="W90" s="25" t="s">
        <v>331</v>
      </c>
      <c r="X90" s="25" t="s">
        <v>332</v>
      </c>
      <c r="Y90" s="22"/>
      <c r="Z90" s="25"/>
      <c r="AA90" s="28"/>
      <c r="AB90" s="28"/>
      <c r="AC90" s="28"/>
      <c r="AD90" s="28"/>
      <c r="AE90" s="25" t="s">
        <v>390</v>
      </c>
      <c r="AF90" s="25" t="s">
        <v>85</v>
      </c>
      <c r="AG90" s="29"/>
      <c r="AH90" s="28"/>
      <c r="AI90" s="30"/>
      <c r="AJ90" s="30"/>
      <c r="AK90" s="28"/>
      <c r="AL90" s="31">
        <v>150</v>
      </c>
      <c r="AM90" s="32" t="s">
        <v>481</v>
      </c>
      <c r="AN90" s="33">
        <f t="shared" ca="1" si="16"/>
        <v>302.36666666666667</v>
      </c>
      <c r="AO90" s="34">
        <v>1</v>
      </c>
      <c r="AP90" s="34">
        <v>0.7</v>
      </c>
      <c r="AQ90" s="35">
        <v>1</v>
      </c>
      <c r="AR90" s="36">
        <v>1</v>
      </c>
      <c r="AS90" s="37">
        <f t="shared" si="17"/>
        <v>1</v>
      </c>
      <c r="AT90" s="38">
        <f t="shared" si="18"/>
        <v>0</v>
      </c>
      <c r="AU90" s="38">
        <f t="shared" si="6"/>
        <v>0</v>
      </c>
      <c r="AV90" s="31" t="s">
        <v>1132</v>
      </c>
      <c r="AW90" s="31" t="s">
        <v>1676</v>
      </c>
      <c r="AX90" s="32"/>
      <c r="AY90" s="185"/>
      <c r="AZ90" s="185"/>
      <c r="BA90" s="32">
        <f t="shared" si="19"/>
        <v>0</v>
      </c>
      <c r="BB90" s="209" t="str">
        <f t="shared" si="20"/>
        <v>Km</v>
      </c>
      <c r="BC90" s="48"/>
      <c r="BD90" s="48"/>
      <c r="BE90" s="48"/>
      <c r="BF90" s="48"/>
    </row>
    <row r="91" spans="1:58" s="12" customFormat="1" ht="63.75" customHeight="1" x14ac:dyDescent="0.25">
      <c r="A91" s="22"/>
      <c r="B91" s="23" t="s">
        <v>547</v>
      </c>
      <c r="C91" s="24" t="s">
        <v>521</v>
      </c>
      <c r="D91" s="25" t="s">
        <v>540</v>
      </c>
      <c r="E91" s="25" t="s">
        <v>569</v>
      </c>
      <c r="F91" s="25" t="s">
        <v>93</v>
      </c>
      <c r="G91" s="22" t="s">
        <v>114</v>
      </c>
      <c r="H91" s="26" t="s">
        <v>109</v>
      </c>
      <c r="I91" s="26" t="s">
        <v>714</v>
      </c>
      <c r="J91" s="27">
        <v>34155305</v>
      </c>
      <c r="K91" s="25" t="s">
        <v>161</v>
      </c>
      <c r="L91" s="25" t="s">
        <v>169</v>
      </c>
      <c r="M91" s="22">
        <v>11.321999999999999</v>
      </c>
      <c r="N91" s="25" t="s">
        <v>179</v>
      </c>
      <c r="O91" s="24" t="s">
        <v>176</v>
      </c>
      <c r="P91" s="25" t="s">
        <v>179</v>
      </c>
      <c r="Q91" s="42" t="s">
        <v>1310</v>
      </c>
      <c r="R91" s="25" t="s">
        <v>928</v>
      </c>
      <c r="S91" s="25" t="s">
        <v>927</v>
      </c>
      <c r="T91" s="25" t="s">
        <v>225</v>
      </c>
      <c r="U91" s="25" t="s">
        <v>246</v>
      </c>
      <c r="V91" s="25" t="s">
        <v>322</v>
      </c>
      <c r="W91" s="25" t="s">
        <v>341</v>
      </c>
      <c r="X91" s="25" t="s">
        <v>342</v>
      </c>
      <c r="Y91" s="22"/>
      <c r="Z91" s="25"/>
      <c r="AA91" s="28"/>
      <c r="AB91" s="28"/>
      <c r="AC91" s="28"/>
      <c r="AD91" s="28"/>
      <c r="AE91" s="25"/>
      <c r="AF91" s="25" t="s">
        <v>425</v>
      </c>
      <c r="AG91" s="29">
        <v>34155305</v>
      </c>
      <c r="AH91" s="28"/>
      <c r="AI91" s="30"/>
      <c r="AJ91" s="30"/>
      <c r="AK91" s="28">
        <v>44060</v>
      </c>
      <c r="AL91" s="31">
        <v>60</v>
      </c>
      <c r="AM91" s="32" t="s">
        <v>487</v>
      </c>
      <c r="AN91" s="33">
        <f t="shared" ca="1" si="16"/>
        <v>21.583333333333332</v>
      </c>
      <c r="AO91" s="34">
        <v>1</v>
      </c>
      <c r="AP91" s="34">
        <v>0</v>
      </c>
      <c r="AQ91" s="35">
        <v>1</v>
      </c>
      <c r="AR91" s="36">
        <v>1</v>
      </c>
      <c r="AS91" s="37">
        <f t="shared" si="17"/>
        <v>1</v>
      </c>
      <c r="AT91" s="38">
        <f t="shared" si="18"/>
        <v>0</v>
      </c>
      <c r="AU91" s="38">
        <f t="shared" si="6"/>
        <v>0</v>
      </c>
      <c r="AV91" s="31" t="s">
        <v>1328</v>
      </c>
      <c r="AW91" s="31" t="s">
        <v>1676</v>
      </c>
      <c r="AX91" s="32"/>
      <c r="AY91" s="185"/>
      <c r="AZ91" s="185"/>
      <c r="BA91" s="32">
        <f t="shared" si="19"/>
        <v>0</v>
      </c>
      <c r="BB91" s="209" t="str">
        <f t="shared" si="20"/>
        <v>Km</v>
      </c>
      <c r="BC91" s="48"/>
      <c r="BD91" s="48"/>
      <c r="BE91" s="48"/>
      <c r="BF91" s="48"/>
    </row>
    <row r="92" spans="1:58" s="12" customFormat="1" ht="25.5" customHeight="1" x14ac:dyDescent="0.25">
      <c r="A92" s="70"/>
      <c r="B92" s="71" t="s">
        <v>546</v>
      </c>
      <c r="C92" s="72"/>
      <c r="D92" s="73"/>
      <c r="E92" s="73" t="s">
        <v>571</v>
      </c>
      <c r="F92" s="73" t="s">
        <v>97</v>
      </c>
      <c r="G92" s="70" t="s">
        <v>115</v>
      </c>
      <c r="H92" s="74" t="s">
        <v>110</v>
      </c>
      <c r="I92" s="74" t="s">
        <v>714</v>
      </c>
      <c r="J92" s="75"/>
      <c r="K92" s="73" t="s">
        <v>164</v>
      </c>
      <c r="L92" s="73" t="s">
        <v>172</v>
      </c>
      <c r="M92" s="70">
        <v>2</v>
      </c>
      <c r="N92" s="73"/>
      <c r="O92" s="72" t="s">
        <v>176</v>
      </c>
      <c r="P92" s="73"/>
      <c r="Q92" s="90" t="s">
        <v>501</v>
      </c>
      <c r="R92" s="73"/>
      <c r="S92" s="73"/>
      <c r="T92" s="73"/>
      <c r="U92" s="73"/>
      <c r="V92" s="73" t="s">
        <v>501</v>
      </c>
      <c r="W92" s="73"/>
      <c r="X92" s="73"/>
      <c r="Y92" s="70"/>
      <c r="Z92" s="73"/>
      <c r="AA92" s="76"/>
      <c r="AB92" s="76"/>
      <c r="AC92" s="76"/>
      <c r="AD92" s="76"/>
      <c r="AE92" s="73"/>
      <c r="AF92" s="73" t="s">
        <v>97</v>
      </c>
      <c r="AG92" s="77"/>
      <c r="AH92" s="76"/>
      <c r="AI92" s="78"/>
      <c r="AJ92" s="78"/>
      <c r="AK92" s="76"/>
      <c r="AL92" s="79"/>
      <c r="AM92" s="80"/>
      <c r="AN92" s="81" t="e">
        <f t="shared" ca="1" si="16"/>
        <v>#DIV/0!</v>
      </c>
      <c r="AO92" s="82">
        <v>0.5</v>
      </c>
      <c r="AP92" s="82"/>
      <c r="AQ92" s="83">
        <v>0.5</v>
      </c>
      <c r="AR92" s="84">
        <v>0.5</v>
      </c>
      <c r="AS92" s="85">
        <f t="shared" si="17"/>
        <v>0.5</v>
      </c>
      <c r="AT92" s="86">
        <f t="shared" si="18"/>
        <v>0</v>
      </c>
      <c r="AU92" s="86">
        <f t="shared" si="6"/>
        <v>0</v>
      </c>
      <c r="AV92" s="79" t="s">
        <v>1132</v>
      </c>
      <c r="AW92" s="79" t="s">
        <v>1332</v>
      </c>
      <c r="AX92" s="80"/>
      <c r="AY92" s="87"/>
      <c r="AZ92" s="87"/>
      <c r="BA92" s="80">
        <f t="shared" si="19"/>
        <v>0</v>
      </c>
      <c r="BB92" s="210" t="str">
        <f t="shared" si="20"/>
        <v>Nb</v>
      </c>
      <c r="BC92" s="48"/>
      <c r="BD92" s="48"/>
      <c r="BE92" s="48"/>
      <c r="BF92" s="48"/>
    </row>
    <row r="93" spans="1:58" s="12" customFormat="1" ht="60" x14ac:dyDescent="0.25">
      <c r="A93" s="22"/>
      <c r="B93" s="23" t="s">
        <v>546</v>
      </c>
      <c r="C93" s="24" t="s">
        <v>522</v>
      </c>
      <c r="D93" s="25" t="s">
        <v>541</v>
      </c>
      <c r="E93" s="25" t="s">
        <v>551</v>
      </c>
      <c r="F93" s="25" t="s">
        <v>99</v>
      </c>
      <c r="G93" s="22" t="s">
        <v>121</v>
      </c>
      <c r="H93" s="26" t="s">
        <v>110</v>
      </c>
      <c r="I93" s="26" t="s">
        <v>714</v>
      </c>
      <c r="J93" s="27">
        <v>790000000</v>
      </c>
      <c r="K93" s="25" t="s">
        <v>165</v>
      </c>
      <c r="L93" s="25" t="s">
        <v>1134</v>
      </c>
      <c r="M93" s="22"/>
      <c r="N93" s="25" t="s">
        <v>179</v>
      </c>
      <c r="O93" s="24" t="s">
        <v>176</v>
      </c>
      <c r="P93" s="25" t="s">
        <v>179</v>
      </c>
      <c r="Q93" s="42" t="s">
        <v>1288</v>
      </c>
      <c r="R93" s="25" t="s">
        <v>1074</v>
      </c>
      <c r="S93" s="25"/>
      <c r="T93" s="25" t="s">
        <v>1075</v>
      </c>
      <c r="U93" s="25"/>
      <c r="V93" s="25" t="s">
        <v>490</v>
      </c>
      <c r="W93" s="25" t="s">
        <v>345</v>
      </c>
      <c r="X93" s="25" t="s">
        <v>1077</v>
      </c>
      <c r="Y93" s="22"/>
      <c r="Z93" s="25"/>
      <c r="AA93" s="28"/>
      <c r="AB93" s="28"/>
      <c r="AC93" s="28"/>
      <c r="AD93" s="28"/>
      <c r="AE93" s="25" t="s">
        <v>1174</v>
      </c>
      <c r="AF93" s="25" t="s">
        <v>99</v>
      </c>
      <c r="AG93" s="29">
        <v>483012261</v>
      </c>
      <c r="AH93" s="28"/>
      <c r="AI93" s="30"/>
      <c r="AJ93" s="30"/>
      <c r="AK93" s="28">
        <v>44183</v>
      </c>
      <c r="AL93" s="31">
        <v>120</v>
      </c>
      <c r="AM93" s="32" t="s">
        <v>432</v>
      </c>
      <c r="AN93" s="33">
        <f t="shared" ca="1" si="16"/>
        <v>9.7666666666666675</v>
      </c>
      <c r="AO93" s="34">
        <v>1</v>
      </c>
      <c r="AP93" s="34"/>
      <c r="AQ93" s="35">
        <v>1</v>
      </c>
      <c r="AR93" s="36">
        <v>1</v>
      </c>
      <c r="AS93" s="37">
        <f t="shared" si="17"/>
        <v>1</v>
      </c>
      <c r="AT93" s="38">
        <f t="shared" si="18"/>
        <v>0</v>
      </c>
      <c r="AU93" s="38">
        <f t="shared" si="6"/>
        <v>0</v>
      </c>
      <c r="AV93" s="31" t="s">
        <v>1328</v>
      </c>
      <c r="AW93" s="31" t="s">
        <v>1676</v>
      </c>
      <c r="AX93" s="32" t="s">
        <v>1175</v>
      </c>
      <c r="AY93" s="185"/>
      <c r="AZ93" s="185"/>
      <c r="BA93" s="32">
        <f t="shared" si="19"/>
        <v>0</v>
      </c>
      <c r="BB93" s="209" t="str">
        <f t="shared" si="20"/>
        <v>ML</v>
      </c>
      <c r="BC93" s="48"/>
      <c r="BD93" s="48"/>
      <c r="BE93" s="48"/>
      <c r="BF93" s="48"/>
    </row>
    <row r="94" spans="1:58" s="12" customFormat="1" ht="30" customHeight="1" x14ac:dyDescent="0.25">
      <c r="A94" s="70"/>
      <c r="B94" s="71"/>
      <c r="C94" s="72"/>
      <c r="D94" s="73"/>
      <c r="E94" s="73"/>
      <c r="F94" s="73" t="s">
        <v>2121</v>
      </c>
      <c r="G94" s="70" t="s">
        <v>121</v>
      </c>
      <c r="H94" s="74" t="s">
        <v>110</v>
      </c>
      <c r="I94" s="74" t="s">
        <v>714</v>
      </c>
      <c r="J94" s="75">
        <v>225000000</v>
      </c>
      <c r="K94" s="73" t="s">
        <v>1167</v>
      </c>
      <c r="L94" s="73"/>
      <c r="M94" s="70"/>
      <c r="N94" s="73"/>
      <c r="O94" s="72" t="s">
        <v>176</v>
      </c>
      <c r="P94" s="73"/>
      <c r="Q94" s="90" t="s">
        <v>1302</v>
      </c>
      <c r="R94" s="73"/>
      <c r="S94" s="73"/>
      <c r="T94" s="73"/>
      <c r="U94" s="73"/>
      <c r="V94" s="73" t="s">
        <v>505</v>
      </c>
      <c r="W94" s="73"/>
      <c r="X94" s="73"/>
      <c r="Y94" s="70"/>
      <c r="Z94" s="73"/>
      <c r="AA94" s="76"/>
      <c r="AB94" s="76"/>
      <c r="AC94" s="76"/>
      <c r="AD94" s="76"/>
      <c r="AE94" s="73" t="s">
        <v>1164</v>
      </c>
      <c r="AF94" s="73" t="s">
        <v>2121</v>
      </c>
      <c r="AG94" s="75">
        <v>199007132</v>
      </c>
      <c r="AH94" s="76"/>
      <c r="AI94" s="78"/>
      <c r="AJ94" s="78"/>
      <c r="AK94" s="76">
        <v>44550</v>
      </c>
      <c r="AL94" s="79">
        <v>90</v>
      </c>
      <c r="AM94" s="80" t="s">
        <v>1165</v>
      </c>
      <c r="AN94" s="81">
        <f t="shared" ca="1" si="16"/>
        <v>8.9444444444444446</v>
      </c>
      <c r="AO94" s="82">
        <v>0.72</v>
      </c>
      <c r="AP94" s="82"/>
      <c r="AQ94" s="83">
        <v>0</v>
      </c>
      <c r="AR94" s="84">
        <v>0.72</v>
      </c>
      <c r="AS94" s="85">
        <f t="shared" si="17"/>
        <v>0.72</v>
      </c>
      <c r="AT94" s="86">
        <f t="shared" si="18"/>
        <v>0</v>
      </c>
      <c r="AU94" s="86">
        <f t="shared" si="6"/>
        <v>0.72</v>
      </c>
      <c r="AV94" s="79" t="s">
        <v>1132</v>
      </c>
      <c r="AW94" s="79" t="s">
        <v>1332</v>
      </c>
      <c r="AX94" s="80" t="s">
        <v>1166</v>
      </c>
      <c r="AY94" s="87"/>
      <c r="AZ94" s="87"/>
      <c r="BA94" s="80">
        <f t="shared" si="19"/>
        <v>0</v>
      </c>
      <c r="BB94" s="210">
        <f t="shared" si="20"/>
        <v>0</v>
      </c>
      <c r="BC94" s="48"/>
      <c r="BD94" s="48"/>
      <c r="BE94" s="48"/>
      <c r="BF94" s="48"/>
    </row>
    <row r="95" spans="1:58" s="12" customFormat="1" ht="38.25" customHeight="1" x14ac:dyDescent="0.25">
      <c r="A95" s="94"/>
      <c r="B95" s="95" t="s">
        <v>546</v>
      </c>
      <c r="C95" s="96" t="s">
        <v>519</v>
      </c>
      <c r="D95" s="97" t="s">
        <v>539</v>
      </c>
      <c r="E95" s="97" t="s">
        <v>552</v>
      </c>
      <c r="F95" s="97" t="s">
        <v>79</v>
      </c>
      <c r="G95" s="94" t="s">
        <v>121</v>
      </c>
      <c r="H95" s="98" t="s">
        <v>110</v>
      </c>
      <c r="I95" s="98" t="s">
        <v>714</v>
      </c>
      <c r="J95" s="99">
        <v>1186235000</v>
      </c>
      <c r="K95" s="97"/>
      <c r="L95" s="97" t="s">
        <v>169</v>
      </c>
      <c r="M95" s="94"/>
      <c r="N95" s="97" t="s">
        <v>179</v>
      </c>
      <c r="O95" s="96" t="s">
        <v>176</v>
      </c>
      <c r="P95" s="97" t="s">
        <v>179</v>
      </c>
      <c r="Q95" s="100" t="s">
        <v>1299</v>
      </c>
      <c r="R95" s="97"/>
      <c r="S95" s="97"/>
      <c r="T95" s="97"/>
      <c r="U95" s="97"/>
      <c r="V95" s="97" t="s">
        <v>500</v>
      </c>
      <c r="W95" s="97" t="s">
        <v>319</v>
      </c>
      <c r="X95" s="97"/>
      <c r="Y95" s="94"/>
      <c r="Z95" s="97"/>
      <c r="AA95" s="101"/>
      <c r="AB95" s="101"/>
      <c r="AC95" s="101"/>
      <c r="AD95" s="101"/>
      <c r="AE95" s="97" t="s">
        <v>1169</v>
      </c>
      <c r="AF95" s="97" t="s">
        <v>79</v>
      </c>
      <c r="AG95" s="102">
        <v>1186235000</v>
      </c>
      <c r="AH95" s="101"/>
      <c r="AI95" s="103"/>
      <c r="AJ95" s="103"/>
      <c r="AK95" s="101" t="s">
        <v>431</v>
      </c>
      <c r="AL95" s="104"/>
      <c r="AM95" s="105" t="s">
        <v>474</v>
      </c>
      <c r="AN95" s="106" t="e">
        <f t="shared" ca="1" si="16"/>
        <v>#VALUE!</v>
      </c>
      <c r="AO95" s="107">
        <v>0.05</v>
      </c>
      <c r="AP95" s="107"/>
      <c r="AQ95" s="108">
        <v>0.05</v>
      </c>
      <c r="AR95" s="109">
        <v>0.05</v>
      </c>
      <c r="AS95" s="110">
        <f t="shared" si="17"/>
        <v>0.05</v>
      </c>
      <c r="AT95" s="111">
        <f t="shared" si="18"/>
        <v>0</v>
      </c>
      <c r="AU95" s="111">
        <f t="shared" si="6"/>
        <v>0</v>
      </c>
      <c r="AV95" s="104" t="s">
        <v>1132</v>
      </c>
      <c r="AW95" s="104" t="s">
        <v>1333</v>
      </c>
      <c r="AX95" s="105"/>
      <c r="AY95" s="201"/>
      <c r="AZ95" s="201"/>
      <c r="BA95" s="105">
        <f t="shared" si="19"/>
        <v>0</v>
      </c>
      <c r="BB95" s="211" t="str">
        <f t="shared" si="20"/>
        <v>Km</v>
      </c>
      <c r="BC95" s="112"/>
      <c r="BD95" s="112"/>
      <c r="BE95" s="112"/>
      <c r="BF95" s="112"/>
    </row>
    <row r="96" spans="1:58" s="12" customFormat="1" ht="45" customHeight="1" x14ac:dyDescent="0.25">
      <c r="A96" s="22"/>
      <c r="B96" s="23" t="s">
        <v>546</v>
      </c>
      <c r="C96" s="24"/>
      <c r="D96" s="25"/>
      <c r="E96" s="25" t="s">
        <v>552</v>
      </c>
      <c r="F96" s="25" t="s">
        <v>1620</v>
      </c>
      <c r="G96" s="22" t="s">
        <v>111</v>
      </c>
      <c r="H96" s="26" t="s">
        <v>110</v>
      </c>
      <c r="I96" s="26" t="s">
        <v>714</v>
      </c>
      <c r="J96" s="27">
        <v>2136315000</v>
      </c>
      <c r="K96" s="25" t="s">
        <v>157</v>
      </c>
      <c r="L96" s="25" t="s">
        <v>169</v>
      </c>
      <c r="M96" s="22">
        <v>136</v>
      </c>
      <c r="N96" s="25" t="s">
        <v>187</v>
      </c>
      <c r="O96" s="24" t="s">
        <v>176</v>
      </c>
      <c r="P96" s="25" t="s">
        <v>177</v>
      </c>
      <c r="Q96" s="42"/>
      <c r="R96" s="25" t="s">
        <v>919</v>
      </c>
      <c r="S96" s="25" t="s">
        <v>920</v>
      </c>
      <c r="T96" s="25" t="s">
        <v>243</v>
      </c>
      <c r="U96" s="25" t="s">
        <v>244</v>
      </c>
      <c r="V96" s="25" t="s">
        <v>500</v>
      </c>
      <c r="W96" s="25" t="s">
        <v>327</v>
      </c>
      <c r="X96" s="25" t="s">
        <v>328</v>
      </c>
      <c r="Y96" s="22"/>
      <c r="Z96" s="25"/>
      <c r="AA96" s="28"/>
      <c r="AB96" s="28"/>
      <c r="AC96" s="28"/>
      <c r="AD96" s="28"/>
      <c r="AE96" s="25" t="s">
        <v>388</v>
      </c>
      <c r="AF96" s="25" t="s">
        <v>1620</v>
      </c>
      <c r="AG96" s="29">
        <v>2136315000</v>
      </c>
      <c r="AH96" s="28"/>
      <c r="AI96" s="30"/>
      <c r="AJ96" s="30"/>
      <c r="AK96" s="28">
        <v>44181</v>
      </c>
      <c r="AL96" s="31">
        <v>120</v>
      </c>
      <c r="AM96" s="32" t="s">
        <v>479</v>
      </c>
      <c r="AN96" s="33">
        <f t="shared" ca="1" si="16"/>
        <v>9.7833333333333332</v>
      </c>
      <c r="AO96" s="34">
        <v>1</v>
      </c>
      <c r="AP96" s="34"/>
      <c r="AQ96" s="35">
        <v>1</v>
      </c>
      <c r="AR96" s="36">
        <v>1</v>
      </c>
      <c r="AS96" s="37">
        <f t="shared" si="17"/>
        <v>1</v>
      </c>
      <c r="AT96" s="38">
        <f t="shared" si="18"/>
        <v>0</v>
      </c>
      <c r="AU96" s="38">
        <f t="shared" si="6"/>
        <v>0</v>
      </c>
      <c r="AV96" s="31" t="s">
        <v>1328</v>
      </c>
      <c r="AW96" s="244" t="s">
        <v>1676</v>
      </c>
      <c r="AX96" s="32"/>
      <c r="AY96" s="185"/>
      <c r="AZ96" s="185"/>
      <c r="BA96" s="32">
        <f t="shared" si="19"/>
        <v>0</v>
      </c>
      <c r="BB96" s="209" t="str">
        <f t="shared" si="20"/>
        <v>Km</v>
      </c>
      <c r="BC96" s="112"/>
      <c r="BD96" s="112"/>
      <c r="BE96" s="112"/>
      <c r="BF96" s="112"/>
    </row>
    <row r="97" spans="1:58" s="12" customFormat="1" ht="63.75" customHeight="1" x14ac:dyDescent="0.25">
      <c r="A97" s="94"/>
      <c r="B97" s="95" t="s">
        <v>546</v>
      </c>
      <c r="C97" s="118" t="s">
        <v>1370</v>
      </c>
      <c r="D97" s="97" t="s">
        <v>1369</v>
      </c>
      <c r="E97" s="97" t="s">
        <v>553</v>
      </c>
      <c r="F97" s="97" t="s">
        <v>625</v>
      </c>
      <c r="G97" s="94" t="s">
        <v>115</v>
      </c>
      <c r="H97" s="98" t="s">
        <v>830</v>
      </c>
      <c r="I97" s="98" t="s">
        <v>1635</v>
      </c>
      <c r="J97" s="99">
        <v>10234000</v>
      </c>
      <c r="K97" s="97" t="s">
        <v>137</v>
      </c>
      <c r="L97" s="97" t="s">
        <v>2358</v>
      </c>
      <c r="M97" s="94">
        <v>1</v>
      </c>
      <c r="N97" s="97"/>
      <c r="O97" s="96" t="s">
        <v>176</v>
      </c>
      <c r="P97" s="97" t="s">
        <v>180</v>
      </c>
      <c r="Q97" s="100" t="s">
        <v>1305</v>
      </c>
      <c r="R97" s="97" t="s">
        <v>204</v>
      </c>
      <c r="S97" s="97"/>
      <c r="T97" s="97" t="s">
        <v>212</v>
      </c>
      <c r="U97" s="97" t="s">
        <v>212</v>
      </c>
      <c r="V97" s="97" t="s">
        <v>498</v>
      </c>
      <c r="W97" s="97" t="s">
        <v>1637</v>
      </c>
      <c r="X97" s="97" t="s">
        <v>1636</v>
      </c>
      <c r="Y97" s="94"/>
      <c r="Z97" s="97"/>
      <c r="AA97" s="101"/>
      <c r="AB97" s="101"/>
      <c r="AC97" s="101"/>
      <c r="AD97" s="101"/>
      <c r="AE97" s="97" t="s">
        <v>575</v>
      </c>
      <c r="AF97" s="97" t="s">
        <v>49</v>
      </c>
      <c r="AG97" s="102">
        <v>9060313320</v>
      </c>
      <c r="AH97" s="101"/>
      <c r="AI97" s="103"/>
      <c r="AJ97" s="103"/>
      <c r="AK97" s="101">
        <v>44322</v>
      </c>
      <c r="AL97" s="104">
        <v>1080</v>
      </c>
      <c r="AM97" s="105" t="s">
        <v>451</v>
      </c>
      <c r="AN97" s="106">
        <f t="shared" ca="1" si="16"/>
        <v>0.95648148148148149</v>
      </c>
      <c r="AO97" s="107">
        <v>0.12</v>
      </c>
      <c r="AP97" s="107">
        <v>0.1</v>
      </c>
      <c r="AQ97" s="108">
        <v>0.1</v>
      </c>
      <c r="AR97" s="109">
        <v>0.12</v>
      </c>
      <c r="AS97" s="110">
        <f t="shared" si="17"/>
        <v>0.12</v>
      </c>
      <c r="AT97" s="111">
        <f t="shared" si="18"/>
        <v>0</v>
      </c>
      <c r="AU97" s="111">
        <f t="shared" si="6"/>
        <v>1.999999999999999E-2</v>
      </c>
      <c r="AV97" s="104" t="s">
        <v>1132</v>
      </c>
      <c r="AW97" s="104" t="s">
        <v>1333</v>
      </c>
      <c r="AX97" s="105" t="s">
        <v>1640</v>
      </c>
      <c r="AY97" s="201"/>
      <c r="AZ97" s="201"/>
      <c r="BA97" s="105">
        <f t="shared" si="19"/>
        <v>1.999999999999999E-2</v>
      </c>
      <c r="BB97" s="211" t="str">
        <f t="shared" si="20"/>
        <v>Nb de rapports</v>
      </c>
      <c r="BC97" s="112"/>
      <c r="BD97" s="112"/>
      <c r="BE97" s="112"/>
      <c r="BF97" s="112"/>
    </row>
    <row r="98" spans="1:58" s="12" customFormat="1" ht="51" customHeight="1" x14ac:dyDescent="0.25">
      <c r="A98" s="49"/>
      <c r="B98" s="50" t="s">
        <v>546</v>
      </c>
      <c r="C98" s="69" t="s">
        <v>1370</v>
      </c>
      <c r="D98" s="52" t="s">
        <v>1369</v>
      </c>
      <c r="E98" s="52" t="s">
        <v>553</v>
      </c>
      <c r="F98" s="52" t="s">
        <v>1419</v>
      </c>
      <c r="G98" s="49" t="s">
        <v>113</v>
      </c>
      <c r="H98" s="53" t="s">
        <v>830</v>
      </c>
      <c r="I98" s="53" t="s">
        <v>116</v>
      </c>
      <c r="J98" s="54">
        <v>170000000</v>
      </c>
      <c r="K98" s="52" t="s">
        <v>779</v>
      </c>
      <c r="L98" s="52" t="s">
        <v>1134</v>
      </c>
      <c r="M98" s="49">
        <v>880</v>
      </c>
      <c r="N98" s="52"/>
      <c r="O98" s="55" t="s">
        <v>176</v>
      </c>
      <c r="P98" s="52" t="s">
        <v>781</v>
      </c>
      <c r="Q98" s="91" t="s">
        <v>1305</v>
      </c>
      <c r="R98" s="52" t="s">
        <v>204</v>
      </c>
      <c r="S98" s="52"/>
      <c r="T98" s="52" t="s">
        <v>212</v>
      </c>
      <c r="U98" s="52" t="s">
        <v>212</v>
      </c>
      <c r="V98" s="52" t="s">
        <v>498</v>
      </c>
      <c r="W98" s="52" t="s">
        <v>1637</v>
      </c>
      <c r="X98" s="52" t="s">
        <v>1636</v>
      </c>
      <c r="Y98" s="49"/>
      <c r="Z98" s="52"/>
      <c r="AA98" s="56"/>
      <c r="AB98" s="56"/>
      <c r="AC98" s="56"/>
      <c r="AD98" s="56"/>
      <c r="AE98" s="52"/>
      <c r="AF98" s="52" t="s">
        <v>1419</v>
      </c>
      <c r="AG98" s="54"/>
      <c r="AH98" s="56"/>
      <c r="AI98" s="58"/>
      <c r="AJ98" s="58"/>
      <c r="AK98" s="56"/>
      <c r="AL98" s="59"/>
      <c r="AM98" s="60" t="s">
        <v>780</v>
      </c>
      <c r="AN98" s="61" t="e">
        <f t="shared" ca="1" si="16"/>
        <v>#DIV/0!</v>
      </c>
      <c r="AO98" s="62">
        <v>0</v>
      </c>
      <c r="AP98" s="62">
        <v>0</v>
      </c>
      <c r="AQ98" s="68">
        <v>0</v>
      </c>
      <c r="AR98" s="65">
        <v>0</v>
      </c>
      <c r="AS98" s="66">
        <f t="shared" si="17"/>
        <v>0</v>
      </c>
      <c r="AT98" s="63">
        <f t="shared" si="18"/>
        <v>0</v>
      </c>
      <c r="AU98" s="63">
        <f t="shared" si="6"/>
        <v>0</v>
      </c>
      <c r="AV98" s="59" t="s">
        <v>1381</v>
      </c>
      <c r="AW98" s="59" t="s">
        <v>1781</v>
      </c>
      <c r="AX98" s="60" t="s">
        <v>2017</v>
      </c>
      <c r="AY98" s="241"/>
      <c r="AZ98" s="241"/>
      <c r="BA98" s="60">
        <f t="shared" si="19"/>
        <v>0</v>
      </c>
      <c r="BB98" s="212" t="str">
        <f t="shared" si="20"/>
        <v>ML</v>
      </c>
      <c r="BC98" s="67"/>
      <c r="BD98" s="67"/>
      <c r="BE98" s="67"/>
      <c r="BF98" s="67"/>
    </row>
    <row r="99" spans="1:58" s="12" customFormat="1" ht="89.25" customHeight="1" x14ac:dyDescent="0.25">
      <c r="A99" s="70"/>
      <c r="B99" s="71"/>
      <c r="C99" s="72"/>
      <c r="D99" s="73"/>
      <c r="E99" s="73"/>
      <c r="F99" s="73" t="s">
        <v>2274</v>
      </c>
      <c r="G99" s="70" t="s">
        <v>121</v>
      </c>
      <c r="H99" s="74" t="s">
        <v>110</v>
      </c>
      <c r="I99" s="74" t="s">
        <v>714</v>
      </c>
      <c r="J99" s="75"/>
      <c r="K99" s="73" t="s">
        <v>2275</v>
      </c>
      <c r="L99" s="73" t="s">
        <v>1134</v>
      </c>
      <c r="M99" s="70"/>
      <c r="N99" s="73"/>
      <c r="O99" s="72" t="s">
        <v>176</v>
      </c>
      <c r="P99" s="73"/>
      <c r="Q99" s="90" t="s">
        <v>2282</v>
      </c>
      <c r="R99" s="73"/>
      <c r="S99" s="73"/>
      <c r="T99" s="73" t="s">
        <v>2276</v>
      </c>
      <c r="U99" s="73"/>
      <c r="V99" s="73" t="s">
        <v>506</v>
      </c>
      <c r="W99" s="73" t="s">
        <v>2277</v>
      </c>
      <c r="X99" s="73" t="s">
        <v>2278</v>
      </c>
      <c r="Y99" s="70"/>
      <c r="Z99" s="73"/>
      <c r="AA99" s="76"/>
      <c r="AB99" s="76"/>
      <c r="AC99" s="76"/>
      <c r="AD99" s="76"/>
      <c r="AE99" s="73" t="s">
        <v>2273</v>
      </c>
      <c r="AF99" s="73" t="s">
        <v>2279</v>
      </c>
      <c r="AG99" s="75">
        <v>338995000</v>
      </c>
      <c r="AH99" s="76" t="s">
        <v>2283</v>
      </c>
      <c r="AI99" s="78"/>
      <c r="AJ99" s="78"/>
      <c r="AK99" s="76"/>
      <c r="AL99" s="79" t="s">
        <v>2280</v>
      </c>
      <c r="AM99" s="80" t="s">
        <v>2281</v>
      </c>
      <c r="AN99" s="81">
        <f t="shared" ca="1" si="16"/>
        <v>2267.75</v>
      </c>
      <c r="AO99" s="82">
        <v>0.95</v>
      </c>
      <c r="AP99" s="82">
        <v>0</v>
      </c>
      <c r="AQ99" s="83">
        <v>0</v>
      </c>
      <c r="AR99" s="84">
        <v>0</v>
      </c>
      <c r="AS99" s="85">
        <f t="shared" ref="AS99" si="21">+AO99</f>
        <v>0.95</v>
      </c>
      <c r="AT99" s="86">
        <f t="shared" ref="AT99" si="22">+AS99-AR99</f>
        <v>0.95</v>
      </c>
      <c r="AU99" s="86">
        <f t="shared" ref="AU99" si="23">+AO99-AQ99</f>
        <v>0.95</v>
      </c>
      <c r="AV99" s="79" t="s">
        <v>1132</v>
      </c>
      <c r="AW99" s="79" t="s">
        <v>1332</v>
      </c>
      <c r="AX99" s="80"/>
      <c r="AY99" s="87" t="s">
        <v>2259</v>
      </c>
      <c r="AZ99" s="87" t="s">
        <v>2259</v>
      </c>
      <c r="BA99" s="80">
        <f t="shared" si="19"/>
        <v>0</v>
      </c>
      <c r="BB99" s="210" t="str">
        <f t="shared" si="20"/>
        <v>ML</v>
      </c>
      <c r="BC99" s="48"/>
      <c r="BD99" s="48"/>
      <c r="BE99" s="48"/>
      <c r="BF99" s="48"/>
    </row>
    <row r="100" spans="1:58" s="12" customFormat="1" ht="89.25" customHeight="1" x14ac:dyDescent="0.25">
      <c r="A100" s="216"/>
      <c r="B100" s="217" t="s">
        <v>546</v>
      </c>
      <c r="C100" s="218">
        <v>369</v>
      </c>
      <c r="D100" s="219" t="s">
        <v>528</v>
      </c>
      <c r="E100" s="219" t="s">
        <v>552</v>
      </c>
      <c r="F100" s="219" t="s">
        <v>672</v>
      </c>
      <c r="G100" s="216" t="s">
        <v>114</v>
      </c>
      <c r="H100" s="220" t="s">
        <v>110</v>
      </c>
      <c r="I100" s="220" t="s">
        <v>714</v>
      </c>
      <c r="J100" s="221">
        <v>50000000</v>
      </c>
      <c r="K100" s="219" t="s">
        <v>1335</v>
      </c>
      <c r="L100" s="219" t="s">
        <v>169</v>
      </c>
      <c r="M100" s="216"/>
      <c r="N100" s="219" t="s">
        <v>2106</v>
      </c>
      <c r="O100" s="218" t="s">
        <v>176</v>
      </c>
      <c r="P100" s="219" t="s">
        <v>179</v>
      </c>
      <c r="Q100" s="222" t="s">
        <v>1301</v>
      </c>
      <c r="R100" s="219" t="s">
        <v>1340</v>
      </c>
      <c r="S100" s="219" t="s">
        <v>1339</v>
      </c>
      <c r="T100" s="219" t="s">
        <v>673</v>
      </c>
      <c r="U100" s="219" t="s">
        <v>674</v>
      </c>
      <c r="V100" s="219" t="s">
        <v>1385</v>
      </c>
      <c r="W100" s="219" t="s">
        <v>1336</v>
      </c>
      <c r="X100" s="219" t="s">
        <v>1337</v>
      </c>
      <c r="Y100" s="216" t="s">
        <v>1338</v>
      </c>
      <c r="Z100" s="219"/>
      <c r="AA100" s="223"/>
      <c r="AB100" s="223"/>
      <c r="AC100" s="223"/>
      <c r="AD100" s="223"/>
      <c r="AE100" s="219" t="s">
        <v>1341</v>
      </c>
      <c r="AF100" s="219" t="s">
        <v>672</v>
      </c>
      <c r="AG100" s="224">
        <v>44884300</v>
      </c>
      <c r="AH100" s="223"/>
      <c r="AI100" s="225"/>
      <c r="AJ100" s="225"/>
      <c r="AK100" s="223">
        <v>44519</v>
      </c>
      <c r="AL100" s="226">
        <v>45</v>
      </c>
      <c r="AM100" s="227" t="s">
        <v>675</v>
      </c>
      <c r="AN100" s="229">
        <f t="shared" ca="1" si="16"/>
        <v>18.577777777777779</v>
      </c>
      <c r="AO100" s="229">
        <v>0.42</v>
      </c>
      <c r="AP100" s="229">
        <v>0</v>
      </c>
      <c r="AQ100" s="230"/>
      <c r="AR100" s="231">
        <v>0.42</v>
      </c>
      <c r="AS100" s="232">
        <f t="shared" si="17"/>
        <v>0.42</v>
      </c>
      <c r="AT100" s="233">
        <f t="shared" si="18"/>
        <v>0</v>
      </c>
      <c r="AU100" s="233">
        <f t="shared" si="6"/>
        <v>0.42</v>
      </c>
      <c r="AV100" s="226" t="s">
        <v>1132</v>
      </c>
      <c r="AW100" s="226" t="s">
        <v>1331</v>
      </c>
      <c r="AX100" s="227"/>
      <c r="AY100" s="242"/>
      <c r="AZ100" s="242"/>
      <c r="BA100" s="227">
        <f t="shared" si="19"/>
        <v>0</v>
      </c>
      <c r="BB100" s="234" t="str">
        <f t="shared" si="20"/>
        <v>Km</v>
      </c>
      <c r="BC100" s="235"/>
      <c r="BD100" s="235"/>
      <c r="BE100" s="235"/>
      <c r="BF100" s="235"/>
    </row>
    <row r="101" spans="1:58" s="12" customFormat="1" ht="195" customHeight="1" x14ac:dyDescent="0.25">
      <c r="A101" s="70"/>
      <c r="B101" s="71" t="s">
        <v>546</v>
      </c>
      <c r="C101" s="72" t="s">
        <v>512</v>
      </c>
      <c r="D101" s="73" t="s">
        <v>530</v>
      </c>
      <c r="E101" s="73" t="s">
        <v>747</v>
      </c>
      <c r="F101" s="73" t="s">
        <v>50</v>
      </c>
      <c r="G101" s="70" t="s">
        <v>111</v>
      </c>
      <c r="H101" s="74" t="s">
        <v>830</v>
      </c>
      <c r="I101" s="74" t="s">
        <v>1416</v>
      </c>
      <c r="J101" s="75">
        <v>22000000000</v>
      </c>
      <c r="K101" s="73" t="s">
        <v>2013</v>
      </c>
      <c r="L101" s="73" t="s">
        <v>169</v>
      </c>
      <c r="M101" s="70">
        <v>2.56</v>
      </c>
      <c r="N101" s="73" t="s">
        <v>2122</v>
      </c>
      <c r="O101" s="72" t="s">
        <v>176</v>
      </c>
      <c r="P101" s="73" t="s">
        <v>187</v>
      </c>
      <c r="Q101" s="90" t="s">
        <v>1305</v>
      </c>
      <c r="R101" s="73" t="s">
        <v>873</v>
      </c>
      <c r="S101" s="73" t="s">
        <v>874</v>
      </c>
      <c r="T101" s="73" t="s">
        <v>213</v>
      </c>
      <c r="U101" s="73" t="s">
        <v>214</v>
      </c>
      <c r="V101" s="73" t="s">
        <v>493</v>
      </c>
      <c r="W101" s="73" t="s">
        <v>271</v>
      </c>
      <c r="X101" s="73" t="s">
        <v>272</v>
      </c>
      <c r="Y101" s="70"/>
      <c r="Z101" s="73"/>
      <c r="AA101" s="76"/>
      <c r="AB101" s="76"/>
      <c r="AC101" s="76"/>
      <c r="AD101" s="76"/>
      <c r="AE101" s="73" t="s">
        <v>365</v>
      </c>
      <c r="AF101" s="73" t="s">
        <v>50</v>
      </c>
      <c r="AG101" s="77">
        <v>11539899163.360001</v>
      </c>
      <c r="AH101" s="76"/>
      <c r="AI101" s="78"/>
      <c r="AJ101" s="78"/>
      <c r="AK101" s="76">
        <v>44431</v>
      </c>
      <c r="AL101" s="79">
        <v>360</v>
      </c>
      <c r="AM101" s="80" t="s">
        <v>452</v>
      </c>
      <c r="AN101" s="82">
        <f t="shared" ca="1" si="16"/>
        <v>2.5666666666666669</v>
      </c>
      <c r="AO101" s="82">
        <v>0.61499999999999999</v>
      </c>
      <c r="AP101" s="82">
        <v>0.15</v>
      </c>
      <c r="AQ101" s="83">
        <v>0.129</v>
      </c>
      <c r="AR101" s="84">
        <v>0.57940000000000003</v>
      </c>
      <c r="AS101" s="85">
        <f t="shared" si="17"/>
        <v>0.61499999999999999</v>
      </c>
      <c r="AT101" s="86">
        <f t="shared" si="18"/>
        <v>3.5599999999999965E-2</v>
      </c>
      <c r="AU101" s="86">
        <f t="shared" si="6"/>
        <v>0.48599999999999999</v>
      </c>
      <c r="AV101" s="79" t="s">
        <v>1132</v>
      </c>
      <c r="AW101" s="79" t="s">
        <v>1332</v>
      </c>
      <c r="AX101" s="80" t="s">
        <v>2238</v>
      </c>
      <c r="AY101" s="87"/>
      <c r="AZ101" s="87"/>
      <c r="BA101" s="80">
        <f t="shared" si="19"/>
        <v>1.2441599999999999</v>
      </c>
      <c r="BB101" s="210" t="str">
        <f t="shared" si="20"/>
        <v>Km</v>
      </c>
      <c r="BC101" s="48"/>
      <c r="BD101" s="48"/>
      <c r="BE101" s="48" t="s">
        <v>2214</v>
      </c>
      <c r="BF101" s="48"/>
    </row>
    <row r="102" spans="1:58" s="12" customFormat="1" ht="195" customHeight="1" x14ac:dyDescent="0.25">
      <c r="A102" s="70"/>
      <c r="B102" s="71" t="s">
        <v>546</v>
      </c>
      <c r="C102" s="72" t="s">
        <v>512</v>
      </c>
      <c r="D102" s="73" t="s">
        <v>530</v>
      </c>
      <c r="E102" s="73" t="s">
        <v>747</v>
      </c>
      <c r="F102" s="73" t="s">
        <v>764</v>
      </c>
      <c r="G102" s="70" t="s">
        <v>115</v>
      </c>
      <c r="H102" s="74" t="s">
        <v>830</v>
      </c>
      <c r="I102" s="74" t="s">
        <v>117</v>
      </c>
      <c r="J102" s="75">
        <v>3000000000</v>
      </c>
      <c r="K102" s="73" t="s">
        <v>2013</v>
      </c>
      <c r="L102" s="73" t="s">
        <v>2358</v>
      </c>
      <c r="M102" s="70">
        <v>8</v>
      </c>
      <c r="N102" s="73" t="s">
        <v>194</v>
      </c>
      <c r="O102" s="72" t="s">
        <v>176</v>
      </c>
      <c r="P102" s="73" t="s">
        <v>194</v>
      </c>
      <c r="Q102" s="90" t="s">
        <v>1305</v>
      </c>
      <c r="R102" s="73" t="s">
        <v>763</v>
      </c>
      <c r="S102" s="73"/>
      <c r="T102" s="73" t="s">
        <v>213</v>
      </c>
      <c r="U102" s="73" t="s">
        <v>214</v>
      </c>
      <c r="V102" s="73" t="s">
        <v>493</v>
      </c>
      <c r="W102" s="73" t="s">
        <v>271</v>
      </c>
      <c r="X102" s="73" t="s">
        <v>272</v>
      </c>
      <c r="Y102" s="70"/>
      <c r="Z102" s="73"/>
      <c r="AA102" s="76" t="s">
        <v>703</v>
      </c>
      <c r="AB102" s="76" t="s">
        <v>703</v>
      </c>
      <c r="AC102" s="76" t="s">
        <v>703</v>
      </c>
      <c r="AD102" s="76" t="s">
        <v>703</v>
      </c>
      <c r="AE102" s="73" t="s">
        <v>765</v>
      </c>
      <c r="AF102" s="73" t="s">
        <v>764</v>
      </c>
      <c r="AG102" s="77">
        <v>1328640000</v>
      </c>
      <c r="AH102" s="76"/>
      <c r="AI102" s="78"/>
      <c r="AJ102" s="78">
        <v>0</v>
      </c>
      <c r="AK102" s="76">
        <v>44431</v>
      </c>
      <c r="AL102" s="79">
        <v>210</v>
      </c>
      <c r="AM102" s="80" t="s">
        <v>766</v>
      </c>
      <c r="AN102" s="82">
        <f t="shared" ref="AN102:AN152" ca="1" si="24">((TODAY())-AK102)/AL102</f>
        <v>4.4000000000000004</v>
      </c>
      <c r="AO102" s="82">
        <v>0.53</v>
      </c>
      <c r="AP102" s="82">
        <v>0</v>
      </c>
      <c r="AQ102" s="83">
        <v>0.33</v>
      </c>
      <c r="AR102" s="84">
        <v>0.53</v>
      </c>
      <c r="AS102" s="85">
        <f t="shared" si="17"/>
        <v>0.53</v>
      </c>
      <c r="AT102" s="86">
        <f t="shared" si="18"/>
        <v>0</v>
      </c>
      <c r="AU102" s="86">
        <f t="shared" si="6"/>
        <v>0.2</v>
      </c>
      <c r="AV102" s="79" t="s">
        <v>1132</v>
      </c>
      <c r="AW102" s="79" t="s">
        <v>1332</v>
      </c>
      <c r="AX102" s="80" t="s">
        <v>2123</v>
      </c>
      <c r="AY102" s="87"/>
      <c r="AZ102" s="87"/>
      <c r="BA102" s="80">
        <f t="shared" si="19"/>
        <v>1.6</v>
      </c>
      <c r="BB102" s="210" t="str">
        <f t="shared" si="20"/>
        <v>Nb de rapports</v>
      </c>
      <c r="BC102" s="48"/>
      <c r="BD102" s="48"/>
      <c r="BE102" s="48"/>
      <c r="BF102" s="48"/>
    </row>
    <row r="103" spans="1:58" s="12" customFormat="1" ht="153" customHeight="1" x14ac:dyDescent="0.25">
      <c r="A103" s="49"/>
      <c r="B103" s="50" t="s">
        <v>546</v>
      </c>
      <c r="C103" s="69"/>
      <c r="D103" s="52" t="s">
        <v>1421</v>
      </c>
      <c r="E103" s="52" t="s">
        <v>822</v>
      </c>
      <c r="F103" s="52" t="s">
        <v>1422</v>
      </c>
      <c r="G103" s="49" t="s">
        <v>111</v>
      </c>
      <c r="H103" s="53" t="s">
        <v>830</v>
      </c>
      <c r="I103" s="53" t="s">
        <v>1423</v>
      </c>
      <c r="J103" s="54" t="s">
        <v>1424</v>
      </c>
      <c r="K103" s="52"/>
      <c r="L103" s="52" t="s">
        <v>169</v>
      </c>
      <c r="M103" s="49">
        <v>121</v>
      </c>
      <c r="N103" s="52"/>
      <c r="O103" s="55" t="s">
        <v>176</v>
      </c>
      <c r="P103" s="52"/>
      <c r="Q103" s="91" t="s">
        <v>2124</v>
      </c>
      <c r="R103" s="52"/>
      <c r="S103" s="52"/>
      <c r="T103" s="52"/>
      <c r="U103" s="52"/>
      <c r="V103" s="52" t="s">
        <v>2125</v>
      </c>
      <c r="W103" s="52"/>
      <c r="X103" s="52"/>
      <c r="Y103" s="49"/>
      <c r="Z103" s="52"/>
      <c r="AA103" s="56"/>
      <c r="AB103" s="56"/>
      <c r="AC103" s="56"/>
      <c r="AD103" s="56"/>
      <c r="AE103" s="52"/>
      <c r="AF103" s="52" t="s">
        <v>1422</v>
      </c>
      <c r="AG103" s="54"/>
      <c r="AH103" s="56"/>
      <c r="AI103" s="58"/>
      <c r="AJ103" s="58"/>
      <c r="AK103" s="56"/>
      <c r="AL103" s="59"/>
      <c r="AM103" s="60"/>
      <c r="AN103" s="61" t="e">
        <f t="shared" ca="1" si="24"/>
        <v>#DIV/0!</v>
      </c>
      <c r="AO103" s="62">
        <v>0</v>
      </c>
      <c r="AP103" s="62">
        <v>0</v>
      </c>
      <c r="AQ103" s="68">
        <v>0</v>
      </c>
      <c r="AR103" s="65">
        <v>0</v>
      </c>
      <c r="AS103" s="66">
        <f t="shared" si="17"/>
        <v>0</v>
      </c>
      <c r="AT103" s="63">
        <f t="shared" si="18"/>
        <v>0</v>
      </c>
      <c r="AU103" s="63">
        <f t="shared" si="6"/>
        <v>0</v>
      </c>
      <c r="AV103" s="59" t="s">
        <v>1142</v>
      </c>
      <c r="AW103" s="59" t="s">
        <v>1372</v>
      </c>
      <c r="AX103" s="60" t="s">
        <v>1425</v>
      </c>
      <c r="AY103" s="241"/>
      <c r="AZ103" s="241"/>
      <c r="BA103" s="32">
        <f t="shared" si="19"/>
        <v>0</v>
      </c>
      <c r="BB103" s="213" t="str">
        <f t="shared" si="20"/>
        <v>Km</v>
      </c>
      <c r="BC103" s="67"/>
      <c r="BD103" s="67"/>
      <c r="BE103" s="67"/>
      <c r="BF103" s="67"/>
    </row>
    <row r="104" spans="1:58" s="12" customFormat="1" ht="127.5" customHeight="1" x14ac:dyDescent="0.25">
      <c r="A104" s="94"/>
      <c r="B104" s="95" t="s">
        <v>546</v>
      </c>
      <c r="C104" s="96" t="s">
        <v>513</v>
      </c>
      <c r="D104" s="97" t="s">
        <v>532</v>
      </c>
      <c r="E104" s="97" t="s">
        <v>822</v>
      </c>
      <c r="F104" s="97" t="s">
        <v>1627</v>
      </c>
      <c r="G104" s="94" t="s">
        <v>115</v>
      </c>
      <c r="H104" s="98" t="s">
        <v>830</v>
      </c>
      <c r="I104" s="98" t="s">
        <v>119</v>
      </c>
      <c r="J104" s="99">
        <v>12000000000</v>
      </c>
      <c r="K104" s="97" t="s">
        <v>142</v>
      </c>
      <c r="L104" s="97" t="s">
        <v>2358</v>
      </c>
      <c r="M104" s="94">
        <v>26</v>
      </c>
      <c r="N104" s="97"/>
      <c r="O104" s="96" t="s">
        <v>176</v>
      </c>
      <c r="P104" s="97" t="s">
        <v>183</v>
      </c>
      <c r="Q104" s="100" t="s">
        <v>1315</v>
      </c>
      <c r="R104" s="97" t="s">
        <v>883</v>
      </c>
      <c r="S104" s="97" t="s">
        <v>882</v>
      </c>
      <c r="T104" s="97" t="s">
        <v>217</v>
      </c>
      <c r="U104" s="97" t="s">
        <v>218</v>
      </c>
      <c r="V104" s="97" t="s">
        <v>495</v>
      </c>
      <c r="W104" s="97" t="s">
        <v>283</v>
      </c>
      <c r="X104" s="97" t="s">
        <v>1641</v>
      </c>
      <c r="Y104" s="94"/>
      <c r="Z104" s="97"/>
      <c r="AA104" s="101"/>
      <c r="AB104" s="101"/>
      <c r="AC104" s="101"/>
      <c r="AD104" s="101"/>
      <c r="AE104" s="97" t="s">
        <v>2042</v>
      </c>
      <c r="AF104" s="97" t="s">
        <v>1627</v>
      </c>
      <c r="AG104" s="102">
        <v>9515881653.0799999</v>
      </c>
      <c r="AH104" s="101"/>
      <c r="AI104" s="103"/>
      <c r="AJ104" s="103"/>
      <c r="AK104" s="101">
        <v>44133</v>
      </c>
      <c r="AL104" s="104">
        <v>930</v>
      </c>
      <c r="AM104" s="105" t="s">
        <v>454</v>
      </c>
      <c r="AN104" s="107">
        <f t="shared" ca="1" si="24"/>
        <v>1.3139784946236559</v>
      </c>
      <c r="AO104" s="107">
        <v>0.15</v>
      </c>
      <c r="AP104" s="107">
        <v>0.2</v>
      </c>
      <c r="AQ104" s="108">
        <v>0.1346</v>
      </c>
      <c r="AR104" s="109">
        <v>0.15</v>
      </c>
      <c r="AS104" s="110">
        <f t="shared" si="17"/>
        <v>0.15</v>
      </c>
      <c r="AT104" s="111">
        <f t="shared" si="18"/>
        <v>0</v>
      </c>
      <c r="AU104" s="111">
        <f t="shared" si="6"/>
        <v>1.5399999999999997E-2</v>
      </c>
      <c r="AV104" s="104" t="s">
        <v>1132</v>
      </c>
      <c r="AW104" s="104" t="s">
        <v>1333</v>
      </c>
      <c r="AX104" s="105" t="s">
        <v>1626</v>
      </c>
      <c r="AY104" s="201"/>
      <c r="AZ104" s="201"/>
      <c r="BA104" s="105">
        <f t="shared" si="19"/>
        <v>0.40039999999999992</v>
      </c>
      <c r="BB104" s="211" t="str">
        <f t="shared" si="20"/>
        <v>Nb de rapports</v>
      </c>
      <c r="BC104" s="112"/>
      <c r="BD104" s="112"/>
      <c r="BE104" s="112"/>
      <c r="BF104" s="112"/>
    </row>
    <row r="105" spans="1:58" s="12" customFormat="1" ht="63.75" customHeight="1" x14ac:dyDescent="0.25">
      <c r="A105" s="70"/>
      <c r="B105" s="71" t="s">
        <v>546</v>
      </c>
      <c r="C105" s="72" t="s">
        <v>513</v>
      </c>
      <c r="D105" s="73" t="s">
        <v>532</v>
      </c>
      <c r="E105" s="73" t="s">
        <v>822</v>
      </c>
      <c r="F105" s="73" t="s">
        <v>55</v>
      </c>
      <c r="G105" s="70" t="s">
        <v>115</v>
      </c>
      <c r="H105" s="74" t="s">
        <v>830</v>
      </c>
      <c r="I105" s="74" t="s">
        <v>120</v>
      </c>
      <c r="J105" s="75">
        <v>15000000000</v>
      </c>
      <c r="K105" s="73" t="s">
        <v>142</v>
      </c>
      <c r="L105" s="73" t="s">
        <v>2358</v>
      </c>
      <c r="M105" s="70">
        <v>31</v>
      </c>
      <c r="N105" s="73"/>
      <c r="O105" s="72" t="s">
        <v>176</v>
      </c>
      <c r="P105" s="73" t="s">
        <v>180</v>
      </c>
      <c r="Q105" s="90" t="s">
        <v>1305</v>
      </c>
      <c r="R105" s="73" t="s">
        <v>884</v>
      </c>
      <c r="S105" s="73" t="s">
        <v>879</v>
      </c>
      <c r="T105" s="73" t="s">
        <v>219</v>
      </c>
      <c r="U105" s="73" t="s">
        <v>220</v>
      </c>
      <c r="V105" s="73" t="s">
        <v>498</v>
      </c>
      <c r="W105" s="73" t="s">
        <v>284</v>
      </c>
      <c r="X105" s="73" t="s">
        <v>285</v>
      </c>
      <c r="Y105" s="70"/>
      <c r="Z105" s="73"/>
      <c r="AA105" s="76"/>
      <c r="AB105" s="76"/>
      <c r="AC105" s="76"/>
      <c r="AD105" s="76"/>
      <c r="AE105" s="73" t="s">
        <v>2041</v>
      </c>
      <c r="AF105" s="73" t="s">
        <v>418</v>
      </c>
      <c r="AG105" s="77">
        <v>12274261104.5</v>
      </c>
      <c r="AH105" s="76"/>
      <c r="AI105" s="78"/>
      <c r="AJ105" s="78"/>
      <c r="AK105" s="76">
        <v>44083</v>
      </c>
      <c r="AL105" s="79">
        <v>930</v>
      </c>
      <c r="AM105" s="80" t="s">
        <v>455</v>
      </c>
      <c r="AN105" s="81">
        <f t="shared" ca="1" si="24"/>
        <v>1.3677419354838709</v>
      </c>
      <c r="AO105" s="82">
        <v>0.80649999999999999</v>
      </c>
      <c r="AP105" s="82">
        <v>0.39079999999999998</v>
      </c>
      <c r="AQ105" s="83">
        <v>0.4</v>
      </c>
      <c r="AR105" s="84">
        <v>0.58499999999999996</v>
      </c>
      <c r="AS105" s="85">
        <f t="shared" si="17"/>
        <v>0.80649999999999999</v>
      </c>
      <c r="AT105" s="86">
        <f t="shared" si="18"/>
        <v>0.22150000000000003</v>
      </c>
      <c r="AU105" s="86">
        <f t="shared" si="6"/>
        <v>0.40649999999999997</v>
      </c>
      <c r="AV105" s="79" t="s">
        <v>1132</v>
      </c>
      <c r="AW105" s="79" t="s">
        <v>1332</v>
      </c>
      <c r="AX105" s="80"/>
      <c r="AY105" s="87"/>
      <c r="AZ105" s="87"/>
      <c r="BA105" s="80">
        <f t="shared" si="19"/>
        <v>12.6015</v>
      </c>
      <c r="BB105" s="210" t="str">
        <f t="shared" si="20"/>
        <v>Nb de rapports</v>
      </c>
      <c r="BC105" s="48"/>
      <c r="BD105" s="48"/>
      <c r="BE105" s="48"/>
      <c r="BF105" s="48"/>
    </row>
    <row r="106" spans="1:58" s="12" customFormat="1" ht="63.75" customHeight="1" x14ac:dyDescent="0.25">
      <c r="A106" s="70"/>
      <c r="B106" s="71" t="s">
        <v>546</v>
      </c>
      <c r="C106" s="72" t="s">
        <v>513</v>
      </c>
      <c r="D106" s="73" t="s">
        <v>532</v>
      </c>
      <c r="E106" s="73" t="s">
        <v>822</v>
      </c>
      <c r="F106" s="73" t="s">
        <v>56</v>
      </c>
      <c r="G106" s="70" t="s">
        <v>111</v>
      </c>
      <c r="H106" s="74" t="s">
        <v>830</v>
      </c>
      <c r="I106" s="74" t="s">
        <v>1420</v>
      </c>
      <c r="J106" s="75">
        <v>81808381500</v>
      </c>
      <c r="K106" s="73" t="s">
        <v>142</v>
      </c>
      <c r="L106" s="73" t="s">
        <v>169</v>
      </c>
      <c r="M106" s="70">
        <v>85</v>
      </c>
      <c r="N106" s="73" t="s">
        <v>170</v>
      </c>
      <c r="O106" s="72" t="s">
        <v>176</v>
      </c>
      <c r="P106" s="73" t="s">
        <v>177</v>
      </c>
      <c r="Q106" s="90" t="s">
        <v>1305</v>
      </c>
      <c r="R106" s="73" t="s">
        <v>884</v>
      </c>
      <c r="S106" s="73" t="s">
        <v>885</v>
      </c>
      <c r="T106" s="73" t="s">
        <v>219</v>
      </c>
      <c r="U106" s="73" t="s">
        <v>221</v>
      </c>
      <c r="V106" s="73" t="s">
        <v>493</v>
      </c>
      <c r="W106" s="73" t="s">
        <v>286</v>
      </c>
      <c r="X106" s="73" t="s">
        <v>287</v>
      </c>
      <c r="Y106" s="70"/>
      <c r="Z106" s="73"/>
      <c r="AA106" s="76"/>
      <c r="AB106" s="76"/>
      <c r="AC106" s="76"/>
      <c r="AD106" s="76"/>
      <c r="AE106" s="73" t="s">
        <v>2040</v>
      </c>
      <c r="AF106" s="73" t="s">
        <v>419</v>
      </c>
      <c r="AG106" s="77">
        <v>126557493203</v>
      </c>
      <c r="AH106" s="76"/>
      <c r="AI106" s="78"/>
      <c r="AJ106" s="78"/>
      <c r="AK106" s="76">
        <v>44156</v>
      </c>
      <c r="AL106" s="79">
        <v>900</v>
      </c>
      <c r="AM106" s="80" t="s">
        <v>456</v>
      </c>
      <c r="AN106" s="81">
        <f t="shared" ca="1" si="24"/>
        <v>1.3322222222222222</v>
      </c>
      <c r="AO106" s="82">
        <v>0.503</v>
      </c>
      <c r="AP106" s="82">
        <v>0.34599999999999997</v>
      </c>
      <c r="AQ106" s="83">
        <v>0.127</v>
      </c>
      <c r="AR106" s="84">
        <v>0.46700000000000003</v>
      </c>
      <c r="AS106" s="85">
        <f t="shared" si="17"/>
        <v>0.503</v>
      </c>
      <c r="AT106" s="86">
        <f t="shared" si="18"/>
        <v>3.5999999999999976E-2</v>
      </c>
      <c r="AU106" s="86">
        <f t="shared" si="6"/>
        <v>0.376</v>
      </c>
      <c r="AV106" s="79" t="s">
        <v>1132</v>
      </c>
      <c r="AW106" s="79" t="s">
        <v>1332</v>
      </c>
      <c r="AX106" s="80" t="s">
        <v>2235</v>
      </c>
      <c r="AY106" s="87"/>
      <c r="AZ106" s="87"/>
      <c r="BA106" s="80">
        <f t="shared" si="19"/>
        <v>31.96</v>
      </c>
      <c r="BB106" s="210" t="str">
        <f t="shared" si="20"/>
        <v>Km</v>
      </c>
      <c r="BC106" s="48"/>
      <c r="BD106" s="48"/>
      <c r="BE106" s="48"/>
      <c r="BF106" s="48"/>
    </row>
    <row r="107" spans="1:58" s="12" customFormat="1" ht="63.75" customHeight="1" x14ac:dyDescent="0.25">
      <c r="A107" s="70"/>
      <c r="B107" s="71" t="s">
        <v>546</v>
      </c>
      <c r="C107" s="72"/>
      <c r="D107" s="73" t="s">
        <v>534</v>
      </c>
      <c r="E107" s="73" t="s">
        <v>1117</v>
      </c>
      <c r="F107" s="73" t="s">
        <v>60</v>
      </c>
      <c r="G107" s="70" t="s">
        <v>111</v>
      </c>
      <c r="H107" s="74" t="s">
        <v>830</v>
      </c>
      <c r="I107" s="74" t="s">
        <v>1404</v>
      </c>
      <c r="J107" s="75">
        <v>105379877776.8</v>
      </c>
      <c r="K107" s="73" t="s">
        <v>141</v>
      </c>
      <c r="L107" s="73" t="s">
        <v>169</v>
      </c>
      <c r="M107" s="70">
        <v>73</v>
      </c>
      <c r="N107" s="73" t="s">
        <v>177</v>
      </c>
      <c r="O107" s="72" t="s">
        <v>176</v>
      </c>
      <c r="P107" s="73" t="s">
        <v>177</v>
      </c>
      <c r="Q107" s="90" t="s">
        <v>1286</v>
      </c>
      <c r="R107" s="73"/>
      <c r="S107" s="73"/>
      <c r="T107" s="73" t="s">
        <v>216</v>
      </c>
      <c r="U107" s="73" t="s">
        <v>227</v>
      </c>
      <c r="V107" s="73" t="s">
        <v>494</v>
      </c>
      <c r="W107" s="73" t="s">
        <v>281</v>
      </c>
      <c r="X107" s="73" t="s">
        <v>282</v>
      </c>
      <c r="Y107" s="70"/>
      <c r="Z107" s="73"/>
      <c r="AA107" s="76"/>
      <c r="AB107" s="76"/>
      <c r="AC107" s="76"/>
      <c r="AD107" s="76"/>
      <c r="AE107" s="73" t="s">
        <v>369</v>
      </c>
      <c r="AF107" s="73" t="s">
        <v>60</v>
      </c>
      <c r="AG107" s="77">
        <v>105379877776.8</v>
      </c>
      <c r="AH107" s="76"/>
      <c r="AI107" s="78"/>
      <c r="AJ107" s="78"/>
      <c r="AK107" s="76">
        <v>44116</v>
      </c>
      <c r="AL107" s="79">
        <v>730</v>
      </c>
      <c r="AM107" s="80" t="s">
        <v>456</v>
      </c>
      <c r="AN107" s="81">
        <f t="shared" ca="1" si="24"/>
        <v>1.6972602739726028</v>
      </c>
      <c r="AO107" s="82">
        <v>0.54300000000000004</v>
      </c>
      <c r="AP107" s="82">
        <v>0.39329999999999998</v>
      </c>
      <c r="AQ107" s="83">
        <v>0.25119999999999998</v>
      </c>
      <c r="AR107" s="84">
        <v>0.4995</v>
      </c>
      <c r="AS107" s="85">
        <f t="shared" si="17"/>
        <v>0.54300000000000004</v>
      </c>
      <c r="AT107" s="86">
        <f t="shared" si="18"/>
        <v>4.3500000000000039E-2</v>
      </c>
      <c r="AU107" s="86">
        <f t="shared" si="6"/>
        <v>0.29180000000000006</v>
      </c>
      <c r="AV107" s="79" t="s">
        <v>1132</v>
      </c>
      <c r="AW107" s="79" t="s">
        <v>1332</v>
      </c>
      <c r="AX107" s="80" t="s">
        <v>2332</v>
      </c>
      <c r="AY107" s="87"/>
      <c r="AZ107" s="87"/>
      <c r="BA107" s="80">
        <f t="shared" si="19"/>
        <v>21.301400000000005</v>
      </c>
      <c r="BB107" s="210" t="str">
        <f t="shared" si="20"/>
        <v>Km</v>
      </c>
      <c r="BC107" s="48"/>
      <c r="BD107" s="48"/>
      <c r="BE107" s="48"/>
      <c r="BF107" s="274" t="s">
        <v>2380</v>
      </c>
    </row>
    <row r="108" spans="1:58" s="12" customFormat="1" ht="63.75" customHeight="1" x14ac:dyDescent="0.25">
      <c r="A108" s="216"/>
      <c r="B108" s="217" t="s">
        <v>547</v>
      </c>
      <c r="C108" s="218" t="s">
        <v>521</v>
      </c>
      <c r="D108" s="219" t="s">
        <v>540</v>
      </c>
      <c r="E108" s="219" t="s">
        <v>569</v>
      </c>
      <c r="F108" s="219" t="s">
        <v>94</v>
      </c>
      <c r="G108" s="216" t="s">
        <v>114</v>
      </c>
      <c r="H108" s="220" t="s">
        <v>830</v>
      </c>
      <c r="I108" s="220" t="s">
        <v>123</v>
      </c>
      <c r="J108" s="221">
        <v>23000000000</v>
      </c>
      <c r="K108" s="219" t="s">
        <v>162</v>
      </c>
      <c r="L108" s="219" t="s">
        <v>169</v>
      </c>
      <c r="M108" s="216">
        <v>20.88</v>
      </c>
      <c r="N108" s="219" t="s">
        <v>191</v>
      </c>
      <c r="O108" s="218" t="s">
        <v>176</v>
      </c>
      <c r="P108" s="219" t="s">
        <v>177</v>
      </c>
      <c r="Q108" s="222" t="s">
        <v>1311</v>
      </c>
      <c r="R108" s="219" t="s">
        <v>207</v>
      </c>
      <c r="S108" s="219"/>
      <c r="T108" s="219" t="s">
        <v>225</v>
      </c>
      <c r="U108" s="219" t="s">
        <v>247</v>
      </c>
      <c r="V108" s="219" t="s">
        <v>322</v>
      </c>
      <c r="W108" s="219" t="s">
        <v>341</v>
      </c>
      <c r="X108" s="219" t="s">
        <v>342</v>
      </c>
      <c r="Y108" s="216"/>
      <c r="Z108" s="219"/>
      <c r="AA108" s="223"/>
      <c r="AB108" s="223"/>
      <c r="AC108" s="223"/>
      <c r="AD108" s="223"/>
      <c r="AE108" s="219"/>
      <c r="AF108" s="219" t="s">
        <v>426</v>
      </c>
      <c r="AG108" s="224">
        <v>23000000000</v>
      </c>
      <c r="AH108" s="223"/>
      <c r="AI108" s="225"/>
      <c r="AJ108" s="225"/>
      <c r="AK108" s="223">
        <v>43891</v>
      </c>
      <c r="AL108" s="226">
        <v>720</v>
      </c>
      <c r="AM108" s="227" t="s">
        <v>488</v>
      </c>
      <c r="AN108" s="228">
        <f t="shared" ca="1" si="24"/>
        <v>2.0333333333333332</v>
      </c>
      <c r="AO108" s="229">
        <v>0.28000000000000003</v>
      </c>
      <c r="AP108" s="229">
        <v>0.26</v>
      </c>
      <c r="AQ108" s="230">
        <v>0.18000000000000002</v>
      </c>
      <c r="AR108" s="231">
        <v>0.28000000000000003</v>
      </c>
      <c r="AS108" s="232">
        <f t="shared" si="17"/>
        <v>0.28000000000000003</v>
      </c>
      <c r="AT108" s="233">
        <f t="shared" si="18"/>
        <v>0</v>
      </c>
      <c r="AU108" s="233">
        <f t="shared" si="6"/>
        <v>0.1</v>
      </c>
      <c r="AV108" s="226" t="s">
        <v>1132</v>
      </c>
      <c r="AW108" s="226" t="s">
        <v>1331</v>
      </c>
      <c r="AX108" s="227"/>
      <c r="AY108" s="242"/>
      <c r="AZ108" s="242"/>
      <c r="BA108" s="227">
        <f t="shared" si="19"/>
        <v>2.0880000000000001</v>
      </c>
      <c r="BB108" s="234" t="str">
        <f t="shared" si="20"/>
        <v>Km</v>
      </c>
      <c r="BC108" s="235"/>
      <c r="BD108" s="235"/>
      <c r="BE108" s="235"/>
      <c r="BF108" s="235"/>
    </row>
    <row r="109" spans="1:58" s="12" customFormat="1" ht="191.25" customHeight="1" x14ac:dyDescent="0.25">
      <c r="A109" s="216"/>
      <c r="B109" s="217" t="s">
        <v>546</v>
      </c>
      <c r="C109" s="236" t="s">
        <v>526</v>
      </c>
      <c r="D109" s="219" t="s">
        <v>544</v>
      </c>
      <c r="E109" s="219" t="s">
        <v>747</v>
      </c>
      <c r="F109" s="219" t="s">
        <v>106</v>
      </c>
      <c r="G109" s="216" t="s">
        <v>115</v>
      </c>
      <c r="H109" s="220" t="s">
        <v>830</v>
      </c>
      <c r="I109" s="235" t="s">
        <v>1405</v>
      </c>
      <c r="J109" s="221">
        <v>12402000000</v>
      </c>
      <c r="K109" s="219" t="s">
        <v>1264</v>
      </c>
      <c r="L109" s="219" t="s">
        <v>2358</v>
      </c>
      <c r="M109" s="219">
        <v>7</v>
      </c>
      <c r="N109" s="219" t="s">
        <v>184</v>
      </c>
      <c r="O109" s="218" t="s">
        <v>176</v>
      </c>
      <c r="P109" s="219" t="s">
        <v>184</v>
      </c>
      <c r="Q109" s="222" t="s">
        <v>1302</v>
      </c>
      <c r="R109" s="219" t="s">
        <v>941</v>
      </c>
      <c r="S109" s="219" t="s">
        <v>942</v>
      </c>
      <c r="T109" s="219" t="s">
        <v>254</v>
      </c>
      <c r="U109" s="219" t="s">
        <v>255</v>
      </c>
      <c r="V109" s="219" t="s">
        <v>505</v>
      </c>
      <c r="W109" s="219" t="s">
        <v>352</v>
      </c>
      <c r="X109" s="219" t="s">
        <v>353</v>
      </c>
      <c r="Y109" s="216"/>
      <c r="Z109" s="219"/>
      <c r="AA109" s="223"/>
      <c r="AB109" s="223"/>
      <c r="AC109" s="223"/>
      <c r="AD109" s="223"/>
      <c r="AE109" s="219" t="s">
        <v>406</v>
      </c>
      <c r="AF109" s="219" t="s">
        <v>106</v>
      </c>
      <c r="AG109" s="224">
        <v>12401580854.18</v>
      </c>
      <c r="AH109" s="223">
        <v>42767</v>
      </c>
      <c r="AI109" s="225"/>
      <c r="AJ109" s="224">
        <v>1879063635.49</v>
      </c>
      <c r="AK109" s="223">
        <v>43542</v>
      </c>
      <c r="AL109" s="226">
        <f>24*30</f>
        <v>720</v>
      </c>
      <c r="AM109" s="227" t="s">
        <v>440</v>
      </c>
      <c r="AN109" s="228">
        <f t="shared" ca="1" si="24"/>
        <v>2.5180555555555557</v>
      </c>
      <c r="AO109" s="229">
        <v>0.37</v>
      </c>
      <c r="AP109" s="233">
        <v>0.28999999999999998</v>
      </c>
      <c r="AQ109" s="237">
        <v>0.32</v>
      </c>
      <c r="AR109" s="231">
        <v>0.37</v>
      </c>
      <c r="AS109" s="232">
        <f t="shared" si="17"/>
        <v>0.37</v>
      </c>
      <c r="AT109" s="233">
        <f t="shared" si="18"/>
        <v>0</v>
      </c>
      <c r="AU109" s="233">
        <f t="shared" si="6"/>
        <v>4.9999999999999989E-2</v>
      </c>
      <c r="AV109" s="226" t="s">
        <v>1132</v>
      </c>
      <c r="AW109" s="226" t="s">
        <v>1331</v>
      </c>
      <c r="AX109" s="227" t="s">
        <v>2221</v>
      </c>
      <c r="AY109" s="242"/>
      <c r="AZ109" s="242"/>
      <c r="BA109" s="227">
        <f t="shared" si="19"/>
        <v>0.34999999999999992</v>
      </c>
      <c r="BB109" s="234" t="str">
        <f t="shared" si="20"/>
        <v>Nb de rapports</v>
      </c>
      <c r="BC109" s="235"/>
      <c r="BD109" s="235"/>
      <c r="BE109" s="235"/>
      <c r="BF109" s="235"/>
    </row>
    <row r="110" spans="1:58" s="12" customFormat="1" ht="120" customHeight="1" x14ac:dyDescent="0.25">
      <c r="A110" s="94"/>
      <c r="B110" s="95" t="s">
        <v>546</v>
      </c>
      <c r="C110" s="96" t="s">
        <v>707</v>
      </c>
      <c r="D110" s="97" t="s">
        <v>587</v>
      </c>
      <c r="E110" s="97" t="s">
        <v>552</v>
      </c>
      <c r="F110" s="97" t="s">
        <v>587</v>
      </c>
      <c r="G110" s="94" t="s">
        <v>113</v>
      </c>
      <c r="H110" s="98" t="s">
        <v>830</v>
      </c>
      <c r="I110" s="98" t="s">
        <v>588</v>
      </c>
      <c r="J110" s="99" t="s">
        <v>589</v>
      </c>
      <c r="K110" s="97" t="s">
        <v>590</v>
      </c>
      <c r="L110" s="97" t="s">
        <v>1134</v>
      </c>
      <c r="M110" s="97">
        <v>132</v>
      </c>
      <c r="N110" s="97" t="s">
        <v>580</v>
      </c>
      <c r="O110" s="96" t="s">
        <v>176</v>
      </c>
      <c r="P110" s="97" t="s">
        <v>591</v>
      </c>
      <c r="Q110" s="100" t="s">
        <v>1299</v>
      </c>
      <c r="R110" s="97" t="s">
        <v>2126</v>
      </c>
      <c r="S110" s="97"/>
      <c r="T110" s="97" t="s">
        <v>592</v>
      </c>
      <c r="U110" s="97" t="s">
        <v>593</v>
      </c>
      <c r="V110" s="97" t="s">
        <v>494</v>
      </c>
      <c r="W110" s="97" t="s">
        <v>324</v>
      </c>
      <c r="X110" s="97" t="s">
        <v>594</v>
      </c>
      <c r="Y110" s="94" t="s">
        <v>595</v>
      </c>
      <c r="Z110" s="97">
        <v>30</v>
      </c>
      <c r="AA110" s="101"/>
      <c r="AB110" s="101"/>
      <c r="AC110" s="101"/>
      <c r="AD110" s="101"/>
      <c r="AE110" s="97" t="s">
        <v>596</v>
      </c>
      <c r="AF110" s="97" t="s">
        <v>597</v>
      </c>
      <c r="AG110" s="102" t="s">
        <v>589</v>
      </c>
      <c r="AH110" s="101"/>
      <c r="AI110" s="103"/>
      <c r="AJ110" s="103" t="s">
        <v>589</v>
      </c>
      <c r="AK110" s="101">
        <v>44487</v>
      </c>
      <c r="AL110" s="104">
        <v>720</v>
      </c>
      <c r="AM110" s="105" t="s">
        <v>598</v>
      </c>
      <c r="AN110" s="106">
        <f t="shared" ca="1" si="24"/>
        <v>1.2055555555555555</v>
      </c>
      <c r="AO110" s="107">
        <v>2.9999999999999997E-4</v>
      </c>
      <c r="AP110" s="107">
        <v>0</v>
      </c>
      <c r="AQ110" s="108">
        <v>2.9999999999999997E-4</v>
      </c>
      <c r="AR110" s="109">
        <v>2.9999999999999997E-4</v>
      </c>
      <c r="AS110" s="110">
        <f t="shared" si="17"/>
        <v>2.9999999999999997E-4</v>
      </c>
      <c r="AT110" s="111">
        <f t="shared" si="18"/>
        <v>0</v>
      </c>
      <c r="AU110" s="111">
        <f t="shared" si="6"/>
        <v>0</v>
      </c>
      <c r="AV110" s="104" t="s">
        <v>1132</v>
      </c>
      <c r="AW110" s="104" t="s">
        <v>1333</v>
      </c>
      <c r="AX110" s="105" t="s">
        <v>1130</v>
      </c>
      <c r="AY110" s="201"/>
      <c r="AZ110" s="201"/>
      <c r="BA110" s="105">
        <f t="shared" si="19"/>
        <v>0</v>
      </c>
      <c r="BB110" s="211" t="str">
        <f t="shared" si="20"/>
        <v>ML</v>
      </c>
      <c r="BC110" s="112"/>
      <c r="BD110" s="112"/>
      <c r="BE110" s="112"/>
      <c r="BF110" s="112"/>
    </row>
    <row r="111" spans="1:58" s="12" customFormat="1" ht="102" customHeight="1" x14ac:dyDescent="0.25">
      <c r="A111" s="216"/>
      <c r="B111" s="217" t="s">
        <v>546</v>
      </c>
      <c r="C111" s="218" t="s">
        <v>525</v>
      </c>
      <c r="D111" s="219" t="s">
        <v>1406</v>
      </c>
      <c r="E111" s="219" t="s">
        <v>818</v>
      </c>
      <c r="F111" s="219" t="s">
        <v>798</v>
      </c>
      <c r="G111" s="216" t="s">
        <v>127</v>
      </c>
      <c r="H111" s="220" t="s">
        <v>830</v>
      </c>
      <c r="I111" s="220" t="s">
        <v>796</v>
      </c>
      <c r="J111" s="221" t="s">
        <v>112</v>
      </c>
      <c r="K111" s="219" t="s">
        <v>782</v>
      </c>
      <c r="L111" s="219" t="s">
        <v>2358</v>
      </c>
      <c r="M111" s="216">
        <v>4</v>
      </c>
      <c r="N111" s="219" t="s">
        <v>194</v>
      </c>
      <c r="O111" s="218" t="s">
        <v>176</v>
      </c>
      <c r="P111" s="219" t="s">
        <v>746</v>
      </c>
      <c r="Q111" s="222" t="s">
        <v>2098</v>
      </c>
      <c r="R111" s="219"/>
      <c r="S111" s="219"/>
      <c r="T111" s="219" t="s">
        <v>799</v>
      </c>
      <c r="U111" s="219" t="s">
        <v>800</v>
      </c>
      <c r="V111" s="219" t="s">
        <v>987</v>
      </c>
      <c r="W111" s="219" t="s">
        <v>801</v>
      </c>
      <c r="X111" s="219" t="s">
        <v>802</v>
      </c>
      <c r="Y111" s="216"/>
      <c r="Z111" s="219"/>
      <c r="AA111" s="223" t="s">
        <v>703</v>
      </c>
      <c r="AB111" s="223" t="s">
        <v>703</v>
      </c>
      <c r="AC111" s="223" t="s">
        <v>703</v>
      </c>
      <c r="AD111" s="223" t="s">
        <v>703</v>
      </c>
      <c r="AE111" s="219" t="s">
        <v>803</v>
      </c>
      <c r="AF111" s="219" t="s">
        <v>798</v>
      </c>
      <c r="AG111" s="224" t="s">
        <v>112</v>
      </c>
      <c r="AH111" s="223"/>
      <c r="AI111" s="225"/>
      <c r="AJ111" s="225">
        <v>0</v>
      </c>
      <c r="AK111" s="223">
        <v>43397</v>
      </c>
      <c r="AL111" s="226">
        <v>39</v>
      </c>
      <c r="AM111" s="227" t="s">
        <v>704</v>
      </c>
      <c r="AN111" s="228">
        <f t="shared" ca="1" si="24"/>
        <v>50.205128205128204</v>
      </c>
      <c r="AO111" s="229">
        <v>0.3</v>
      </c>
      <c r="AP111" s="229"/>
      <c r="AQ111" s="230">
        <v>0.3</v>
      </c>
      <c r="AR111" s="231">
        <v>0.3</v>
      </c>
      <c r="AS111" s="232">
        <f t="shared" si="17"/>
        <v>0.3</v>
      </c>
      <c r="AT111" s="233">
        <f t="shared" si="18"/>
        <v>0</v>
      </c>
      <c r="AU111" s="233">
        <f t="shared" si="6"/>
        <v>0</v>
      </c>
      <c r="AV111" s="226" t="s">
        <v>1132</v>
      </c>
      <c r="AW111" s="226" t="s">
        <v>1331</v>
      </c>
      <c r="AX111" s="227"/>
      <c r="AY111" s="242"/>
      <c r="AZ111" s="242"/>
      <c r="BA111" s="227">
        <f t="shared" si="19"/>
        <v>0</v>
      </c>
      <c r="BB111" s="234" t="str">
        <f t="shared" si="20"/>
        <v>Nb de rapports</v>
      </c>
      <c r="BC111" s="235"/>
      <c r="BD111" s="235"/>
      <c r="BE111" s="235"/>
      <c r="BF111" s="235"/>
    </row>
    <row r="112" spans="1:58" s="12" customFormat="1" ht="90" customHeight="1" x14ac:dyDescent="0.25">
      <c r="A112" s="94"/>
      <c r="B112" s="95" t="s">
        <v>546</v>
      </c>
      <c r="C112" s="96" t="s">
        <v>525</v>
      </c>
      <c r="D112" s="97" t="s">
        <v>1406</v>
      </c>
      <c r="E112" s="97" t="s">
        <v>818</v>
      </c>
      <c r="F112" s="97" t="s">
        <v>804</v>
      </c>
      <c r="G112" s="94" t="s">
        <v>111</v>
      </c>
      <c r="H112" s="98" t="s">
        <v>830</v>
      </c>
      <c r="I112" s="112" t="s">
        <v>1408</v>
      </c>
      <c r="J112" s="99">
        <v>521174480750</v>
      </c>
      <c r="K112" s="97" t="s">
        <v>782</v>
      </c>
      <c r="L112" s="97" t="s">
        <v>169</v>
      </c>
      <c r="M112" s="94">
        <v>101.72000000000003</v>
      </c>
      <c r="N112" s="97" t="s">
        <v>710</v>
      </c>
      <c r="O112" s="96" t="s">
        <v>176</v>
      </c>
      <c r="P112" s="97" t="s">
        <v>805</v>
      </c>
      <c r="Q112" s="100" t="s">
        <v>1303</v>
      </c>
      <c r="R112" s="97" t="s">
        <v>951</v>
      </c>
      <c r="S112" s="97" t="s">
        <v>952</v>
      </c>
      <c r="T112" s="97" t="s">
        <v>806</v>
      </c>
      <c r="U112" s="97" t="s">
        <v>1297</v>
      </c>
      <c r="V112" s="97" t="s">
        <v>322</v>
      </c>
      <c r="W112" s="97" t="s">
        <v>807</v>
      </c>
      <c r="X112" s="97" t="s">
        <v>807</v>
      </c>
      <c r="Y112" s="94"/>
      <c r="Z112" s="97"/>
      <c r="AA112" s="101" t="s">
        <v>703</v>
      </c>
      <c r="AB112" s="101" t="s">
        <v>703</v>
      </c>
      <c r="AC112" s="101" t="s">
        <v>703</v>
      </c>
      <c r="AD112" s="101" t="s">
        <v>703</v>
      </c>
      <c r="AE112" s="97" t="s">
        <v>2239</v>
      </c>
      <c r="AF112" s="97" t="s">
        <v>1407</v>
      </c>
      <c r="AG112" s="102">
        <v>154106079955.84</v>
      </c>
      <c r="AH112" s="101">
        <v>43234</v>
      </c>
      <c r="AI112" s="103"/>
      <c r="AJ112" s="103">
        <v>0</v>
      </c>
      <c r="AK112" s="101">
        <v>44431</v>
      </c>
      <c r="AL112" s="104">
        <f>26*30</f>
        <v>780</v>
      </c>
      <c r="AM112" s="105" t="s">
        <v>452</v>
      </c>
      <c r="AN112" s="106">
        <f t="shared" ca="1" si="24"/>
        <v>1.1846153846153846</v>
      </c>
      <c r="AO112" s="107">
        <v>0.106</v>
      </c>
      <c r="AP112" s="107">
        <v>0.08</v>
      </c>
      <c r="AQ112" s="108">
        <v>0.05</v>
      </c>
      <c r="AR112" s="109">
        <v>9.0899999999999995E-2</v>
      </c>
      <c r="AS112" s="110">
        <f t="shared" si="17"/>
        <v>0.106</v>
      </c>
      <c r="AT112" s="111">
        <f t="shared" si="18"/>
        <v>1.5100000000000002E-2</v>
      </c>
      <c r="AU112" s="111">
        <f t="shared" ref="AU112:AU145" si="25">+AO112-AQ112</f>
        <v>5.5999999999999994E-2</v>
      </c>
      <c r="AV112" s="104" t="s">
        <v>1132</v>
      </c>
      <c r="AW112" s="104" t="s">
        <v>1333</v>
      </c>
      <c r="AX112" s="105" t="s">
        <v>2241</v>
      </c>
      <c r="AY112" s="201" t="s">
        <v>2243</v>
      </c>
      <c r="AZ112" s="201" t="s">
        <v>2243</v>
      </c>
      <c r="BA112" s="105">
        <f t="shared" si="19"/>
        <v>5.6963200000000009</v>
      </c>
      <c r="BB112" s="211" t="str">
        <f t="shared" si="20"/>
        <v>Km</v>
      </c>
      <c r="BC112" s="112"/>
      <c r="BD112" s="112"/>
      <c r="BE112" s="112"/>
      <c r="BF112" s="112"/>
    </row>
    <row r="113" spans="1:58" s="12" customFormat="1" ht="90" customHeight="1" x14ac:dyDescent="0.25">
      <c r="A113" s="94"/>
      <c r="B113" s="95" t="s">
        <v>546</v>
      </c>
      <c r="C113" s="96" t="s">
        <v>525</v>
      </c>
      <c r="D113" s="97" t="s">
        <v>1406</v>
      </c>
      <c r="E113" s="97" t="s">
        <v>818</v>
      </c>
      <c r="F113" s="97" t="s">
        <v>808</v>
      </c>
      <c r="G113" s="94" t="s">
        <v>115</v>
      </c>
      <c r="H113" s="98" t="s">
        <v>830</v>
      </c>
      <c r="I113" s="112" t="s">
        <v>1408</v>
      </c>
      <c r="J113" s="99">
        <v>26550370000</v>
      </c>
      <c r="K113" s="97" t="s">
        <v>782</v>
      </c>
      <c r="L113" s="97" t="s">
        <v>2358</v>
      </c>
      <c r="M113" s="94">
        <v>12</v>
      </c>
      <c r="N113" s="97" t="s">
        <v>184</v>
      </c>
      <c r="O113" s="96" t="s">
        <v>176</v>
      </c>
      <c r="P113" s="97" t="s">
        <v>805</v>
      </c>
      <c r="Q113" s="100" t="s">
        <v>1303</v>
      </c>
      <c r="R113" s="97" t="s">
        <v>939</v>
      </c>
      <c r="S113" s="97" t="s">
        <v>953</v>
      </c>
      <c r="T113" s="97" t="s">
        <v>1297</v>
      </c>
      <c r="U113" s="97" t="s">
        <v>809</v>
      </c>
      <c r="V113" s="97" t="s">
        <v>322</v>
      </c>
      <c r="W113" s="97" t="s">
        <v>807</v>
      </c>
      <c r="X113" s="97" t="s">
        <v>807</v>
      </c>
      <c r="Y113" s="94"/>
      <c r="Z113" s="97"/>
      <c r="AA113" s="101" t="s">
        <v>703</v>
      </c>
      <c r="AB113" s="101" t="s">
        <v>703</v>
      </c>
      <c r="AC113" s="101" t="s">
        <v>703</v>
      </c>
      <c r="AD113" s="101" t="s">
        <v>703</v>
      </c>
      <c r="AE113" s="97" t="s">
        <v>2240</v>
      </c>
      <c r="AF113" s="97" t="s">
        <v>2127</v>
      </c>
      <c r="AG113" s="102">
        <v>218088351859.82001</v>
      </c>
      <c r="AH113" s="113">
        <v>43237</v>
      </c>
      <c r="AI113" s="103"/>
      <c r="AJ113" s="103"/>
      <c r="AK113" s="114">
        <v>44431</v>
      </c>
      <c r="AL113" s="104">
        <v>900</v>
      </c>
      <c r="AM113" s="105" t="s">
        <v>452</v>
      </c>
      <c r="AN113" s="106">
        <f t="shared" ca="1" si="24"/>
        <v>1.0266666666666666</v>
      </c>
      <c r="AO113" s="107">
        <v>0.109</v>
      </c>
      <c r="AP113" s="115">
        <v>0.03</v>
      </c>
      <c r="AQ113" s="108">
        <v>0.05</v>
      </c>
      <c r="AR113" s="116">
        <v>9.0800000000000006E-2</v>
      </c>
      <c r="AS113" s="116">
        <f>AO113</f>
        <v>0.109</v>
      </c>
      <c r="AT113" s="111">
        <f t="shared" si="18"/>
        <v>1.8199999999999994E-2</v>
      </c>
      <c r="AU113" s="111">
        <f t="shared" si="25"/>
        <v>5.8999999999999997E-2</v>
      </c>
      <c r="AV113" s="104" t="s">
        <v>1132</v>
      </c>
      <c r="AW113" s="104" t="s">
        <v>1333</v>
      </c>
      <c r="AX113" s="105" t="s">
        <v>2244</v>
      </c>
      <c r="AY113" s="201"/>
      <c r="AZ113" s="201"/>
      <c r="BA113" s="105">
        <f t="shared" si="19"/>
        <v>0.70799999999999996</v>
      </c>
      <c r="BB113" s="211" t="str">
        <f t="shared" si="20"/>
        <v>Nb de rapports</v>
      </c>
      <c r="BC113" s="112"/>
      <c r="BD113" s="112"/>
      <c r="BE113" s="117"/>
      <c r="BF113" s="117"/>
    </row>
    <row r="114" spans="1:58" s="12" customFormat="1" ht="89.25" customHeight="1" x14ac:dyDescent="0.25">
      <c r="A114" s="94"/>
      <c r="B114" s="95" t="s">
        <v>546</v>
      </c>
      <c r="C114" s="96" t="s">
        <v>509</v>
      </c>
      <c r="D114" s="97" t="s">
        <v>527</v>
      </c>
      <c r="E114" s="97" t="s">
        <v>554</v>
      </c>
      <c r="F114" s="97" t="s">
        <v>44</v>
      </c>
      <c r="G114" s="94" t="s">
        <v>111</v>
      </c>
      <c r="H114" s="98" t="s">
        <v>109</v>
      </c>
      <c r="I114" s="98" t="s">
        <v>714</v>
      </c>
      <c r="J114" s="99">
        <v>59952387</v>
      </c>
      <c r="K114" s="97" t="s">
        <v>130</v>
      </c>
      <c r="L114" s="97" t="s">
        <v>2357</v>
      </c>
      <c r="M114" s="94">
        <v>2</v>
      </c>
      <c r="N114" s="97" t="s">
        <v>175</v>
      </c>
      <c r="O114" s="96" t="s">
        <v>176</v>
      </c>
      <c r="P114" s="97" t="s">
        <v>175</v>
      </c>
      <c r="Q114" s="100" t="s">
        <v>259</v>
      </c>
      <c r="R114" s="97" t="s">
        <v>863</v>
      </c>
      <c r="S114" s="97" t="s">
        <v>864</v>
      </c>
      <c r="T114" s="97" t="s">
        <v>690</v>
      </c>
      <c r="U114" s="97" t="s">
        <v>691</v>
      </c>
      <c r="V114" s="97" t="s">
        <v>259</v>
      </c>
      <c r="W114" s="97" t="s">
        <v>260</v>
      </c>
      <c r="X114" s="97" t="s">
        <v>260</v>
      </c>
      <c r="Y114" s="94" t="s">
        <v>689</v>
      </c>
      <c r="Z114" s="97">
        <v>10</v>
      </c>
      <c r="AA114" s="101"/>
      <c r="AB114" s="101"/>
      <c r="AC114" s="101"/>
      <c r="AD114" s="101"/>
      <c r="AE114" s="97"/>
      <c r="AF114" s="97" t="s">
        <v>44</v>
      </c>
      <c r="AG114" s="102">
        <v>59952387</v>
      </c>
      <c r="AH114" s="101"/>
      <c r="AI114" s="103"/>
      <c r="AJ114" s="103"/>
      <c r="AK114" s="101">
        <v>44382</v>
      </c>
      <c r="AL114" s="104"/>
      <c r="AM114" s="105"/>
      <c r="AN114" s="106" t="e">
        <f t="shared" ca="1" si="24"/>
        <v>#DIV/0!</v>
      </c>
      <c r="AO114" s="107">
        <v>0.2</v>
      </c>
      <c r="AP114" s="107"/>
      <c r="AQ114" s="108">
        <v>0.2</v>
      </c>
      <c r="AR114" s="109">
        <v>0.2</v>
      </c>
      <c r="AS114" s="110">
        <f t="shared" ref="AS114:AS145" si="26">+AO114</f>
        <v>0.2</v>
      </c>
      <c r="AT114" s="111">
        <f t="shared" si="18"/>
        <v>0</v>
      </c>
      <c r="AU114" s="111">
        <f t="shared" si="25"/>
        <v>0</v>
      </c>
      <c r="AV114" s="104" t="s">
        <v>1132</v>
      </c>
      <c r="AW114" s="104" t="s">
        <v>1333</v>
      </c>
      <c r="AX114" s="105" t="s">
        <v>2128</v>
      </c>
      <c r="AY114" s="201"/>
      <c r="AZ114" s="201"/>
      <c r="BA114" s="105">
        <f t="shared" si="19"/>
        <v>0</v>
      </c>
      <c r="BB114" s="211" t="str">
        <f t="shared" si="20"/>
        <v>Nombre de Bâtiments</v>
      </c>
      <c r="BC114" s="112"/>
      <c r="BD114" s="112"/>
      <c r="BE114" s="112"/>
      <c r="BF114" s="112"/>
    </row>
    <row r="115" spans="1:58" s="12" customFormat="1" ht="89.25" customHeight="1" x14ac:dyDescent="0.25">
      <c r="A115" s="216"/>
      <c r="B115" s="217" t="s">
        <v>546</v>
      </c>
      <c r="C115" s="218" t="s">
        <v>510</v>
      </c>
      <c r="D115" s="219" t="s">
        <v>528</v>
      </c>
      <c r="E115" s="219" t="s">
        <v>552</v>
      </c>
      <c r="F115" s="219" t="s">
        <v>2129</v>
      </c>
      <c r="G115" s="216" t="s">
        <v>111</v>
      </c>
      <c r="H115" s="220" t="s">
        <v>110</v>
      </c>
      <c r="I115" s="220" t="s">
        <v>714</v>
      </c>
      <c r="J115" s="221">
        <v>21938259321.599998</v>
      </c>
      <c r="K115" s="219" t="s">
        <v>609</v>
      </c>
      <c r="L115" s="219" t="s">
        <v>169</v>
      </c>
      <c r="M115" s="216">
        <v>145</v>
      </c>
      <c r="N115" s="219" t="s">
        <v>2130</v>
      </c>
      <c r="O115" s="218" t="s">
        <v>176</v>
      </c>
      <c r="P115" s="219"/>
      <c r="Q115" s="222" t="s">
        <v>1299</v>
      </c>
      <c r="R115" s="219" t="s">
        <v>962</v>
      </c>
      <c r="S115" s="219" t="s">
        <v>963</v>
      </c>
      <c r="T115" s="219" t="s">
        <v>617</v>
      </c>
      <c r="U115" s="219" t="s">
        <v>618</v>
      </c>
      <c r="V115" s="219" t="s">
        <v>500</v>
      </c>
      <c r="W115" s="219" t="s">
        <v>604</v>
      </c>
      <c r="X115" s="219" t="s">
        <v>604</v>
      </c>
      <c r="Y115" s="216" t="s">
        <v>616</v>
      </c>
      <c r="Z115" s="219">
        <v>10</v>
      </c>
      <c r="AA115" s="223"/>
      <c r="AB115" s="223"/>
      <c r="AC115" s="223"/>
      <c r="AD115" s="223"/>
      <c r="AE115" s="219" t="s">
        <v>1095</v>
      </c>
      <c r="AF115" s="219" t="s">
        <v>2131</v>
      </c>
      <c r="AG115" s="224">
        <v>21938259321.599998</v>
      </c>
      <c r="AH115" s="223"/>
      <c r="AI115" s="225"/>
      <c r="AJ115" s="224">
        <v>21938259321.599998</v>
      </c>
      <c r="AK115" s="223">
        <v>44418</v>
      </c>
      <c r="AL115" s="226">
        <v>240</v>
      </c>
      <c r="AM115" s="227" t="s">
        <v>1327</v>
      </c>
      <c r="AN115" s="228">
        <f t="shared" ca="1" si="24"/>
        <v>3.9041666666666668</v>
      </c>
      <c r="AO115" s="229">
        <v>0.25</v>
      </c>
      <c r="AP115" s="229">
        <v>0</v>
      </c>
      <c r="AQ115" s="230">
        <v>0.1</v>
      </c>
      <c r="AR115" s="231">
        <v>0.25</v>
      </c>
      <c r="AS115" s="232">
        <f t="shared" si="26"/>
        <v>0.25</v>
      </c>
      <c r="AT115" s="233">
        <f t="shared" si="18"/>
        <v>0</v>
      </c>
      <c r="AU115" s="233">
        <f t="shared" si="25"/>
        <v>0.15</v>
      </c>
      <c r="AV115" s="226" t="s">
        <v>1132</v>
      </c>
      <c r="AW115" s="226" t="s">
        <v>1331</v>
      </c>
      <c r="AX115" s="227" t="s">
        <v>1163</v>
      </c>
      <c r="AY115" s="242"/>
      <c r="AZ115" s="242"/>
      <c r="BA115" s="227">
        <f t="shared" si="19"/>
        <v>21.75</v>
      </c>
      <c r="BB115" s="234" t="str">
        <f t="shared" si="20"/>
        <v>Km</v>
      </c>
      <c r="BC115" s="235"/>
      <c r="BD115" s="235"/>
      <c r="BE115" s="235"/>
      <c r="BF115" s="235"/>
    </row>
    <row r="116" spans="1:58" s="12" customFormat="1" ht="60" customHeight="1" x14ac:dyDescent="0.25">
      <c r="A116" s="22"/>
      <c r="B116" s="23" t="s">
        <v>546</v>
      </c>
      <c r="C116" s="24" t="s">
        <v>1191</v>
      </c>
      <c r="D116" s="25" t="s">
        <v>1343</v>
      </c>
      <c r="E116" s="25" t="s">
        <v>552</v>
      </c>
      <c r="F116" s="25" t="s">
        <v>976</v>
      </c>
      <c r="G116" s="22" t="s">
        <v>121</v>
      </c>
      <c r="H116" s="26" t="s">
        <v>110</v>
      </c>
      <c r="I116" s="26" t="s">
        <v>714</v>
      </c>
      <c r="J116" s="27">
        <v>20000000000</v>
      </c>
      <c r="K116" s="25" t="s">
        <v>966</v>
      </c>
      <c r="L116" s="25" t="s">
        <v>169</v>
      </c>
      <c r="M116" s="22">
        <v>24</v>
      </c>
      <c r="N116" s="25" t="s">
        <v>2106</v>
      </c>
      <c r="O116" s="24" t="s">
        <v>176</v>
      </c>
      <c r="P116" s="25" t="s">
        <v>977</v>
      </c>
      <c r="Q116" s="42" t="s">
        <v>1368</v>
      </c>
      <c r="R116" s="25" t="s">
        <v>982</v>
      </c>
      <c r="S116" s="25" t="s">
        <v>983</v>
      </c>
      <c r="T116" s="25" t="s">
        <v>978</v>
      </c>
      <c r="U116" s="25" t="s">
        <v>979</v>
      </c>
      <c r="V116" s="25" t="s">
        <v>507</v>
      </c>
      <c r="W116" s="25" t="s">
        <v>980</v>
      </c>
      <c r="X116" s="25" t="s">
        <v>981</v>
      </c>
      <c r="Y116" s="22" t="s">
        <v>973</v>
      </c>
      <c r="Z116" s="25"/>
      <c r="AA116" s="28"/>
      <c r="AB116" s="28"/>
      <c r="AC116" s="28"/>
      <c r="AD116" s="28"/>
      <c r="AE116" s="25" t="s">
        <v>1126</v>
      </c>
      <c r="AF116" s="25" t="s">
        <v>976</v>
      </c>
      <c r="AG116" s="29">
        <v>3187372750</v>
      </c>
      <c r="AH116" s="28"/>
      <c r="AI116" s="30"/>
      <c r="AJ116" s="30"/>
      <c r="AK116" s="28">
        <v>44414</v>
      </c>
      <c r="AL116" s="31">
        <v>120</v>
      </c>
      <c r="AM116" s="32" t="s">
        <v>447</v>
      </c>
      <c r="AN116" s="33">
        <f t="shared" ca="1" si="24"/>
        <v>7.8416666666666668</v>
      </c>
      <c r="AO116" s="34">
        <v>1</v>
      </c>
      <c r="AP116" s="34"/>
      <c r="AQ116" s="35">
        <v>0.38</v>
      </c>
      <c r="AR116" s="36">
        <v>1</v>
      </c>
      <c r="AS116" s="37">
        <f t="shared" si="26"/>
        <v>1</v>
      </c>
      <c r="AT116" s="38">
        <f t="shared" si="18"/>
        <v>0</v>
      </c>
      <c r="AU116" s="38">
        <f t="shared" si="25"/>
        <v>0.62</v>
      </c>
      <c r="AV116" s="31" t="s">
        <v>1132</v>
      </c>
      <c r="AW116" s="244" t="s">
        <v>1676</v>
      </c>
      <c r="AX116" s="32" t="s">
        <v>2132</v>
      </c>
      <c r="AY116" s="185"/>
      <c r="AZ116" s="185"/>
      <c r="BA116" s="32">
        <f t="shared" si="19"/>
        <v>14.879999999999999</v>
      </c>
      <c r="BB116" s="209" t="str">
        <f t="shared" si="20"/>
        <v>Km</v>
      </c>
      <c r="BC116" s="235"/>
      <c r="BD116" s="235"/>
      <c r="BE116" s="235"/>
      <c r="BF116" s="235"/>
    </row>
    <row r="117" spans="1:58" s="12" customFormat="1" ht="45" customHeight="1" x14ac:dyDescent="0.25">
      <c r="A117" s="22"/>
      <c r="B117" s="23" t="s">
        <v>546</v>
      </c>
      <c r="C117" s="24" t="s">
        <v>510</v>
      </c>
      <c r="D117" s="25" t="s">
        <v>528</v>
      </c>
      <c r="E117" s="25" t="s">
        <v>552</v>
      </c>
      <c r="F117" s="25" t="s">
        <v>45</v>
      </c>
      <c r="G117" s="22" t="s">
        <v>111</v>
      </c>
      <c r="H117" s="26" t="s">
        <v>110</v>
      </c>
      <c r="I117" s="26" t="s">
        <v>714</v>
      </c>
      <c r="J117" s="27">
        <v>90000000</v>
      </c>
      <c r="K117" s="25" t="s">
        <v>131</v>
      </c>
      <c r="L117" s="25" t="s">
        <v>169</v>
      </c>
      <c r="M117" s="22">
        <v>100</v>
      </c>
      <c r="N117" s="25" t="s">
        <v>178</v>
      </c>
      <c r="O117" s="24" t="s">
        <v>176</v>
      </c>
      <c r="P117" s="25" t="s">
        <v>177</v>
      </c>
      <c r="Q117" s="42" t="s">
        <v>1289</v>
      </c>
      <c r="R117" s="25" t="s">
        <v>203</v>
      </c>
      <c r="S117" s="25"/>
      <c r="T117" s="25" t="s">
        <v>209</v>
      </c>
      <c r="U117" s="25" t="s">
        <v>210</v>
      </c>
      <c r="V117" s="25" t="s">
        <v>504</v>
      </c>
      <c r="W117" s="25" t="s">
        <v>261</v>
      </c>
      <c r="X117" s="25" t="s">
        <v>261</v>
      </c>
      <c r="Y117" s="22"/>
      <c r="Z117" s="25"/>
      <c r="AA117" s="28"/>
      <c r="AB117" s="28"/>
      <c r="AC117" s="28"/>
      <c r="AD117" s="28"/>
      <c r="AE117" s="25" t="s">
        <v>361</v>
      </c>
      <c r="AF117" s="25" t="s">
        <v>415</v>
      </c>
      <c r="AG117" s="29">
        <v>88425426</v>
      </c>
      <c r="AH117" s="28"/>
      <c r="AI117" s="30"/>
      <c r="AJ117" s="30"/>
      <c r="AK117" s="28">
        <v>43956</v>
      </c>
      <c r="AL117" s="31">
        <v>240</v>
      </c>
      <c r="AM117" s="32" t="s">
        <v>448</v>
      </c>
      <c r="AN117" s="33">
        <f t="shared" ca="1" si="24"/>
        <v>5.8291666666666666</v>
      </c>
      <c r="AO117" s="34">
        <v>1</v>
      </c>
      <c r="AP117" s="34">
        <v>0</v>
      </c>
      <c r="AQ117" s="35">
        <v>1</v>
      </c>
      <c r="AR117" s="36">
        <v>1</v>
      </c>
      <c r="AS117" s="37">
        <f t="shared" si="26"/>
        <v>1</v>
      </c>
      <c r="AT117" s="38">
        <f t="shared" si="18"/>
        <v>0</v>
      </c>
      <c r="AU117" s="38">
        <f t="shared" si="25"/>
        <v>0</v>
      </c>
      <c r="AV117" s="31" t="s">
        <v>1328</v>
      </c>
      <c r="AW117" s="244" t="s">
        <v>1676</v>
      </c>
      <c r="AX117" s="32"/>
      <c r="AY117" s="185"/>
      <c r="AZ117" s="185"/>
      <c r="BA117" s="32">
        <f t="shared" si="19"/>
        <v>0</v>
      </c>
      <c r="BB117" s="209" t="str">
        <f t="shared" si="20"/>
        <v>Km</v>
      </c>
      <c r="BC117" s="112"/>
      <c r="BD117" s="112"/>
      <c r="BE117" s="112"/>
      <c r="BF117" s="112"/>
    </row>
    <row r="118" spans="1:58" s="12" customFormat="1" ht="38.25" customHeight="1" x14ac:dyDescent="0.25">
      <c r="A118" s="216"/>
      <c r="B118" s="217" t="s">
        <v>546</v>
      </c>
      <c r="C118" s="218" t="s">
        <v>512</v>
      </c>
      <c r="D118" s="219" t="s">
        <v>530</v>
      </c>
      <c r="E118" s="219" t="s">
        <v>747</v>
      </c>
      <c r="F118" s="219" t="s">
        <v>753</v>
      </c>
      <c r="G118" s="216" t="s">
        <v>111</v>
      </c>
      <c r="H118" s="220" t="s">
        <v>110</v>
      </c>
      <c r="I118" s="220" t="s">
        <v>714</v>
      </c>
      <c r="J118" s="221">
        <v>300000000</v>
      </c>
      <c r="K118" s="219" t="s">
        <v>2013</v>
      </c>
      <c r="L118" s="219" t="s">
        <v>169</v>
      </c>
      <c r="M118" s="216">
        <v>4</v>
      </c>
      <c r="N118" s="219" t="s">
        <v>710</v>
      </c>
      <c r="O118" s="218" t="s">
        <v>176</v>
      </c>
      <c r="P118" s="219" t="s">
        <v>2108</v>
      </c>
      <c r="Q118" s="222" t="s">
        <v>1305</v>
      </c>
      <c r="R118" s="219">
        <v>0</v>
      </c>
      <c r="S118" s="219"/>
      <c r="T118" s="219" t="s">
        <v>754</v>
      </c>
      <c r="U118" s="219" t="s">
        <v>755</v>
      </c>
      <c r="V118" s="219" t="s">
        <v>493</v>
      </c>
      <c r="W118" s="219" t="s">
        <v>271</v>
      </c>
      <c r="X118" s="219" t="s">
        <v>354</v>
      </c>
      <c r="Y118" s="216"/>
      <c r="Z118" s="219"/>
      <c r="AA118" s="223" t="s">
        <v>703</v>
      </c>
      <c r="AB118" s="223" t="s">
        <v>703</v>
      </c>
      <c r="AC118" s="223" t="s">
        <v>703</v>
      </c>
      <c r="AD118" s="223" t="s">
        <v>703</v>
      </c>
      <c r="AE118" s="219" t="s">
        <v>756</v>
      </c>
      <c r="AF118" s="219" t="s">
        <v>753</v>
      </c>
      <c r="AG118" s="224">
        <v>231720671.484</v>
      </c>
      <c r="AH118" s="223"/>
      <c r="AI118" s="225"/>
      <c r="AJ118" s="224">
        <v>193100559.56999999</v>
      </c>
      <c r="AK118" s="223">
        <v>43194</v>
      </c>
      <c r="AL118" s="226">
        <v>11</v>
      </c>
      <c r="AM118" s="227" t="s">
        <v>757</v>
      </c>
      <c r="AN118" s="228">
        <f t="shared" ca="1" si="24"/>
        <v>196.45454545454547</v>
      </c>
      <c r="AO118" s="229">
        <v>0.39</v>
      </c>
      <c r="AP118" s="229">
        <v>0.32690000000000002</v>
      </c>
      <c r="AQ118" s="230">
        <v>0.39</v>
      </c>
      <c r="AR118" s="231">
        <v>0.39</v>
      </c>
      <c r="AS118" s="232">
        <f t="shared" si="26"/>
        <v>0.39</v>
      </c>
      <c r="AT118" s="233">
        <f t="shared" si="18"/>
        <v>0</v>
      </c>
      <c r="AU118" s="233">
        <f t="shared" si="25"/>
        <v>0</v>
      </c>
      <c r="AV118" s="226" t="s">
        <v>1273</v>
      </c>
      <c r="AW118" s="226" t="s">
        <v>1331</v>
      </c>
      <c r="AX118" s="227" t="s">
        <v>1272</v>
      </c>
      <c r="AY118" s="242"/>
      <c r="AZ118" s="242"/>
      <c r="BA118" s="227">
        <f t="shared" si="19"/>
        <v>0</v>
      </c>
      <c r="BB118" s="234" t="str">
        <f t="shared" si="20"/>
        <v>Km</v>
      </c>
      <c r="BC118" s="235"/>
      <c r="BD118" s="235"/>
      <c r="BE118" s="235"/>
      <c r="BF118" s="235"/>
    </row>
    <row r="119" spans="1:58" s="12" customFormat="1" ht="89.25" customHeight="1" x14ac:dyDescent="0.25">
      <c r="A119" s="94"/>
      <c r="B119" s="95" t="s">
        <v>546</v>
      </c>
      <c r="C119" s="96" t="s">
        <v>512</v>
      </c>
      <c r="D119" s="97" t="s">
        <v>530</v>
      </c>
      <c r="E119" s="97" t="s">
        <v>747</v>
      </c>
      <c r="F119" s="97" t="s">
        <v>758</v>
      </c>
      <c r="G119" s="94" t="s">
        <v>111</v>
      </c>
      <c r="H119" s="98" t="s">
        <v>110</v>
      </c>
      <c r="I119" s="98" t="s">
        <v>714</v>
      </c>
      <c r="J119" s="99">
        <v>300000000</v>
      </c>
      <c r="K119" s="97" t="s">
        <v>2013</v>
      </c>
      <c r="L119" s="97" t="s">
        <v>169</v>
      </c>
      <c r="M119" s="94">
        <v>4</v>
      </c>
      <c r="N119" s="97" t="s">
        <v>710</v>
      </c>
      <c r="O119" s="96" t="s">
        <v>176</v>
      </c>
      <c r="P119" s="97" t="s">
        <v>2108</v>
      </c>
      <c r="Q119" s="100" t="s">
        <v>1305</v>
      </c>
      <c r="R119" s="97" t="s">
        <v>877</v>
      </c>
      <c r="S119" s="97" t="s">
        <v>878</v>
      </c>
      <c r="T119" s="97" t="s">
        <v>759</v>
      </c>
      <c r="U119" s="97" t="s">
        <v>760</v>
      </c>
      <c r="V119" s="97" t="s">
        <v>493</v>
      </c>
      <c r="W119" s="97" t="s">
        <v>271</v>
      </c>
      <c r="X119" s="97" t="s">
        <v>354</v>
      </c>
      <c r="Y119" s="94"/>
      <c r="Z119" s="97"/>
      <c r="AA119" s="101" t="s">
        <v>703</v>
      </c>
      <c r="AB119" s="101" t="s">
        <v>703</v>
      </c>
      <c r="AC119" s="101" t="s">
        <v>703</v>
      </c>
      <c r="AD119" s="101" t="s">
        <v>703</v>
      </c>
      <c r="AE119" s="97" t="s">
        <v>761</v>
      </c>
      <c r="AF119" s="97" t="s">
        <v>758</v>
      </c>
      <c r="AG119" s="102">
        <v>306378675.98400003</v>
      </c>
      <c r="AH119" s="101"/>
      <c r="AI119" s="103"/>
      <c r="AJ119" s="102">
        <v>255315563.32000002</v>
      </c>
      <c r="AK119" s="101">
        <v>43194</v>
      </c>
      <c r="AL119" s="104">
        <v>11</v>
      </c>
      <c r="AM119" s="105" t="s">
        <v>762</v>
      </c>
      <c r="AN119" s="106">
        <f t="shared" ca="1" si="24"/>
        <v>196.45454545454547</v>
      </c>
      <c r="AO119" s="107">
        <v>0.22</v>
      </c>
      <c r="AP119" s="107">
        <v>0.15740000000000001</v>
      </c>
      <c r="AQ119" s="108">
        <v>0.22</v>
      </c>
      <c r="AR119" s="109">
        <v>0.22</v>
      </c>
      <c r="AS119" s="110">
        <f t="shared" si="26"/>
        <v>0.22</v>
      </c>
      <c r="AT119" s="111">
        <f t="shared" si="18"/>
        <v>0</v>
      </c>
      <c r="AU119" s="111">
        <f t="shared" si="25"/>
        <v>0</v>
      </c>
      <c r="AV119" s="104" t="s">
        <v>1132</v>
      </c>
      <c r="AW119" s="104" t="s">
        <v>1333</v>
      </c>
      <c r="AX119" s="105" t="s">
        <v>1274</v>
      </c>
      <c r="AY119" s="201"/>
      <c r="AZ119" s="201"/>
      <c r="BA119" s="105">
        <f t="shared" si="19"/>
        <v>0</v>
      </c>
      <c r="BB119" s="211" t="str">
        <f t="shared" si="20"/>
        <v>Km</v>
      </c>
      <c r="BC119" s="112"/>
      <c r="BD119" s="112"/>
      <c r="BE119" s="112"/>
      <c r="BF119" s="112"/>
    </row>
    <row r="120" spans="1:58" s="12" customFormat="1" ht="165" customHeight="1" x14ac:dyDescent="0.25">
      <c r="A120" s="94"/>
      <c r="B120" s="95" t="s">
        <v>546</v>
      </c>
      <c r="C120" s="96" t="s">
        <v>509</v>
      </c>
      <c r="D120" s="97" t="s">
        <v>531</v>
      </c>
      <c r="E120" s="97" t="s">
        <v>554</v>
      </c>
      <c r="F120" s="97" t="s">
        <v>960</v>
      </c>
      <c r="G120" s="94" t="s">
        <v>114</v>
      </c>
      <c r="H120" s="98" t="s">
        <v>109</v>
      </c>
      <c r="I120" s="98" t="s">
        <v>714</v>
      </c>
      <c r="J120" s="99">
        <v>1102804300</v>
      </c>
      <c r="K120" s="97" t="s">
        <v>130</v>
      </c>
      <c r="L120" s="97" t="s">
        <v>169</v>
      </c>
      <c r="M120" s="94">
        <v>328</v>
      </c>
      <c r="N120" s="97" t="s">
        <v>181</v>
      </c>
      <c r="O120" s="96" t="s">
        <v>176</v>
      </c>
      <c r="P120" s="97" t="s">
        <v>827</v>
      </c>
      <c r="Q120" s="100" t="s">
        <v>1312</v>
      </c>
      <c r="R120" s="97"/>
      <c r="S120" s="97"/>
      <c r="T120" s="97" t="s">
        <v>1099</v>
      </c>
      <c r="U120" s="97" t="s">
        <v>1100</v>
      </c>
      <c r="V120" s="97" t="s">
        <v>2133</v>
      </c>
      <c r="W120" s="97" t="s">
        <v>273</v>
      </c>
      <c r="X120" s="97" t="s">
        <v>274</v>
      </c>
      <c r="Y120" s="94" t="s">
        <v>692</v>
      </c>
      <c r="Z120" s="97"/>
      <c r="AA120" s="101"/>
      <c r="AB120" s="101"/>
      <c r="AC120" s="101"/>
      <c r="AD120" s="101"/>
      <c r="AE120" s="97"/>
      <c r="AF120" s="97" t="s">
        <v>961</v>
      </c>
      <c r="AG120" s="102"/>
      <c r="AH120" s="101"/>
      <c r="AI120" s="103"/>
      <c r="AJ120" s="103"/>
      <c r="AK120" s="101">
        <v>44287</v>
      </c>
      <c r="AL120" s="104"/>
      <c r="AM120" s="105"/>
      <c r="AN120" s="106" t="e">
        <f t="shared" ca="1" si="24"/>
        <v>#DIV/0!</v>
      </c>
      <c r="AO120" s="107">
        <v>0.2</v>
      </c>
      <c r="AP120" s="107"/>
      <c r="AQ120" s="108">
        <v>0.2</v>
      </c>
      <c r="AR120" s="109">
        <v>0.2</v>
      </c>
      <c r="AS120" s="110">
        <f t="shared" si="26"/>
        <v>0.2</v>
      </c>
      <c r="AT120" s="111">
        <f t="shared" si="18"/>
        <v>0</v>
      </c>
      <c r="AU120" s="111">
        <f t="shared" si="25"/>
        <v>0</v>
      </c>
      <c r="AV120" s="104" t="s">
        <v>1132</v>
      </c>
      <c r="AW120" s="104" t="s">
        <v>1333</v>
      </c>
      <c r="AX120" s="105" t="s">
        <v>2134</v>
      </c>
      <c r="AY120" s="201"/>
      <c r="AZ120" s="201"/>
      <c r="BA120" s="105">
        <f t="shared" si="19"/>
        <v>0</v>
      </c>
      <c r="BB120" s="211" t="str">
        <f t="shared" si="20"/>
        <v>Km</v>
      </c>
      <c r="BC120" s="112"/>
      <c r="BD120" s="112"/>
      <c r="BE120" s="112"/>
      <c r="BF120" s="112"/>
    </row>
    <row r="121" spans="1:58" s="12" customFormat="1" ht="63.75" customHeight="1" x14ac:dyDescent="0.25">
      <c r="A121" s="94"/>
      <c r="B121" s="95" t="s">
        <v>546</v>
      </c>
      <c r="C121" s="96"/>
      <c r="D121" s="97"/>
      <c r="E121" s="97" t="s">
        <v>821</v>
      </c>
      <c r="F121" s="97" t="s">
        <v>626</v>
      </c>
      <c r="G121" s="94" t="s">
        <v>114</v>
      </c>
      <c r="H121" s="98" t="s">
        <v>109</v>
      </c>
      <c r="I121" s="98" t="s">
        <v>714</v>
      </c>
      <c r="J121" s="99">
        <v>1031794500</v>
      </c>
      <c r="K121" s="97" t="s">
        <v>138</v>
      </c>
      <c r="L121" s="97" t="s">
        <v>169</v>
      </c>
      <c r="M121" s="97"/>
      <c r="N121" s="97" t="s">
        <v>170</v>
      </c>
      <c r="O121" s="96" t="s">
        <v>176</v>
      </c>
      <c r="P121" s="97" t="s">
        <v>177</v>
      </c>
      <c r="Q121" s="100" t="s">
        <v>2135</v>
      </c>
      <c r="R121" s="97"/>
      <c r="S121" s="97"/>
      <c r="T121" s="97"/>
      <c r="U121" s="97"/>
      <c r="V121" s="97" t="s">
        <v>492</v>
      </c>
      <c r="W121" s="97" t="s">
        <v>275</v>
      </c>
      <c r="X121" s="97" t="s">
        <v>276</v>
      </c>
      <c r="Y121" s="94"/>
      <c r="Z121" s="97"/>
      <c r="AA121" s="101"/>
      <c r="AB121" s="101"/>
      <c r="AC121" s="101"/>
      <c r="AD121" s="101"/>
      <c r="AE121" s="97"/>
      <c r="AF121" s="97" t="s">
        <v>626</v>
      </c>
      <c r="AG121" s="102"/>
      <c r="AH121" s="101"/>
      <c r="AI121" s="103"/>
      <c r="AJ121" s="103"/>
      <c r="AK121" s="101"/>
      <c r="AL121" s="104"/>
      <c r="AM121" s="105"/>
      <c r="AN121" s="106" t="e">
        <f t="shared" ca="1" si="24"/>
        <v>#DIV/0!</v>
      </c>
      <c r="AO121" s="107">
        <v>0.15</v>
      </c>
      <c r="AP121" s="107"/>
      <c r="AQ121" s="108">
        <v>0.15</v>
      </c>
      <c r="AR121" s="109">
        <v>0.15</v>
      </c>
      <c r="AS121" s="110">
        <f t="shared" si="26"/>
        <v>0.15</v>
      </c>
      <c r="AT121" s="111">
        <f t="shared" si="18"/>
        <v>0</v>
      </c>
      <c r="AU121" s="111">
        <f t="shared" si="25"/>
        <v>0</v>
      </c>
      <c r="AV121" s="104" t="s">
        <v>1132</v>
      </c>
      <c r="AW121" s="104" t="s">
        <v>1333</v>
      </c>
      <c r="AX121" s="105"/>
      <c r="AY121" s="201"/>
      <c r="AZ121" s="201"/>
      <c r="BA121" s="105">
        <f t="shared" si="19"/>
        <v>0</v>
      </c>
      <c r="BB121" s="211" t="str">
        <f t="shared" si="20"/>
        <v>Km</v>
      </c>
      <c r="BC121" s="112"/>
      <c r="BD121" s="112"/>
      <c r="BE121" s="112"/>
      <c r="BF121" s="112"/>
    </row>
    <row r="122" spans="1:58" s="12" customFormat="1" ht="63.75" customHeight="1" x14ac:dyDescent="0.25">
      <c r="A122" s="216"/>
      <c r="B122" s="217" t="s">
        <v>546</v>
      </c>
      <c r="C122" s="218" t="s">
        <v>509</v>
      </c>
      <c r="D122" s="219" t="s">
        <v>992</v>
      </c>
      <c r="E122" s="219" t="s">
        <v>821</v>
      </c>
      <c r="F122" s="219" t="s">
        <v>993</v>
      </c>
      <c r="G122" s="216" t="s">
        <v>114</v>
      </c>
      <c r="H122" s="220" t="s">
        <v>109</v>
      </c>
      <c r="I122" s="220" t="s">
        <v>714</v>
      </c>
      <c r="J122" s="221">
        <v>20872900</v>
      </c>
      <c r="K122" s="219" t="s">
        <v>994</v>
      </c>
      <c r="L122" s="219" t="s">
        <v>169</v>
      </c>
      <c r="M122" s="216">
        <v>27</v>
      </c>
      <c r="N122" s="219" t="s">
        <v>179</v>
      </c>
      <c r="O122" s="218" t="s">
        <v>176</v>
      </c>
      <c r="P122" s="219" t="s">
        <v>179</v>
      </c>
      <c r="Q122" s="222" t="s">
        <v>1301</v>
      </c>
      <c r="R122" s="219" t="s">
        <v>1031</v>
      </c>
      <c r="S122" s="219" t="s">
        <v>1032</v>
      </c>
      <c r="T122" s="219" t="s">
        <v>995</v>
      </c>
      <c r="U122" s="219" t="s">
        <v>996</v>
      </c>
      <c r="V122" s="219" t="s">
        <v>492</v>
      </c>
      <c r="W122" s="219" t="s">
        <v>275</v>
      </c>
      <c r="X122" s="219" t="s">
        <v>997</v>
      </c>
      <c r="Y122" s="216" t="s">
        <v>998</v>
      </c>
      <c r="Z122" s="219">
        <v>15</v>
      </c>
      <c r="AA122" s="223" t="s">
        <v>999</v>
      </c>
      <c r="AB122" s="223" t="s">
        <v>999</v>
      </c>
      <c r="AC122" s="223" t="s">
        <v>999</v>
      </c>
      <c r="AD122" s="223" t="s">
        <v>999</v>
      </c>
      <c r="AE122" s="219" t="s">
        <v>1000</v>
      </c>
      <c r="AF122" s="219" t="s">
        <v>993</v>
      </c>
      <c r="AG122" s="224">
        <v>21977311.640000001</v>
      </c>
      <c r="AH122" s="223" t="s">
        <v>1001</v>
      </c>
      <c r="AI122" s="225" t="s">
        <v>999</v>
      </c>
      <c r="AJ122" s="225" t="s">
        <v>999</v>
      </c>
      <c r="AK122" s="223">
        <v>44482</v>
      </c>
      <c r="AL122" s="226">
        <v>60</v>
      </c>
      <c r="AM122" s="227" t="s">
        <v>1002</v>
      </c>
      <c r="AN122" s="228">
        <f t="shared" ca="1" si="24"/>
        <v>14.55</v>
      </c>
      <c r="AO122" s="229">
        <v>0.3</v>
      </c>
      <c r="AP122" s="229">
        <v>0</v>
      </c>
      <c r="AQ122" s="230">
        <v>0.3</v>
      </c>
      <c r="AR122" s="231">
        <v>0.3</v>
      </c>
      <c r="AS122" s="232">
        <f t="shared" si="26"/>
        <v>0.3</v>
      </c>
      <c r="AT122" s="233">
        <f t="shared" si="18"/>
        <v>0</v>
      </c>
      <c r="AU122" s="233">
        <f t="shared" si="25"/>
        <v>0</v>
      </c>
      <c r="AV122" s="226" t="s">
        <v>1132</v>
      </c>
      <c r="AW122" s="226" t="s">
        <v>1331</v>
      </c>
      <c r="AX122" s="227" t="s">
        <v>1003</v>
      </c>
      <c r="AY122" s="242"/>
      <c r="AZ122" s="242"/>
      <c r="BA122" s="227">
        <f t="shared" si="19"/>
        <v>0</v>
      </c>
      <c r="BB122" s="234" t="str">
        <f t="shared" si="20"/>
        <v>Km</v>
      </c>
      <c r="BC122" s="235"/>
      <c r="BD122" s="235"/>
      <c r="BE122" s="235"/>
      <c r="BF122" s="235"/>
    </row>
    <row r="123" spans="1:58" s="12" customFormat="1" ht="76.5" customHeight="1" x14ac:dyDescent="0.25">
      <c r="A123" s="216"/>
      <c r="B123" s="217" t="s">
        <v>546</v>
      </c>
      <c r="C123" s="218" t="s">
        <v>509</v>
      </c>
      <c r="D123" s="219" t="s">
        <v>992</v>
      </c>
      <c r="E123" s="219" t="s">
        <v>821</v>
      </c>
      <c r="F123" s="219" t="s">
        <v>1007</v>
      </c>
      <c r="G123" s="216" t="s">
        <v>114</v>
      </c>
      <c r="H123" s="220" t="s">
        <v>109</v>
      </c>
      <c r="I123" s="220" t="s">
        <v>714</v>
      </c>
      <c r="J123" s="221">
        <v>20497800</v>
      </c>
      <c r="K123" s="219" t="s">
        <v>994</v>
      </c>
      <c r="L123" s="219" t="s">
        <v>169</v>
      </c>
      <c r="M123" s="216">
        <v>26</v>
      </c>
      <c r="N123" s="219" t="s">
        <v>179</v>
      </c>
      <c r="O123" s="218" t="s">
        <v>176</v>
      </c>
      <c r="P123" s="219" t="s">
        <v>179</v>
      </c>
      <c r="Q123" s="222" t="s">
        <v>1301</v>
      </c>
      <c r="R123" s="219" t="s">
        <v>1034</v>
      </c>
      <c r="S123" s="219" t="s">
        <v>1035</v>
      </c>
      <c r="T123" s="219" t="s">
        <v>1005</v>
      </c>
      <c r="U123" s="219" t="s">
        <v>1008</v>
      </c>
      <c r="V123" s="219" t="s">
        <v>492</v>
      </c>
      <c r="W123" s="219" t="s">
        <v>275</v>
      </c>
      <c r="X123" s="219" t="s">
        <v>1009</v>
      </c>
      <c r="Y123" s="216" t="s">
        <v>998</v>
      </c>
      <c r="Z123" s="219">
        <v>15</v>
      </c>
      <c r="AA123" s="223" t="s">
        <v>999</v>
      </c>
      <c r="AB123" s="223" t="s">
        <v>999</v>
      </c>
      <c r="AC123" s="223" t="s">
        <v>999</v>
      </c>
      <c r="AD123" s="223" t="s">
        <v>999</v>
      </c>
      <c r="AE123" s="219" t="s">
        <v>1056</v>
      </c>
      <c r="AF123" s="219" t="s">
        <v>1007</v>
      </c>
      <c r="AG123" s="224">
        <v>21977311.640000001</v>
      </c>
      <c r="AH123" s="223" t="s">
        <v>1001</v>
      </c>
      <c r="AI123" s="225" t="s">
        <v>999</v>
      </c>
      <c r="AJ123" s="225" t="s">
        <v>999</v>
      </c>
      <c r="AK123" s="223">
        <v>44482</v>
      </c>
      <c r="AL123" s="226">
        <v>60</v>
      </c>
      <c r="AM123" s="227" t="s">
        <v>1010</v>
      </c>
      <c r="AN123" s="228">
        <f t="shared" ca="1" si="24"/>
        <v>14.55</v>
      </c>
      <c r="AO123" s="229">
        <v>0.25</v>
      </c>
      <c r="AP123" s="229">
        <v>0</v>
      </c>
      <c r="AQ123" s="230">
        <v>0.25</v>
      </c>
      <c r="AR123" s="231">
        <v>0.25</v>
      </c>
      <c r="AS123" s="232">
        <f t="shared" si="26"/>
        <v>0.25</v>
      </c>
      <c r="AT123" s="233">
        <f t="shared" si="18"/>
        <v>0</v>
      </c>
      <c r="AU123" s="233">
        <f t="shared" si="25"/>
        <v>0</v>
      </c>
      <c r="AV123" s="226" t="s">
        <v>1132</v>
      </c>
      <c r="AW123" s="226" t="s">
        <v>1331</v>
      </c>
      <c r="AX123" s="227" t="s">
        <v>1003</v>
      </c>
      <c r="AY123" s="242"/>
      <c r="AZ123" s="242"/>
      <c r="BA123" s="227">
        <f t="shared" si="19"/>
        <v>0</v>
      </c>
      <c r="BB123" s="234" t="str">
        <f t="shared" si="20"/>
        <v>Km</v>
      </c>
      <c r="BC123" s="235"/>
      <c r="BD123" s="235"/>
      <c r="BE123" s="235"/>
      <c r="BF123" s="235"/>
    </row>
    <row r="124" spans="1:58" s="12" customFormat="1" ht="102" customHeight="1" x14ac:dyDescent="0.25">
      <c r="A124" s="216"/>
      <c r="B124" s="217" t="s">
        <v>546</v>
      </c>
      <c r="C124" s="218" t="s">
        <v>509</v>
      </c>
      <c r="D124" s="219" t="s">
        <v>992</v>
      </c>
      <c r="E124" s="219" t="s">
        <v>821</v>
      </c>
      <c r="F124" s="219" t="s">
        <v>1011</v>
      </c>
      <c r="G124" s="216" t="s">
        <v>114</v>
      </c>
      <c r="H124" s="220" t="s">
        <v>109</v>
      </c>
      <c r="I124" s="220" t="s">
        <v>714</v>
      </c>
      <c r="J124" s="221">
        <v>22262300</v>
      </c>
      <c r="K124" s="219" t="s">
        <v>994</v>
      </c>
      <c r="L124" s="219" t="s">
        <v>169</v>
      </c>
      <c r="M124" s="216">
        <v>41</v>
      </c>
      <c r="N124" s="219" t="s">
        <v>179</v>
      </c>
      <c r="O124" s="218" t="s">
        <v>176</v>
      </c>
      <c r="P124" s="219" t="s">
        <v>179</v>
      </c>
      <c r="Q124" s="222" t="s">
        <v>1301</v>
      </c>
      <c r="R124" s="219" t="s">
        <v>1012</v>
      </c>
      <c r="S124" s="219" t="s">
        <v>1012</v>
      </c>
      <c r="T124" s="219" t="s">
        <v>1013</v>
      </c>
      <c r="U124" s="219" t="s">
        <v>1014</v>
      </c>
      <c r="V124" s="219" t="s">
        <v>492</v>
      </c>
      <c r="W124" s="219" t="s">
        <v>275</v>
      </c>
      <c r="X124" s="219" t="s">
        <v>1015</v>
      </c>
      <c r="Y124" s="216" t="s">
        <v>998</v>
      </c>
      <c r="Z124" s="219">
        <v>15</v>
      </c>
      <c r="AA124" s="223" t="s">
        <v>999</v>
      </c>
      <c r="AB124" s="223" t="s">
        <v>999</v>
      </c>
      <c r="AC124" s="223" t="s">
        <v>999</v>
      </c>
      <c r="AD124" s="223" t="s">
        <v>999</v>
      </c>
      <c r="AE124" s="219" t="s">
        <v>1057</v>
      </c>
      <c r="AF124" s="219" t="s">
        <v>1011</v>
      </c>
      <c r="AG124" s="224">
        <v>29998504.640000001</v>
      </c>
      <c r="AH124" s="223" t="s">
        <v>1001</v>
      </c>
      <c r="AI124" s="225" t="s">
        <v>999</v>
      </c>
      <c r="AJ124" s="225" t="s">
        <v>999</v>
      </c>
      <c r="AK124" s="223">
        <v>44482</v>
      </c>
      <c r="AL124" s="226">
        <v>60</v>
      </c>
      <c r="AM124" s="227" t="s">
        <v>1016</v>
      </c>
      <c r="AN124" s="228">
        <f t="shared" ca="1" si="24"/>
        <v>14.55</v>
      </c>
      <c r="AO124" s="229">
        <v>0.35</v>
      </c>
      <c r="AP124" s="229">
        <v>0</v>
      </c>
      <c r="AQ124" s="230">
        <v>0.35</v>
      </c>
      <c r="AR124" s="231">
        <v>0.35</v>
      </c>
      <c r="AS124" s="232">
        <f t="shared" si="26"/>
        <v>0.35</v>
      </c>
      <c r="AT124" s="233">
        <f t="shared" si="18"/>
        <v>0</v>
      </c>
      <c r="AU124" s="233">
        <f t="shared" si="25"/>
        <v>0</v>
      </c>
      <c r="AV124" s="226" t="s">
        <v>1132</v>
      </c>
      <c r="AW124" s="226" t="s">
        <v>1331</v>
      </c>
      <c r="AX124" s="227" t="s">
        <v>1003</v>
      </c>
      <c r="AY124" s="242"/>
      <c r="AZ124" s="242"/>
      <c r="BA124" s="227">
        <f t="shared" si="19"/>
        <v>0</v>
      </c>
      <c r="BB124" s="234" t="str">
        <f t="shared" si="20"/>
        <v>Km</v>
      </c>
      <c r="BC124" s="235"/>
      <c r="BD124" s="235"/>
      <c r="BE124" s="235"/>
      <c r="BF124" s="235"/>
    </row>
    <row r="125" spans="1:58" s="12" customFormat="1" ht="51" customHeight="1" x14ac:dyDescent="0.25">
      <c r="A125" s="94"/>
      <c r="B125" s="95" t="s">
        <v>546</v>
      </c>
      <c r="C125" s="96" t="s">
        <v>509</v>
      </c>
      <c r="D125" s="97" t="s">
        <v>992</v>
      </c>
      <c r="E125" s="97" t="s">
        <v>821</v>
      </c>
      <c r="F125" s="97" t="s">
        <v>1017</v>
      </c>
      <c r="G125" s="94" t="s">
        <v>114</v>
      </c>
      <c r="H125" s="98" t="s">
        <v>109</v>
      </c>
      <c r="I125" s="98" t="s">
        <v>714</v>
      </c>
      <c r="J125" s="99">
        <v>30413000</v>
      </c>
      <c r="K125" s="97" t="s">
        <v>994</v>
      </c>
      <c r="L125" s="97" t="s">
        <v>169</v>
      </c>
      <c r="M125" s="94">
        <v>35</v>
      </c>
      <c r="N125" s="97" t="s">
        <v>179</v>
      </c>
      <c r="O125" s="96" t="s">
        <v>176</v>
      </c>
      <c r="P125" s="97" t="s">
        <v>179</v>
      </c>
      <c r="Q125" s="100" t="s">
        <v>1301</v>
      </c>
      <c r="R125" s="97" t="s">
        <v>1036</v>
      </c>
      <c r="S125" s="97" t="s">
        <v>1037</v>
      </c>
      <c r="T125" s="97" t="s">
        <v>1014</v>
      </c>
      <c r="U125" s="97" t="s">
        <v>1018</v>
      </c>
      <c r="V125" s="97" t="s">
        <v>492</v>
      </c>
      <c r="W125" s="97" t="s">
        <v>275</v>
      </c>
      <c r="X125" s="97" t="s">
        <v>1019</v>
      </c>
      <c r="Y125" s="94" t="s">
        <v>998</v>
      </c>
      <c r="Z125" s="97">
        <v>15</v>
      </c>
      <c r="AA125" s="101" t="s">
        <v>999</v>
      </c>
      <c r="AB125" s="101" t="s">
        <v>999</v>
      </c>
      <c r="AC125" s="101" t="s">
        <v>999</v>
      </c>
      <c r="AD125" s="101" t="s">
        <v>999</v>
      </c>
      <c r="AE125" s="97" t="s">
        <v>1058</v>
      </c>
      <c r="AF125" s="97" t="s">
        <v>1017</v>
      </c>
      <c r="AG125" s="102">
        <v>22077808.100000001</v>
      </c>
      <c r="AH125" s="101" t="s">
        <v>1001</v>
      </c>
      <c r="AI125" s="103" t="s">
        <v>999</v>
      </c>
      <c r="AJ125" s="103" t="s">
        <v>999</v>
      </c>
      <c r="AK125" s="101">
        <v>44482</v>
      </c>
      <c r="AL125" s="104">
        <v>60</v>
      </c>
      <c r="AM125" s="105" t="s">
        <v>1020</v>
      </c>
      <c r="AN125" s="106">
        <f t="shared" ca="1" si="24"/>
        <v>14.55</v>
      </c>
      <c r="AO125" s="107">
        <v>0.15</v>
      </c>
      <c r="AP125" s="107">
        <v>0</v>
      </c>
      <c r="AQ125" s="108">
        <v>0.15</v>
      </c>
      <c r="AR125" s="109">
        <v>0.15</v>
      </c>
      <c r="AS125" s="110">
        <f t="shared" si="26"/>
        <v>0.15</v>
      </c>
      <c r="AT125" s="111">
        <f t="shared" si="18"/>
        <v>0</v>
      </c>
      <c r="AU125" s="111">
        <f t="shared" si="25"/>
        <v>0</v>
      </c>
      <c r="AV125" s="104" t="s">
        <v>1132</v>
      </c>
      <c r="AW125" s="104" t="s">
        <v>1333</v>
      </c>
      <c r="AX125" s="105" t="s">
        <v>1003</v>
      </c>
      <c r="AY125" s="201"/>
      <c r="AZ125" s="201"/>
      <c r="BA125" s="105">
        <f t="shared" si="19"/>
        <v>0</v>
      </c>
      <c r="BB125" s="211" t="str">
        <f t="shared" si="20"/>
        <v>Km</v>
      </c>
      <c r="BC125" s="112"/>
      <c r="BD125" s="112"/>
      <c r="BE125" s="112"/>
      <c r="BF125" s="112"/>
    </row>
    <row r="126" spans="1:58" s="12" customFormat="1" ht="51" customHeight="1" x14ac:dyDescent="0.25">
      <c r="A126" s="94"/>
      <c r="B126" s="95" t="s">
        <v>546</v>
      </c>
      <c r="C126" s="96" t="s">
        <v>509</v>
      </c>
      <c r="D126" s="97" t="s">
        <v>992</v>
      </c>
      <c r="E126" s="97" t="s">
        <v>821</v>
      </c>
      <c r="F126" s="97" t="s">
        <v>1021</v>
      </c>
      <c r="G126" s="94" t="s">
        <v>114</v>
      </c>
      <c r="H126" s="98" t="s">
        <v>109</v>
      </c>
      <c r="I126" s="98" t="s">
        <v>714</v>
      </c>
      <c r="J126" s="99">
        <v>22080000</v>
      </c>
      <c r="K126" s="97" t="s">
        <v>994</v>
      </c>
      <c r="L126" s="97" t="s">
        <v>169</v>
      </c>
      <c r="M126" s="94">
        <v>6</v>
      </c>
      <c r="N126" s="97" t="s">
        <v>179</v>
      </c>
      <c r="O126" s="96" t="s">
        <v>176</v>
      </c>
      <c r="P126" s="97" t="s">
        <v>179</v>
      </c>
      <c r="Q126" s="100" t="s">
        <v>1301</v>
      </c>
      <c r="R126" s="97" t="s">
        <v>1038</v>
      </c>
      <c r="S126" s="97" t="s">
        <v>1039</v>
      </c>
      <c r="T126" s="97" t="s">
        <v>1022</v>
      </c>
      <c r="U126" s="97" t="s">
        <v>1023</v>
      </c>
      <c r="V126" s="97" t="s">
        <v>492</v>
      </c>
      <c r="W126" s="97" t="s">
        <v>275</v>
      </c>
      <c r="X126" s="97" t="s">
        <v>275</v>
      </c>
      <c r="Y126" s="94" t="s">
        <v>998</v>
      </c>
      <c r="Z126" s="97">
        <v>36</v>
      </c>
      <c r="AA126" s="101" t="s">
        <v>999</v>
      </c>
      <c r="AB126" s="101" t="s">
        <v>999</v>
      </c>
      <c r="AC126" s="101" t="s">
        <v>999</v>
      </c>
      <c r="AD126" s="101" t="s">
        <v>999</v>
      </c>
      <c r="AE126" s="97" t="s">
        <v>1059</v>
      </c>
      <c r="AF126" s="97" t="s">
        <v>1021</v>
      </c>
      <c r="AG126" s="102">
        <v>165528196.56999999</v>
      </c>
      <c r="AH126" s="101" t="s">
        <v>1001</v>
      </c>
      <c r="AI126" s="103" t="s">
        <v>999</v>
      </c>
      <c r="AJ126" s="103" t="s">
        <v>999</v>
      </c>
      <c r="AK126" s="101">
        <v>44470</v>
      </c>
      <c r="AL126" s="104">
        <v>90</v>
      </c>
      <c r="AM126" s="105" t="s">
        <v>1010</v>
      </c>
      <c r="AN126" s="106">
        <f t="shared" ca="1" si="24"/>
        <v>9.8333333333333339</v>
      </c>
      <c r="AO126" s="107">
        <v>0.2</v>
      </c>
      <c r="AP126" s="107">
        <v>0</v>
      </c>
      <c r="AQ126" s="108">
        <v>0.2</v>
      </c>
      <c r="AR126" s="109">
        <v>0.2</v>
      </c>
      <c r="AS126" s="110">
        <f t="shared" si="26"/>
        <v>0.2</v>
      </c>
      <c r="AT126" s="111">
        <f t="shared" si="18"/>
        <v>0</v>
      </c>
      <c r="AU126" s="111">
        <f t="shared" si="25"/>
        <v>0</v>
      </c>
      <c r="AV126" s="104" t="s">
        <v>1132</v>
      </c>
      <c r="AW126" s="104" t="s">
        <v>1333</v>
      </c>
      <c r="AX126" s="105" t="s">
        <v>1003</v>
      </c>
      <c r="AY126" s="201"/>
      <c r="AZ126" s="201"/>
      <c r="BA126" s="105">
        <f t="shared" si="19"/>
        <v>0</v>
      </c>
      <c r="BB126" s="211" t="str">
        <f t="shared" si="20"/>
        <v>Km</v>
      </c>
      <c r="BC126" s="112"/>
      <c r="BD126" s="112"/>
      <c r="BE126" s="112"/>
      <c r="BF126" s="112"/>
    </row>
    <row r="127" spans="1:58" s="12" customFormat="1" ht="51" customHeight="1" x14ac:dyDescent="0.25">
      <c r="A127" s="94"/>
      <c r="B127" s="95" t="s">
        <v>546</v>
      </c>
      <c r="C127" s="96" t="s">
        <v>509</v>
      </c>
      <c r="D127" s="97" t="s">
        <v>992</v>
      </c>
      <c r="E127" s="97" t="s">
        <v>821</v>
      </c>
      <c r="F127" s="97" t="s">
        <v>1024</v>
      </c>
      <c r="G127" s="94" t="s">
        <v>114</v>
      </c>
      <c r="H127" s="98" t="s">
        <v>109</v>
      </c>
      <c r="I127" s="98" t="s">
        <v>714</v>
      </c>
      <c r="J127" s="99">
        <v>22284000</v>
      </c>
      <c r="K127" s="97" t="s">
        <v>994</v>
      </c>
      <c r="L127" s="97" t="s">
        <v>169</v>
      </c>
      <c r="M127" s="94">
        <v>6</v>
      </c>
      <c r="N127" s="97" t="s">
        <v>179</v>
      </c>
      <c r="O127" s="96" t="s">
        <v>176</v>
      </c>
      <c r="P127" s="97" t="s">
        <v>179</v>
      </c>
      <c r="Q127" s="100" t="s">
        <v>1323</v>
      </c>
      <c r="R127" s="97" t="s">
        <v>1040</v>
      </c>
      <c r="S127" s="97" t="s">
        <v>1041</v>
      </c>
      <c r="T127" s="97" t="s">
        <v>1025</v>
      </c>
      <c r="U127" s="97" t="s">
        <v>1026</v>
      </c>
      <c r="V127" s="97" t="s">
        <v>492</v>
      </c>
      <c r="W127" s="97" t="s">
        <v>275</v>
      </c>
      <c r="X127" s="97" t="s">
        <v>1027</v>
      </c>
      <c r="Y127" s="94" t="s">
        <v>998</v>
      </c>
      <c r="Z127" s="97">
        <v>20</v>
      </c>
      <c r="AA127" s="101" t="s">
        <v>999</v>
      </c>
      <c r="AB127" s="101" t="s">
        <v>999</v>
      </c>
      <c r="AC127" s="101" t="s">
        <v>999</v>
      </c>
      <c r="AD127" s="101" t="s">
        <v>999</v>
      </c>
      <c r="AE127" s="97" t="s">
        <v>1060</v>
      </c>
      <c r="AF127" s="97" t="s">
        <v>1024</v>
      </c>
      <c r="AG127" s="102">
        <v>48497877</v>
      </c>
      <c r="AH127" s="101" t="s">
        <v>1001</v>
      </c>
      <c r="AI127" s="103" t="s">
        <v>999</v>
      </c>
      <c r="AJ127" s="103" t="s">
        <v>999</v>
      </c>
      <c r="AK127" s="101">
        <v>44482</v>
      </c>
      <c r="AL127" s="104">
        <v>60</v>
      </c>
      <c r="AM127" s="105" t="s">
        <v>1028</v>
      </c>
      <c r="AN127" s="106">
        <f t="shared" ca="1" si="24"/>
        <v>14.55</v>
      </c>
      <c r="AO127" s="107">
        <v>0.15</v>
      </c>
      <c r="AP127" s="107">
        <v>0</v>
      </c>
      <c r="AQ127" s="108">
        <v>0.15</v>
      </c>
      <c r="AR127" s="109">
        <v>0.15</v>
      </c>
      <c r="AS127" s="110">
        <f t="shared" si="26"/>
        <v>0.15</v>
      </c>
      <c r="AT127" s="111">
        <f t="shared" si="18"/>
        <v>0</v>
      </c>
      <c r="AU127" s="111">
        <f t="shared" si="25"/>
        <v>0</v>
      </c>
      <c r="AV127" s="104" t="s">
        <v>1132</v>
      </c>
      <c r="AW127" s="104" t="s">
        <v>1333</v>
      </c>
      <c r="AX127" s="105" t="s">
        <v>1003</v>
      </c>
      <c r="AY127" s="201"/>
      <c r="AZ127" s="201"/>
      <c r="BA127" s="105">
        <f t="shared" si="19"/>
        <v>0</v>
      </c>
      <c r="BB127" s="211" t="str">
        <f t="shared" si="20"/>
        <v>Km</v>
      </c>
      <c r="BC127" s="112"/>
      <c r="BD127" s="112"/>
      <c r="BE127" s="112"/>
      <c r="BF127" s="112"/>
    </row>
    <row r="128" spans="1:58" s="12" customFormat="1" ht="51" customHeight="1" x14ac:dyDescent="0.25">
      <c r="A128" s="94"/>
      <c r="B128" s="95" t="s">
        <v>546</v>
      </c>
      <c r="C128" s="96" t="s">
        <v>509</v>
      </c>
      <c r="D128" s="97" t="s">
        <v>992</v>
      </c>
      <c r="E128" s="97" t="s">
        <v>821</v>
      </c>
      <c r="F128" s="97" t="s">
        <v>2136</v>
      </c>
      <c r="G128" s="94" t="s">
        <v>114</v>
      </c>
      <c r="H128" s="98" t="s">
        <v>109</v>
      </c>
      <c r="I128" s="98" t="s">
        <v>714</v>
      </c>
      <c r="J128" s="99">
        <v>165528200</v>
      </c>
      <c r="K128" s="97" t="s">
        <v>994</v>
      </c>
      <c r="L128" s="97" t="s">
        <v>169</v>
      </c>
      <c r="M128" s="94">
        <v>29</v>
      </c>
      <c r="N128" s="97" t="s">
        <v>179</v>
      </c>
      <c r="O128" s="96" t="s">
        <v>176</v>
      </c>
      <c r="P128" s="97" t="s">
        <v>179</v>
      </c>
      <c r="Q128" s="100" t="s">
        <v>1323</v>
      </c>
      <c r="R128" s="97" t="s">
        <v>1041</v>
      </c>
      <c r="S128" s="97" t="s">
        <v>1042</v>
      </c>
      <c r="T128" s="97" t="s">
        <v>1026</v>
      </c>
      <c r="U128" s="97" t="s">
        <v>1029</v>
      </c>
      <c r="V128" s="97" t="s">
        <v>492</v>
      </c>
      <c r="W128" s="97" t="s">
        <v>275</v>
      </c>
      <c r="X128" s="97" t="s">
        <v>1030</v>
      </c>
      <c r="Y128" s="94" t="s">
        <v>998</v>
      </c>
      <c r="Z128" s="97">
        <v>28</v>
      </c>
      <c r="AA128" s="101" t="s">
        <v>999</v>
      </c>
      <c r="AB128" s="101" t="s">
        <v>999</v>
      </c>
      <c r="AC128" s="101" t="s">
        <v>999</v>
      </c>
      <c r="AD128" s="101" t="s">
        <v>999</v>
      </c>
      <c r="AE128" s="97" t="s">
        <v>1061</v>
      </c>
      <c r="AF128" s="97" t="s">
        <v>2136</v>
      </c>
      <c r="AG128" s="102">
        <v>112005611</v>
      </c>
      <c r="AH128" s="101" t="s">
        <v>1001</v>
      </c>
      <c r="AI128" s="103" t="s">
        <v>999</v>
      </c>
      <c r="AJ128" s="103" t="s">
        <v>999</v>
      </c>
      <c r="AK128" s="101">
        <v>44470</v>
      </c>
      <c r="AL128" s="104">
        <v>90</v>
      </c>
      <c r="AM128" s="105" t="s">
        <v>1028</v>
      </c>
      <c r="AN128" s="106">
        <f t="shared" ca="1" si="24"/>
        <v>9.8333333333333339</v>
      </c>
      <c r="AO128" s="107">
        <v>0.15</v>
      </c>
      <c r="AP128" s="107">
        <v>0</v>
      </c>
      <c r="AQ128" s="108">
        <v>0.15</v>
      </c>
      <c r="AR128" s="109">
        <v>0.15</v>
      </c>
      <c r="AS128" s="110">
        <f t="shared" si="26"/>
        <v>0.15</v>
      </c>
      <c r="AT128" s="111">
        <f t="shared" si="18"/>
        <v>0</v>
      </c>
      <c r="AU128" s="111">
        <f t="shared" si="25"/>
        <v>0</v>
      </c>
      <c r="AV128" s="104" t="s">
        <v>1132</v>
      </c>
      <c r="AW128" s="104" t="s">
        <v>1333</v>
      </c>
      <c r="AX128" s="105" t="s">
        <v>1003</v>
      </c>
      <c r="AY128" s="201"/>
      <c r="AZ128" s="201"/>
      <c r="BA128" s="105">
        <f t="shared" si="19"/>
        <v>0</v>
      </c>
      <c r="BB128" s="211" t="str">
        <f t="shared" si="20"/>
        <v>Km</v>
      </c>
      <c r="BC128" s="112"/>
      <c r="BD128" s="112"/>
      <c r="BE128" s="112"/>
      <c r="BF128" s="112"/>
    </row>
    <row r="129" spans="1:58" s="12" customFormat="1" ht="25.5" customHeight="1" x14ac:dyDescent="0.25">
      <c r="A129" s="94"/>
      <c r="B129" s="95" t="s">
        <v>547</v>
      </c>
      <c r="C129" s="96" t="s">
        <v>521</v>
      </c>
      <c r="D129" s="97" t="s">
        <v>540</v>
      </c>
      <c r="E129" s="97" t="s">
        <v>555</v>
      </c>
      <c r="F129" s="97" t="s">
        <v>53</v>
      </c>
      <c r="G129" s="94" t="s">
        <v>111</v>
      </c>
      <c r="H129" s="98" t="s">
        <v>110</v>
      </c>
      <c r="I129" s="98" t="s">
        <v>714</v>
      </c>
      <c r="J129" s="99"/>
      <c r="K129" s="97" t="s">
        <v>140</v>
      </c>
      <c r="L129" s="97" t="s">
        <v>169</v>
      </c>
      <c r="M129" s="94">
        <v>5</v>
      </c>
      <c r="N129" s="97" t="s">
        <v>187</v>
      </c>
      <c r="O129" s="96" t="s">
        <v>176</v>
      </c>
      <c r="P129" s="97" t="s">
        <v>177</v>
      </c>
      <c r="Q129" s="100" t="s">
        <v>1618</v>
      </c>
      <c r="R129" s="97"/>
      <c r="S129" s="97"/>
      <c r="T129" s="97"/>
      <c r="U129" s="97"/>
      <c r="V129" s="97" t="s">
        <v>491</v>
      </c>
      <c r="W129" s="97" t="s">
        <v>266</v>
      </c>
      <c r="X129" s="97"/>
      <c r="Y129" s="94"/>
      <c r="Z129" s="97"/>
      <c r="AA129" s="101"/>
      <c r="AB129" s="101"/>
      <c r="AC129" s="101"/>
      <c r="AD129" s="101"/>
      <c r="AE129" s="97"/>
      <c r="AF129" s="97" t="s">
        <v>53</v>
      </c>
      <c r="AG129" s="102"/>
      <c r="AH129" s="101"/>
      <c r="AI129" s="103"/>
      <c r="AJ129" s="103"/>
      <c r="AK129" s="101"/>
      <c r="AL129" s="104"/>
      <c r="AM129" s="105"/>
      <c r="AN129" s="106" t="e">
        <f t="shared" ca="1" si="24"/>
        <v>#DIV/0!</v>
      </c>
      <c r="AO129" s="107">
        <v>0.15</v>
      </c>
      <c r="AP129" s="107"/>
      <c r="AQ129" s="108">
        <v>0.15</v>
      </c>
      <c r="AR129" s="109">
        <v>0.15</v>
      </c>
      <c r="AS129" s="110">
        <f t="shared" si="26"/>
        <v>0.15</v>
      </c>
      <c r="AT129" s="111">
        <f t="shared" si="18"/>
        <v>0</v>
      </c>
      <c r="AU129" s="111">
        <f t="shared" si="25"/>
        <v>0</v>
      </c>
      <c r="AV129" s="104" t="s">
        <v>1132</v>
      </c>
      <c r="AW129" s="104" t="s">
        <v>1333</v>
      </c>
      <c r="AX129" s="105"/>
      <c r="AY129" s="201"/>
      <c r="AZ129" s="201"/>
      <c r="BA129" s="105">
        <f t="shared" si="19"/>
        <v>0</v>
      </c>
      <c r="BB129" s="211" t="str">
        <f t="shared" si="20"/>
        <v>Km</v>
      </c>
      <c r="BC129" s="112"/>
      <c r="BD129" s="112"/>
      <c r="BE129" s="112"/>
      <c r="BF129" s="112"/>
    </row>
    <row r="130" spans="1:58" s="12" customFormat="1" ht="63.75" customHeight="1" x14ac:dyDescent="0.25">
      <c r="A130" s="216"/>
      <c r="B130" s="217" t="s">
        <v>546</v>
      </c>
      <c r="C130" s="218" t="s">
        <v>515</v>
      </c>
      <c r="D130" s="219" t="s">
        <v>533</v>
      </c>
      <c r="E130" s="219" t="s">
        <v>552</v>
      </c>
      <c r="F130" s="219" t="s">
        <v>721</v>
      </c>
      <c r="G130" s="216" t="s">
        <v>115</v>
      </c>
      <c r="H130" s="220" t="s">
        <v>110</v>
      </c>
      <c r="I130" s="220" t="s">
        <v>714</v>
      </c>
      <c r="J130" s="221">
        <v>700000000</v>
      </c>
      <c r="K130" s="219" t="s">
        <v>708</v>
      </c>
      <c r="L130" s="219" t="s">
        <v>722</v>
      </c>
      <c r="M130" s="216">
        <v>0.45</v>
      </c>
      <c r="N130" s="219" t="s">
        <v>723</v>
      </c>
      <c r="O130" s="218" t="s">
        <v>176</v>
      </c>
      <c r="P130" s="219" t="s">
        <v>723</v>
      </c>
      <c r="Q130" s="222" t="s">
        <v>1308</v>
      </c>
      <c r="R130" s="219" t="s">
        <v>894</v>
      </c>
      <c r="S130" s="219" t="s">
        <v>896</v>
      </c>
      <c r="T130" s="219" t="s">
        <v>228</v>
      </c>
      <c r="U130" s="219" t="s">
        <v>229</v>
      </c>
      <c r="V130" s="219" t="s">
        <v>499</v>
      </c>
      <c r="W130" s="219" t="s">
        <v>295</v>
      </c>
      <c r="X130" s="219" t="s">
        <v>294</v>
      </c>
      <c r="Y130" s="216"/>
      <c r="Z130" s="219"/>
      <c r="AA130" s="223">
        <v>44420</v>
      </c>
      <c r="AB130" s="223">
        <v>44431</v>
      </c>
      <c r="AC130" s="223">
        <v>44432</v>
      </c>
      <c r="AD130" s="223"/>
      <c r="AE130" s="219" t="s">
        <v>724</v>
      </c>
      <c r="AF130" s="219" t="s">
        <v>725</v>
      </c>
      <c r="AG130" s="224">
        <v>2750000000</v>
      </c>
      <c r="AH130" s="223"/>
      <c r="AI130" s="225"/>
      <c r="AJ130" s="225">
        <v>0</v>
      </c>
      <c r="AK130" s="223"/>
      <c r="AL130" s="226">
        <v>0</v>
      </c>
      <c r="AM130" s="227" t="s">
        <v>726</v>
      </c>
      <c r="AN130" s="228" t="e">
        <f t="shared" ca="1" si="24"/>
        <v>#DIV/0!</v>
      </c>
      <c r="AO130" s="229">
        <v>0.4</v>
      </c>
      <c r="AP130" s="229">
        <v>0</v>
      </c>
      <c r="AQ130" s="230">
        <v>0.4</v>
      </c>
      <c r="AR130" s="231">
        <v>0.4</v>
      </c>
      <c r="AS130" s="232">
        <f t="shared" si="26"/>
        <v>0.4</v>
      </c>
      <c r="AT130" s="233">
        <f t="shared" si="18"/>
        <v>0</v>
      </c>
      <c r="AU130" s="233">
        <f t="shared" si="25"/>
        <v>0</v>
      </c>
      <c r="AV130" s="226" t="s">
        <v>1132</v>
      </c>
      <c r="AW130" s="226" t="s">
        <v>1331</v>
      </c>
      <c r="AX130" s="227" t="s">
        <v>2008</v>
      </c>
      <c r="AY130" s="242"/>
      <c r="AZ130" s="242"/>
      <c r="BA130" s="227">
        <f t="shared" si="19"/>
        <v>0</v>
      </c>
      <c r="BB130" s="234" t="str">
        <f t="shared" si="20"/>
        <v>Pourcentage de PAPs payé</v>
      </c>
      <c r="BC130" s="235"/>
      <c r="BD130" s="235"/>
      <c r="BE130" s="235"/>
      <c r="BF130" s="235"/>
    </row>
    <row r="131" spans="1:58" s="12" customFormat="1" ht="165" customHeight="1" x14ac:dyDescent="0.25">
      <c r="A131" s="22"/>
      <c r="B131" s="23" t="s">
        <v>546</v>
      </c>
      <c r="C131" s="24"/>
      <c r="D131" s="25" t="s">
        <v>538</v>
      </c>
      <c r="E131" s="25" t="s">
        <v>560</v>
      </c>
      <c r="F131" s="25" t="s">
        <v>68</v>
      </c>
      <c r="G131" s="22" t="s">
        <v>111</v>
      </c>
      <c r="H131" s="26" t="s">
        <v>110</v>
      </c>
      <c r="I131" s="26" t="s">
        <v>714</v>
      </c>
      <c r="J131" s="27">
        <v>8083580904.96</v>
      </c>
      <c r="K131" s="25" t="s">
        <v>147</v>
      </c>
      <c r="L131" s="25" t="s">
        <v>169</v>
      </c>
      <c r="M131" s="22"/>
      <c r="N131" s="25" t="s">
        <v>182</v>
      </c>
      <c r="O131" s="24" t="s">
        <v>176</v>
      </c>
      <c r="P131" s="25" t="s">
        <v>177</v>
      </c>
      <c r="Q131" s="42" t="s">
        <v>1394</v>
      </c>
      <c r="R131" s="25" t="s">
        <v>902</v>
      </c>
      <c r="S131" s="25" t="s">
        <v>901</v>
      </c>
      <c r="T131" s="25"/>
      <c r="U131" s="25"/>
      <c r="V131" s="25" t="s">
        <v>500</v>
      </c>
      <c r="W131" s="25" t="s">
        <v>306</v>
      </c>
      <c r="X131" s="25" t="s">
        <v>307</v>
      </c>
      <c r="Y131" s="22"/>
      <c r="Z131" s="25"/>
      <c r="AA131" s="28"/>
      <c r="AB131" s="28"/>
      <c r="AC131" s="28"/>
      <c r="AD131" s="28"/>
      <c r="AE131" s="25" t="s">
        <v>599</v>
      </c>
      <c r="AF131" s="25" t="s">
        <v>68</v>
      </c>
      <c r="AG131" s="29">
        <v>8083580904.96</v>
      </c>
      <c r="AH131" s="28">
        <v>43880</v>
      </c>
      <c r="AI131" s="30"/>
      <c r="AJ131" s="30">
        <v>8083580904.96</v>
      </c>
      <c r="AK131" s="28">
        <v>44053</v>
      </c>
      <c r="AL131" s="31">
        <v>180</v>
      </c>
      <c r="AM131" s="32" t="s">
        <v>464</v>
      </c>
      <c r="AN131" s="33">
        <f t="shared" ca="1" si="24"/>
        <v>7.2333333333333334</v>
      </c>
      <c r="AO131" s="34">
        <v>1</v>
      </c>
      <c r="AP131" s="34">
        <v>0.6</v>
      </c>
      <c r="AQ131" s="35">
        <v>1</v>
      </c>
      <c r="AR131" s="36">
        <v>1</v>
      </c>
      <c r="AS131" s="37">
        <f t="shared" si="26"/>
        <v>1</v>
      </c>
      <c r="AT131" s="38">
        <f t="shared" si="18"/>
        <v>0</v>
      </c>
      <c r="AU131" s="38">
        <f t="shared" si="25"/>
        <v>0</v>
      </c>
      <c r="AV131" s="31" t="s">
        <v>1328</v>
      </c>
      <c r="AW131" s="244" t="s">
        <v>1676</v>
      </c>
      <c r="AX131" s="32" t="s">
        <v>2137</v>
      </c>
      <c r="AY131" s="185"/>
      <c r="AZ131" s="185"/>
      <c r="BA131" s="32">
        <f t="shared" si="19"/>
        <v>0</v>
      </c>
      <c r="BB131" s="209" t="str">
        <f t="shared" si="20"/>
        <v>Km</v>
      </c>
      <c r="BC131" s="235"/>
      <c r="BD131" s="235"/>
      <c r="BE131" s="235"/>
      <c r="BF131" s="235"/>
    </row>
    <row r="132" spans="1:58" s="12" customFormat="1" ht="45" customHeight="1" x14ac:dyDescent="0.25">
      <c r="A132" s="49"/>
      <c r="B132" s="50" t="s">
        <v>546</v>
      </c>
      <c r="C132" s="69" t="s">
        <v>1191</v>
      </c>
      <c r="D132" s="52" t="s">
        <v>1343</v>
      </c>
      <c r="E132" s="52" t="s">
        <v>552</v>
      </c>
      <c r="F132" s="52" t="s">
        <v>1693</v>
      </c>
      <c r="G132" s="49" t="s">
        <v>111</v>
      </c>
      <c r="H132" s="53" t="s">
        <v>110</v>
      </c>
      <c r="I132" s="53" t="s">
        <v>714</v>
      </c>
      <c r="J132" s="54"/>
      <c r="K132" s="52"/>
      <c r="L132" s="52" t="s">
        <v>169</v>
      </c>
      <c r="M132" s="49"/>
      <c r="N132" s="52" t="s">
        <v>182</v>
      </c>
      <c r="O132" s="55" t="s">
        <v>176</v>
      </c>
      <c r="P132" s="52" t="s">
        <v>177</v>
      </c>
      <c r="Q132" s="91" t="s">
        <v>1394</v>
      </c>
      <c r="R132" s="52" t="s">
        <v>902</v>
      </c>
      <c r="S132" s="52" t="s">
        <v>901</v>
      </c>
      <c r="T132" s="52"/>
      <c r="U132" s="52"/>
      <c r="V132" s="52" t="s">
        <v>500</v>
      </c>
      <c r="W132" s="52" t="s">
        <v>306</v>
      </c>
      <c r="X132" s="52" t="s">
        <v>307</v>
      </c>
      <c r="Y132" s="49"/>
      <c r="Z132" s="52"/>
      <c r="AA132" s="56">
        <v>44578</v>
      </c>
      <c r="AB132" s="56"/>
      <c r="AC132" s="56">
        <v>44609</v>
      </c>
      <c r="AD132" s="56"/>
      <c r="AE132" s="52"/>
      <c r="AF132" s="52" t="s">
        <v>1693</v>
      </c>
      <c r="AG132" s="54">
        <v>4996971140</v>
      </c>
      <c r="AH132" s="56"/>
      <c r="AI132" s="58"/>
      <c r="AJ132" s="58"/>
      <c r="AK132" s="56"/>
      <c r="AL132" s="59"/>
      <c r="AM132" s="60" t="s">
        <v>1200</v>
      </c>
      <c r="AN132" s="61" t="e">
        <f t="shared" ca="1" si="24"/>
        <v>#DIV/0!</v>
      </c>
      <c r="AO132" s="62">
        <v>0</v>
      </c>
      <c r="AP132" s="62">
        <v>0</v>
      </c>
      <c r="AQ132" s="68">
        <v>0</v>
      </c>
      <c r="AR132" s="65">
        <v>0</v>
      </c>
      <c r="AS132" s="66">
        <f t="shared" si="26"/>
        <v>0</v>
      </c>
      <c r="AT132" s="63">
        <f t="shared" si="18"/>
        <v>0</v>
      </c>
      <c r="AU132" s="63">
        <f t="shared" si="25"/>
        <v>0</v>
      </c>
      <c r="AV132" s="59" t="s">
        <v>1381</v>
      </c>
      <c r="AW132" s="59" t="s">
        <v>1781</v>
      </c>
      <c r="AX132" s="60" t="s">
        <v>1849</v>
      </c>
      <c r="AY132" s="241"/>
      <c r="AZ132" s="241"/>
      <c r="BA132" s="60">
        <f t="shared" si="19"/>
        <v>0</v>
      </c>
      <c r="BB132" s="212" t="str">
        <f t="shared" si="20"/>
        <v>Km</v>
      </c>
      <c r="BC132" s="67"/>
      <c r="BD132" s="67"/>
      <c r="BE132" s="67"/>
      <c r="BF132" s="67"/>
    </row>
    <row r="133" spans="1:58" s="12" customFormat="1" ht="51" customHeight="1" x14ac:dyDescent="0.25">
      <c r="A133" s="22"/>
      <c r="B133" s="23" t="s">
        <v>546</v>
      </c>
      <c r="C133" s="24" t="s">
        <v>810</v>
      </c>
      <c r="D133" s="25" t="s">
        <v>810</v>
      </c>
      <c r="E133" s="25" t="s">
        <v>562</v>
      </c>
      <c r="F133" s="25" t="s">
        <v>70</v>
      </c>
      <c r="G133" s="22" t="s">
        <v>114</v>
      </c>
      <c r="H133" s="26" t="s">
        <v>109</v>
      </c>
      <c r="I133" s="26" t="s">
        <v>714</v>
      </c>
      <c r="J133" s="27">
        <v>20200000</v>
      </c>
      <c r="K133" s="25" t="s">
        <v>148</v>
      </c>
      <c r="L133" s="25" t="s">
        <v>169</v>
      </c>
      <c r="M133" s="22">
        <v>41</v>
      </c>
      <c r="N133" s="25" t="s">
        <v>179</v>
      </c>
      <c r="O133" s="24" t="s">
        <v>176</v>
      </c>
      <c r="P133" s="25" t="s">
        <v>179</v>
      </c>
      <c r="Q133" s="42" t="s">
        <v>1309</v>
      </c>
      <c r="R133" s="25" t="s">
        <v>903</v>
      </c>
      <c r="S133" s="25" t="s">
        <v>904</v>
      </c>
      <c r="T133" s="25" t="s">
        <v>235</v>
      </c>
      <c r="U133" s="25" t="s">
        <v>236</v>
      </c>
      <c r="V133" s="25" t="s">
        <v>496</v>
      </c>
      <c r="W133" s="25"/>
      <c r="X133" s="25"/>
      <c r="Y133" s="22"/>
      <c r="Z133" s="25"/>
      <c r="AA133" s="28"/>
      <c r="AB133" s="28"/>
      <c r="AC133" s="28"/>
      <c r="AD133" s="28"/>
      <c r="AE133" s="25" t="s">
        <v>377</v>
      </c>
      <c r="AF133" s="25" t="s">
        <v>70</v>
      </c>
      <c r="AG133" s="29">
        <v>20200000</v>
      </c>
      <c r="AH133" s="28"/>
      <c r="AI133" s="30"/>
      <c r="AJ133" s="30"/>
      <c r="AK133" s="28">
        <v>43979</v>
      </c>
      <c r="AL133" s="31">
        <v>60</v>
      </c>
      <c r="AM133" s="32" t="s">
        <v>466</v>
      </c>
      <c r="AN133" s="33">
        <f t="shared" ca="1" si="24"/>
        <v>22.933333333333334</v>
      </c>
      <c r="AO133" s="34">
        <v>1</v>
      </c>
      <c r="AP133" s="34">
        <v>0.46</v>
      </c>
      <c r="AQ133" s="35">
        <v>1</v>
      </c>
      <c r="AR133" s="36">
        <v>1</v>
      </c>
      <c r="AS133" s="37">
        <f t="shared" si="26"/>
        <v>1</v>
      </c>
      <c r="AT133" s="38">
        <f t="shared" si="18"/>
        <v>0</v>
      </c>
      <c r="AU133" s="38">
        <f t="shared" si="25"/>
        <v>0</v>
      </c>
      <c r="AV133" s="31" t="s">
        <v>1328</v>
      </c>
      <c r="AW133" s="244" t="s">
        <v>1676</v>
      </c>
      <c r="AX133" s="32"/>
      <c r="AY133" s="185"/>
      <c r="AZ133" s="185"/>
      <c r="BA133" s="32">
        <f t="shared" si="19"/>
        <v>0</v>
      </c>
      <c r="BB133" s="209" t="str">
        <f t="shared" si="20"/>
        <v>Km</v>
      </c>
      <c r="BC133" s="235"/>
      <c r="BD133" s="235"/>
      <c r="BE133" s="235"/>
      <c r="BF133" s="235"/>
    </row>
    <row r="134" spans="1:58" s="12" customFormat="1" ht="51" customHeight="1" x14ac:dyDescent="0.25">
      <c r="A134" s="22"/>
      <c r="B134" s="23" t="s">
        <v>546</v>
      </c>
      <c r="C134" s="24" t="s">
        <v>520</v>
      </c>
      <c r="D134" s="25"/>
      <c r="E134" s="25" t="s">
        <v>563</v>
      </c>
      <c r="F134" s="25" t="s">
        <v>72</v>
      </c>
      <c r="G134" s="22" t="s">
        <v>114</v>
      </c>
      <c r="H134" s="26" t="s">
        <v>109</v>
      </c>
      <c r="I134" s="26" t="s">
        <v>714</v>
      </c>
      <c r="J134" s="27">
        <v>900000000</v>
      </c>
      <c r="K134" s="25" t="s">
        <v>645</v>
      </c>
      <c r="L134" s="25" t="s">
        <v>169</v>
      </c>
      <c r="M134" s="22">
        <v>0.65</v>
      </c>
      <c r="N134" s="25" t="s">
        <v>630</v>
      </c>
      <c r="O134" s="24" t="s">
        <v>176</v>
      </c>
      <c r="P134" s="25" t="s">
        <v>631</v>
      </c>
      <c r="Q134" s="42" t="s">
        <v>1304</v>
      </c>
      <c r="R134" s="25" t="s">
        <v>907</v>
      </c>
      <c r="S134" s="25" t="s">
        <v>908</v>
      </c>
      <c r="T134" s="25" t="s">
        <v>646</v>
      </c>
      <c r="U134" s="25" t="s">
        <v>647</v>
      </c>
      <c r="V134" s="25" t="s">
        <v>499</v>
      </c>
      <c r="W134" s="25" t="s">
        <v>311</v>
      </c>
      <c r="X134" s="25" t="s">
        <v>310</v>
      </c>
      <c r="Y134" s="22" t="s">
        <v>648</v>
      </c>
      <c r="Z134" s="25"/>
      <c r="AA134" s="28"/>
      <c r="AB134" s="28"/>
      <c r="AC134" s="28"/>
      <c r="AD134" s="28"/>
      <c r="AE134" s="25" t="s">
        <v>649</v>
      </c>
      <c r="AF134" s="25" t="s">
        <v>72</v>
      </c>
      <c r="AG134" s="29">
        <v>1011280735.5</v>
      </c>
      <c r="AH134" s="28"/>
      <c r="AI134" s="30"/>
      <c r="AJ134" s="30"/>
      <c r="AK134" s="28">
        <v>44172</v>
      </c>
      <c r="AL134" s="31">
        <v>60</v>
      </c>
      <c r="AM134" s="32" t="s">
        <v>650</v>
      </c>
      <c r="AN134" s="33">
        <f t="shared" ca="1" si="24"/>
        <v>19.716666666666665</v>
      </c>
      <c r="AO134" s="34">
        <v>1</v>
      </c>
      <c r="AP134" s="34">
        <v>0.13500000000000001</v>
      </c>
      <c r="AQ134" s="35">
        <v>1</v>
      </c>
      <c r="AR134" s="36">
        <v>1</v>
      </c>
      <c r="AS134" s="37">
        <f t="shared" si="26"/>
        <v>1</v>
      </c>
      <c r="AT134" s="38">
        <f t="shared" si="18"/>
        <v>0</v>
      </c>
      <c r="AU134" s="38">
        <f t="shared" si="25"/>
        <v>0</v>
      </c>
      <c r="AV134" s="31" t="s">
        <v>1328</v>
      </c>
      <c r="AW134" s="244" t="s">
        <v>1676</v>
      </c>
      <c r="AX134" s="32" t="s">
        <v>651</v>
      </c>
      <c r="AY134" s="185"/>
      <c r="AZ134" s="185"/>
      <c r="BA134" s="32">
        <f t="shared" si="19"/>
        <v>0</v>
      </c>
      <c r="BB134" s="209" t="str">
        <f t="shared" si="20"/>
        <v>Km</v>
      </c>
      <c r="BC134" s="235"/>
      <c r="BD134" s="235"/>
      <c r="BE134" s="235"/>
      <c r="BF134" s="235"/>
    </row>
    <row r="135" spans="1:58" s="12" customFormat="1" ht="45" customHeight="1" x14ac:dyDescent="0.25">
      <c r="A135" s="22"/>
      <c r="B135" s="23" t="s">
        <v>546</v>
      </c>
      <c r="C135" s="24"/>
      <c r="D135" s="25"/>
      <c r="E135" s="25" t="s">
        <v>552</v>
      </c>
      <c r="F135" s="25" t="s">
        <v>87</v>
      </c>
      <c r="G135" s="22" t="s">
        <v>113</v>
      </c>
      <c r="H135" s="26" t="s">
        <v>110</v>
      </c>
      <c r="I135" s="26" t="s">
        <v>714</v>
      </c>
      <c r="J135" s="27">
        <v>200000000</v>
      </c>
      <c r="K135" s="25" t="s">
        <v>159</v>
      </c>
      <c r="L135" s="25" t="s">
        <v>1134</v>
      </c>
      <c r="M135" s="22"/>
      <c r="N135" s="25" t="s">
        <v>190</v>
      </c>
      <c r="O135" s="24" t="s">
        <v>176</v>
      </c>
      <c r="P135" s="25" t="s">
        <v>177</v>
      </c>
      <c r="Q135" s="42" t="s">
        <v>1289</v>
      </c>
      <c r="R135" s="25"/>
      <c r="S135" s="25"/>
      <c r="T135" s="25"/>
      <c r="U135" s="25"/>
      <c r="V135" s="25" t="s">
        <v>504</v>
      </c>
      <c r="W135" s="25" t="s">
        <v>333</v>
      </c>
      <c r="X135" s="25" t="s">
        <v>335</v>
      </c>
      <c r="Y135" s="22"/>
      <c r="Z135" s="25"/>
      <c r="AA135" s="28"/>
      <c r="AB135" s="28"/>
      <c r="AC135" s="28"/>
      <c r="AD135" s="28"/>
      <c r="AE135" s="25" t="s">
        <v>392</v>
      </c>
      <c r="AF135" s="25" t="s">
        <v>87</v>
      </c>
      <c r="AG135" s="29">
        <v>117506812</v>
      </c>
      <c r="AH135" s="28"/>
      <c r="AI135" s="30"/>
      <c r="AJ135" s="30"/>
      <c r="AK135" s="28">
        <v>44175</v>
      </c>
      <c r="AL135" s="31">
        <v>90</v>
      </c>
      <c r="AM135" s="32" t="s">
        <v>483</v>
      </c>
      <c r="AN135" s="33">
        <f t="shared" ca="1" si="24"/>
        <v>13.111111111111111</v>
      </c>
      <c r="AO135" s="34">
        <v>1</v>
      </c>
      <c r="AP135" s="34"/>
      <c r="AQ135" s="35">
        <v>1</v>
      </c>
      <c r="AR135" s="36">
        <v>1</v>
      </c>
      <c r="AS135" s="37">
        <f t="shared" si="26"/>
        <v>1</v>
      </c>
      <c r="AT135" s="38">
        <f t="shared" si="18"/>
        <v>0</v>
      </c>
      <c r="AU135" s="38">
        <f t="shared" si="25"/>
        <v>0</v>
      </c>
      <c r="AV135" s="31" t="s">
        <v>1328</v>
      </c>
      <c r="AW135" s="244" t="s">
        <v>1676</v>
      </c>
      <c r="AX135" s="32"/>
      <c r="AY135" s="185"/>
      <c r="AZ135" s="185"/>
      <c r="BA135" s="32">
        <f t="shared" si="19"/>
        <v>0</v>
      </c>
      <c r="BB135" s="209" t="str">
        <f t="shared" si="20"/>
        <v>ML</v>
      </c>
      <c r="BC135" s="235"/>
      <c r="BD135" s="235"/>
      <c r="BE135" s="235"/>
      <c r="BF135" s="235"/>
    </row>
    <row r="136" spans="1:58" s="12" customFormat="1" ht="45" customHeight="1" x14ac:dyDescent="0.25">
      <c r="A136" s="22"/>
      <c r="B136" s="23" t="s">
        <v>546</v>
      </c>
      <c r="C136" s="24"/>
      <c r="D136" s="25"/>
      <c r="E136" s="25" t="s">
        <v>552</v>
      </c>
      <c r="F136" s="25" t="s">
        <v>88</v>
      </c>
      <c r="G136" s="22" t="s">
        <v>113</v>
      </c>
      <c r="H136" s="26" t="s">
        <v>110</v>
      </c>
      <c r="I136" s="26" t="s">
        <v>714</v>
      </c>
      <c r="J136" s="27">
        <v>200000000</v>
      </c>
      <c r="K136" s="25" t="s">
        <v>159</v>
      </c>
      <c r="L136" s="25" t="s">
        <v>1134</v>
      </c>
      <c r="M136" s="22"/>
      <c r="N136" s="25" t="s">
        <v>190</v>
      </c>
      <c r="O136" s="24" t="s">
        <v>176</v>
      </c>
      <c r="P136" s="25" t="s">
        <v>177</v>
      </c>
      <c r="Q136" s="42" t="s">
        <v>1289</v>
      </c>
      <c r="R136" s="25"/>
      <c r="S136" s="25"/>
      <c r="T136" s="25"/>
      <c r="U136" s="25"/>
      <c r="V136" s="25" t="s">
        <v>504</v>
      </c>
      <c r="W136" s="25" t="s">
        <v>333</v>
      </c>
      <c r="X136" s="25" t="s">
        <v>336</v>
      </c>
      <c r="Y136" s="22"/>
      <c r="Z136" s="25"/>
      <c r="AA136" s="28"/>
      <c r="AB136" s="28"/>
      <c r="AC136" s="28"/>
      <c r="AD136" s="28"/>
      <c r="AE136" s="25" t="s">
        <v>393</v>
      </c>
      <c r="AF136" s="25" t="s">
        <v>88</v>
      </c>
      <c r="AG136" s="29">
        <v>175536600</v>
      </c>
      <c r="AH136" s="28"/>
      <c r="AI136" s="30"/>
      <c r="AJ136" s="30"/>
      <c r="AK136" s="28">
        <v>44168</v>
      </c>
      <c r="AL136" s="31">
        <v>90</v>
      </c>
      <c r="AM136" s="32" t="s">
        <v>484</v>
      </c>
      <c r="AN136" s="33">
        <f t="shared" ca="1" si="24"/>
        <v>13.188888888888888</v>
      </c>
      <c r="AO136" s="34">
        <v>1</v>
      </c>
      <c r="AP136" s="35"/>
      <c r="AQ136" s="35">
        <v>1</v>
      </c>
      <c r="AR136" s="36">
        <v>1</v>
      </c>
      <c r="AS136" s="37">
        <f t="shared" si="26"/>
        <v>1</v>
      </c>
      <c r="AT136" s="38">
        <f t="shared" si="18"/>
        <v>0</v>
      </c>
      <c r="AU136" s="38">
        <f t="shared" si="25"/>
        <v>0</v>
      </c>
      <c r="AV136" s="31" t="s">
        <v>1328</v>
      </c>
      <c r="AW136" s="31" t="s">
        <v>1676</v>
      </c>
      <c r="AX136" s="32"/>
      <c r="AY136" s="185"/>
      <c r="AZ136" s="185"/>
      <c r="BA136" s="32">
        <f t="shared" si="19"/>
        <v>0</v>
      </c>
      <c r="BB136" s="209" t="str">
        <f t="shared" si="20"/>
        <v>ML</v>
      </c>
      <c r="BC136" s="39"/>
      <c r="BD136" s="39"/>
      <c r="BE136" s="39"/>
      <c r="BF136" s="39"/>
    </row>
    <row r="137" spans="1:58" s="12" customFormat="1" ht="63.75" customHeight="1" x14ac:dyDescent="0.25">
      <c r="A137" s="22"/>
      <c r="B137" s="23" t="s">
        <v>546</v>
      </c>
      <c r="C137" s="24" t="s">
        <v>510</v>
      </c>
      <c r="D137" s="25" t="s">
        <v>528</v>
      </c>
      <c r="E137" s="25" t="s">
        <v>552</v>
      </c>
      <c r="F137" s="25" t="s">
        <v>90</v>
      </c>
      <c r="G137" s="22" t="s">
        <v>114</v>
      </c>
      <c r="H137" s="26" t="s">
        <v>110</v>
      </c>
      <c r="I137" s="26" t="s">
        <v>714</v>
      </c>
      <c r="J137" s="27">
        <v>180060360</v>
      </c>
      <c r="K137" s="25" t="s">
        <v>159</v>
      </c>
      <c r="L137" s="25" t="s">
        <v>169</v>
      </c>
      <c r="M137" s="22"/>
      <c r="N137" s="25" t="s">
        <v>179</v>
      </c>
      <c r="O137" s="24" t="s">
        <v>176</v>
      </c>
      <c r="P137" s="25" t="s">
        <v>179</v>
      </c>
      <c r="Q137" s="42"/>
      <c r="R137" s="25"/>
      <c r="S137" s="25"/>
      <c r="T137" s="25">
        <v>12</v>
      </c>
      <c r="U137" s="25">
        <v>25</v>
      </c>
      <c r="V137" s="25" t="s">
        <v>499</v>
      </c>
      <c r="W137" s="25" t="s">
        <v>337</v>
      </c>
      <c r="X137" s="25" t="s">
        <v>338</v>
      </c>
      <c r="Y137" s="22" t="s">
        <v>627</v>
      </c>
      <c r="Z137" s="25"/>
      <c r="AA137" s="28"/>
      <c r="AB137" s="28"/>
      <c r="AC137" s="28"/>
      <c r="AD137" s="28"/>
      <c r="AE137" s="25" t="s">
        <v>395</v>
      </c>
      <c r="AF137" s="25" t="s">
        <v>90</v>
      </c>
      <c r="AG137" s="29">
        <v>180060360</v>
      </c>
      <c r="AH137" s="28"/>
      <c r="AI137" s="30"/>
      <c r="AJ137" s="30"/>
      <c r="AK137" s="28">
        <v>44176</v>
      </c>
      <c r="AL137" s="31">
        <v>45</v>
      </c>
      <c r="AM137" s="32" t="s">
        <v>485</v>
      </c>
      <c r="AN137" s="33">
        <f t="shared" ca="1" si="24"/>
        <v>26.2</v>
      </c>
      <c r="AO137" s="34">
        <v>1</v>
      </c>
      <c r="AP137" s="34"/>
      <c r="AQ137" s="35">
        <v>1</v>
      </c>
      <c r="AR137" s="36">
        <v>1</v>
      </c>
      <c r="AS137" s="37">
        <f t="shared" si="26"/>
        <v>1</v>
      </c>
      <c r="AT137" s="38">
        <f t="shared" si="18"/>
        <v>0</v>
      </c>
      <c r="AU137" s="38">
        <f t="shared" si="25"/>
        <v>0</v>
      </c>
      <c r="AV137" s="31" t="s">
        <v>1328</v>
      </c>
      <c r="AW137" s="31" t="s">
        <v>1676</v>
      </c>
      <c r="AX137" s="32" t="s">
        <v>1326</v>
      </c>
      <c r="AY137" s="185"/>
      <c r="AZ137" s="185"/>
      <c r="BA137" s="32">
        <f t="shared" ref="BA137:BA200" si="27">+AU137*M137</f>
        <v>0</v>
      </c>
      <c r="BB137" s="209" t="str">
        <f t="shared" ref="BB137:BB200" si="28">L137</f>
        <v>Km</v>
      </c>
      <c r="BC137" s="48"/>
      <c r="BD137" s="48"/>
      <c r="BE137" s="48"/>
      <c r="BF137" s="48"/>
    </row>
    <row r="138" spans="1:58" s="12" customFormat="1" ht="63.75" customHeight="1" x14ac:dyDescent="0.25">
      <c r="A138" s="22"/>
      <c r="B138" s="23" t="s">
        <v>546</v>
      </c>
      <c r="C138" s="24" t="s">
        <v>510</v>
      </c>
      <c r="D138" s="25" t="s">
        <v>528</v>
      </c>
      <c r="E138" s="25" t="s">
        <v>552</v>
      </c>
      <c r="F138" s="25" t="s">
        <v>91</v>
      </c>
      <c r="G138" s="22" t="s">
        <v>114</v>
      </c>
      <c r="H138" s="26" t="s">
        <v>110</v>
      </c>
      <c r="I138" s="26" t="s">
        <v>714</v>
      </c>
      <c r="J138" s="27">
        <v>180007130</v>
      </c>
      <c r="K138" s="25" t="s">
        <v>159</v>
      </c>
      <c r="L138" s="25" t="s">
        <v>169</v>
      </c>
      <c r="M138" s="22"/>
      <c r="N138" s="25" t="s">
        <v>179</v>
      </c>
      <c r="O138" s="24" t="s">
        <v>176</v>
      </c>
      <c r="P138" s="25" t="s">
        <v>179</v>
      </c>
      <c r="Q138" s="42"/>
      <c r="R138" s="25"/>
      <c r="S138" s="25"/>
      <c r="T138" s="25">
        <v>25</v>
      </c>
      <c r="U138" s="25">
        <v>45</v>
      </c>
      <c r="V138" s="25" t="s">
        <v>499</v>
      </c>
      <c r="W138" s="25" t="s">
        <v>337</v>
      </c>
      <c r="X138" s="25" t="s">
        <v>338</v>
      </c>
      <c r="Y138" s="22" t="s">
        <v>627</v>
      </c>
      <c r="Z138" s="25"/>
      <c r="AA138" s="28"/>
      <c r="AB138" s="28"/>
      <c r="AC138" s="28"/>
      <c r="AD138" s="28"/>
      <c r="AE138" s="25" t="s">
        <v>396</v>
      </c>
      <c r="AF138" s="25" t="s">
        <v>91</v>
      </c>
      <c r="AG138" s="29">
        <v>180007130</v>
      </c>
      <c r="AH138" s="28"/>
      <c r="AI138" s="30"/>
      <c r="AJ138" s="30"/>
      <c r="AK138" s="28">
        <v>44176</v>
      </c>
      <c r="AL138" s="31">
        <v>45</v>
      </c>
      <c r="AM138" s="32" t="s">
        <v>486</v>
      </c>
      <c r="AN138" s="33">
        <f t="shared" ca="1" si="24"/>
        <v>26.2</v>
      </c>
      <c r="AO138" s="34">
        <v>1</v>
      </c>
      <c r="AP138" s="34"/>
      <c r="AQ138" s="35">
        <v>1</v>
      </c>
      <c r="AR138" s="36">
        <v>1</v>
      </c>
      <c r="AS138" s="37">
        <f t="shared" si="26"/>
        <v>1</v>
      </c>
      <c r="AT138" s="38">
        <f t="shared" ref="AT138:AT145" si="29">+AS138-AR138</f>
        <v>0</v>
      </c>
      <c r="AU138" s="38">
        <f t="shared" si="25"/>
        <v>0</v>
      </c>
      <c r="AV138" s="31" t="s">
        <v>1328</v>
      </c>
      <c r="AW138" s="31" t="s">
        <v>1676</v>
      </c>
      <c r="AX138" s="32" t="s">
        <v>1326</v>
      </c>
      <c r="AY138" s="185"/>
      <c r="AZ138" s="185"/>
      <c r="BA138" s="32">
        <f t="shared" si="27"/>
        <v>0</v>
      </c>
      <c r="BB138" s="209" t="str">
        <f t="shared" si="28"/>
        <v>Km</v>
      </c>
      <c r="BC138" s="48"/>
      <c r="BD138" s="48"/>
      <c r="BE138" s="48"/>
      <c r="BF138" s="48"/>
    </row>
    <row r="139" spans="1:58" s="12" customFormat="1" ht="63.75" customHeight="1" x14ac:dyDescent="0.25">
      <c r="A139" s="22"/>
      <c r="B139" s="23" t="s">
        <v>546</v>
      </c>
      <c r="C139" s="24" t="s">
        <v>519</v>
      </c>
      <c r="D139" s="25" t="s">
        <v>539</v>
      </c>
      <c r="E139" s="25" t="s">
        <v>570</v>
      </c>
      <c r="F139" s="25" t="s">
        <v>95</v>
      </c>
      <c r="G139" s="22" t="s">
        <v>114</v>
      </c>
      <c r="H139" s="26" t="s">
        <v>109</v>
      </c>
      <c r="I139" s="26" t="s">
        <v>714</v>
      </c>
      <c r="J139" s="27">
        <v>1000000000</v>
      </c>
      <c r="K139" s="25" t="s">
        <v>163</v>
      </c>
      <c r="L139" s="25" t="s">
        <v>169</v>
      </c>
      <c r="M139" s="22">
        <v>23</v>
      </c>
      <c r="N139" s="25" t="s">
        <v>179</v>
      </c>
      <c r="O139" s="24" t="s">
        <v>176</v>
      </c>
      <c r="P139" s="25" t="s">
        <v>179</v>
      </c>
      <c r="Q139" s="42"/>
      <c r="R139" s="25" t="s">
        <v>208</v>
      </c>
      <c r="S139" s="25"/>
      <c r="T139" s="25" t="s">
        <v>211</v>
      </c>
      <c r="U139" s="25" t="s">
        <v>1076</v>
      </c>
      <c r="V139" s="25" t="s">
        <v>508</v>
      </c>
      <c r="W139" s="25" t="s">
        <v>343</v>
      </c>
      <c r="X139" s="25" t="s">
        <v>344</v>
      </c>
      <c r="Y139" s="22"/>
      <c r="Z139" s="25"/>
      <c r="AA139" s="28"/>
      <c r="AB139" s="28"/>
      <c r="AC139" s="28"/>
      <c r="AD139" s="28"/>
      <c r="AE139" s="25" t="s">
        <v>398</v>
      </c>
      <c r="AF139" s="25" t="s">
        <v>95</v>
      </c>
      <c r="AG139" s="29">
        <v>775723060</v>
      </c>
      <c r="AH139" s="28"/>
      <c r="AI139" s="30"/>
      <c r="AJ139" s="30"/>
      <c r="AK139" s="28">
        <v>44169</v>
      </c>
      <c r="AL139" s="31">
        <v>60</v>
      </c>
      <c r="AM139" s="32" t="s">
        <v>489</v>
      </c>
      <c r="AN139" s="33">
        <f t="shared" ca="1" si="24"/>
        <v>19.766666666666666</v>
      </c>
      <c r="AO139" s="34">
        <v>1</v>
      </c>
      <c r="AP139" s="35">
        <v>0</v>
      </c>
      <c r="AQ139" s="35">
        <v>1</v>
      </c>
      <c r="AR139" s="36">
        <v>1</v>
      </c>
      <c r="AS139" s="37">
        <f t="shared" si="26"/>
        <v>1</v>
      </c>
      <c r="AT139" s="38">
        <f t="shared" si="29"/>
        <v>0</v>
      </c>
      <c r="AU139" s="38">
        <f t="shared" si="25"/>
        <v>0</v>
      </c>
      <c r="AV139" s="31" t="s">
        <v>1328</v>
      </c>
      <c r="AW139" s="31" t="s">
        <v>1676</v>
      </c>
      <c r="AX139" s="32" t="s">
        <v>1702</v>
      </c>
      <c r="AY139" s="185"/>
      <c r="AZ139" s="185"/>
      <c r="BA139" s="32">
        <f t="shared" si="27"/>
        <v>0</v>
      </c>
      <c r="BB139" s="209" t="str">
        <f t="shared" si="28"/>
        <v>Km</v>
      </c>
      <c r="BC139" s="39"/>
      <c r="BD139" s="39"/>
      <c r="BE139" s="39"/>
      <c r="BF139" s="39"/>
    </row>
    <row r="140" spans="1:58" s="12" customFormat="1" ht="25.5" customHeight="1" x14ac:dyDescent="0.25">
      <c r="A140" s="94"/>
      <c r="B140" s="95" t="s">
        <v>546</v>
      </c>
      <c r="C140" s="96"/>
      <c r="D140" s="97"/>
      <c r="E140" s="97" t="s">
        <v>571</v>
      </c>
      <c r="F140" s="97" t="s">
        <v>96</v>
      </c>
      <c r="G140" s="94" t="s">
        <v>114</v>
      </c>
      <c r="H140" s="98" t="s">
        <v>124</v>
      </c>
      <c r="I140" s="98" t="s">
        <v>714</v>
      </c>
      <c r="J140" s="99"/>
      <c r="K140" s="97" t="s">
        <v>164</v>
      </c>
      <c r="L140" s="97" t="s">
        <v>169</v>
      </c>
      <c r="M140" s="94">
        <v>240</v>
      </c>
      <c r="N140" s="97"/>
      <c r="O140" s="96" t="s">
        <v>176</v>
      </c>
      <c r="P140" s="97"/>
      <c r="Q140" s="100" t="s">
        <v>501</v>
      </c>
      <c r="R140" s="97"/>
      <c r="S140" s="97"/>
      <c r="T140" s="97"/>
      <c r="U140" s="97"/>
      <c r="V140" s="97" t="s">
        <v>501</v>
      </c>
      <c r="W140" s="97"/>
      <c r="X140" s="97"/>
      <c r="Y140" s="94"/>
      <c r="Z140" s="97"/>
      <c r="AA140" s="101"/>
      <c r="AB140" s="101"/>
      <c r="AC140" s="101"/>
      <c r="AD140" s="101"/>
      <c r="AE140" s="97"/>
      <c r="AF140" s="97" t="s">
        <v>96</v>
      </c>
      <c r="AG140" s="102"/>
      <c r="AH140" s="101"/>
      <c r="AI140" s="103"/>
      <c r="AJ140" s="103"/>
      <c r="AK140" s="101"/>
      <c r="AL140" s="104"/>
      <c r="AM140" s="105"/>
      <c r="AN140" s="106" t="e">
        <f t="shared" ca="1" si="24"/>
        <v>#DIV/0!</v>
      </c>
      <c r="AO140" s="107">
        <v>0.05</v>
      </c>
      <c r="AP140" s="107"/>
      <c r="AQ140" s="108">
        <v>0.05</v>
      </c>
      <c r="AR140" s="109">
        <v>0.05</v>
      </c>
      <c r="AS140" s="110">
        <f t="shared" si="26"/>
        <v>0.05</v>
      </c>
      <c r="AT140" s="111">
        <f t="shared" si="29"/>
        <v>0</v>
      </c>
      <c r="AU140" s="111">
        <f t="shared" si="25"/>
        <v>0</v>
      </c>
      <c r="AV140" s="104" t="s">
        <v>1132</v>
      </c>
      <c r="AW140" s="104" t="s">
        <v>1333</v>
      </c>
      <c r="AX140" s="105"/>
      <c r="AY140" s="201"/>
      <c r="AZ140" s="201"/>
      <c r="BA140" s="105">
        <f t="shared" si="27"/>
        <v>0</v>
      </c>
      <c r="BB140" s="211" t="str">
        <f t="shared" si="28"/>
        <v>Km</v>
      </c>
      <c r="BC140" s="112"/>
      <c r="BD140" s="112"/>
      <c r="BE140" s="112"/>
      <c r="BF140" s="112"/>
    </row>
    <row r="141" spans="1:58" s="12" customFormat="1" ht="15" customHeight="1" x14ac:dyDescent="0.25">
      <c r="A141" s="94"/>
      <c r="B141" s="95" t="s">
        <v>546</v>
      </c>
      <c r="C141" s="96"/>
      <c r="D141" s="97"/>
      <c r="E141" s="97" t="s">
        <v>571</v>
      </c>
      <c r="F141" s="97" t="s">
        <v>98</v>
      </c>
      <c r="G141" s="94" t="s">
        <v>114</v>
      </c>
      <c r="H141" s="98" t="s">
        <v>124</v>
      </c>
      <c r="I141" s="98" t="s">
        <v>714</v>
      </c>
      <c r="J141" s="99"/>
      <c r="K141" s="97" t="s">
        <v>164</v>
      </c>
      <c r="L141" s="97" t="s">
        <v>169</v>
      </c>
      <c r="M141" s="94">
        <v>60</v>
      </c>
      <c r="N141" s="97"/>
      <c r="O141" s="96" t="s">
        <v>176</v>
      </c>
      <c r="P141" s="97"/>
      <c r="Q141" s="100" t="s">
        <v>501</v>
      </c>
      <c r="R141" s="97"/>
      <c r="S141" s="97"/>
      <c r="T141" s="97"/>
      <c r="U141" s="97"/>
      <c r="V141" s="97" t="s">
        <v>501</v>
      </c>
      <c r="W141" s="97"/>
      <c r="X141" s="97"/>
      <c r="Y141" s="94"/>
      <c r="Z141" s="97"/>
      <c r="AA141" s="101"/>
      <c r="AB141" s="101"/>
      <c r="AC141" s="101"/>
      <c r="AD141" s="101"/>
      <c r="AE141" s="97"/>
      <c r="AF141" s="97" t="s">
        <v>98</v>
      </c>
      <c r="AG141" s="102"/>
      <c r="AH141" s="101"/>
      <c r="AI141" s="103"/>
      <c r="AJ141" s="103"/>
      <c r="AK141" s="101"/>
      <c r="AL141" s="104"/>
      <c r="AM141" s="105"/>
      <c r="AN141" s="106" t="e">
        <f t="shared" ca="1" si="24"/>
        <v>#DIV/0!</v>
      </c>
      <c r="AO141" s="107">
        <v>0.05</v>
      </c>
      <c r="AP141" s="107"/>
      <c r="AQ141" s="108">
        <v>0.05</v>
      </c>
      <c r="AR141" s="109">
        <v>0.05</v>
      </c>
      <c r="AS141" s="110">
        <f t="shared" si="26"/>
        <v>0.05</v>
      </c>
      <c r="AT141" s="111">
        <f t="shared" si="29"/>
        <v>0</v>
      </c>
      <c r="AU141" s="111">
        <f t="shared" si="25"/>
        <v>0</v>
      </c>
      <c r="AV141" s="104" t="s">
        <v>1132</v>
      </c>
      <c r="AW141" s="104" t="s">
        <v>1333</v>
      </c>
      <c r="AX141" s="105"/>
      <c r="AY141" s="201"/>
      <c r="AZ141" s="201"/>
      <c r="BA141" s="105">
        <f t="shared" si="27"/>
        <v>0</v>
      </c>
      <c r="BB141" s="211" t="str">
        <f t="shared" si="28"/>
        <v>Km</v>
      </c>
      <c r="BC141" s="112"/>
      <c r="BD141" s="112"/>
      <c r="BE141" s="112"/>
      <c r="BF141" s="112"/>
    </row>
    <row r="142" spans="1:58" s="12" customFormat="1" ht="63.75" customHeight="1" x14ac:dyDescent="0.25">
      <c r="A142" s="22"/>
      <c r="B142" s="23" t="s">
        <v>547</v>
      </c>
      <c r="C142" s="24" t="s">
        <v>521</v>
      </c>
      <c r="D142" s="25" t="s">
        <v>540</v>
      </c>
      <c r="E142" s="25" t="s">
        <v>572</v>
      </c>
      <c r="F142" s="25" t="s">
        <v>100</v>
      </c>
      <c r="G142" s="22" t="s">
        <v>114</v>
      </c>
      <c r="H142" s="26" t="s">
        <v>109</v>
      </c>
      <c r="I142" s="26" t="s">
        <v>714</v>
      </c>
      <c r="J142" s="27">
        <v>1085542650</v>
      </c>
      <c r="K142" s="25" t="s">
        <v>166</v>
      </c>
      <c r="L142" s="25" t="s">
        <v>169</v>
      </c>
      <c r="M142" s="22">
        <v>38</v>
      </c>
      <c r="N142" s="25" t="s">
        <v>179</v>
      </c>
      <c r="O142" s="24" t="s">
        <v>176</v>
      </c>
      <c r="P142" s="25" t="s">
        <v>179</v>
      </c>
      <c r="Q142" s="42" t="s">
        <v>1290</v>
      </c>
      <c r="R142" s="25" t="s">
        <v>929</v>
      </c>
      <c r="S142" s="25" t="s">
        <v>930</v>
      </c>
      <c r="T142" s="25" t="s">
        <v>225</v>
      </c>
      <c r="U142" s="25" t="s">
        <v>248</v>
      </c>
      <c r="V142" s="25" t="s">
        <v>491</v>
      </c>
      <c r="W142" s="25" t="s">
        <v>279</v>
      </c>
      <c r="X142" s="25" t="s">
        <v>814</v>
      </c>
      <c r="Y142" s="22" t="s">
        <v>812</v>
      </c>
      <c r="Z142" s="25">
        <v>60</v>
      </c>
      <c r="AA142" s="28"/>
      <c r="AB142" s="28"/>
      <c r="AC142" s="28"/>
      <c r="AD142" s="28"/>
      <c r="AE142" s="25" t="s">
        <v>399</v>
      </c>
      <c r="AF142" s="25" t="s">
        <v>427</v>
      </c>
      <c r="AG142" s="29">
        <v>1085542650</v>
      </c>
      <c r="AH142" s="28"/>
      <c r="AI142" s="30"/>
      <c r="AJ142" s="30"/>
      <c r="AK142" s="28">
        <v>44158</v>
      </c>
      <c r="AL142" s="31">
        <v>90</v>
      </c>
      <c r="AM142" s="32" t="s">
        <v>433</v>
      </c>
      <c r="AN142" s="33">
        <f t="shared" ca="1" si="24"/>
        <v>13.3</v>
      </c>
      <c r="AO142" s="34">
        <v>1</v>
      </c>
      <c r="AP142" s="34">
        <v>7.0000000000000007E-2</v>
      </c>
      <c r="AQ142" s="35">
        <v>1</v>
      </c>
      <c r="AR142" s="36">
        <v>1</v>
      </c>
      <c r="AS142" s="37">
        <f t="shared" si="26"/>
        <v>1</v>
      </c>
      <c r="AT142" s="38">
        <f t="shared" si="29"/>
        <v>0</v>
      </c>
      <c r="AU142" s="38">
        <f t="shared" si="25"/>
        <v>0</v>
      </c>
      <c r="AV142" s="31" t="s">
        <v>1328</v>
      </c>
      <c r="AW142" s="244" t="s">
        <v>1676</v>
      </c>
      <c r="AX142" s="32" t="s">
        <v>828</v>
      </c>
      <c r="AY142" s="185"/>
      <c r="AZ142" s="185"/>
      <c r="BA142" s="32">
        <f t="shared" si="27"/>
        <v>0</v>
      </c>
      <c r="BB142" s="209" t="str">
        <f t="shared" si="28"/>
        <v>Km</v>
      </c>
      <c r="BC142" s="235"/>
      <c r="BD142" s="235"/>
      <c r="BE142" s="235"/>
      <c r="BF142" s="235"/>
    </row>
    <row r="143" spans="1:58" s="12" customFormat="1" ht="45" customHeight="1" x14ac:dyDescent="0.25">
      <c r="A143" s="22"/>
      <c r="B143" s="23" t="s">
        <v>546</v>
      </c>
      <c r="C143" s="24" t="s">
        <v>810</v>
      </c>
      <c r="D143" s="25" t="s">
        <v>810</v>
      </c>
      <c r="E143" s="25" t="s">
        <v>573</v>
      </c>
      <c r="F143" s="25" t="s">
        <v>101</v>
      </c>
      <c r="G143" s="22" t="s">
        <v>114</v>
      </c>
      <c r="H143" s="26" t="s">
        <v>109</v>
      </c>
      <c r="I143" s="26" t="s">
        <v>714</v>
      </c>
      <c r="J143" s="27">
        <v>499999510</v>
      </c>
      <c r="K143" s="25" t="s">
        <v>167</v>
      </c>
      <c r="L143" s="25" t="s">
        <v>169</v>
      </c>
      <c r="M143" s="22">
        <v>0.69599999999999995</v>
      </c>
      <c r="N143" s="25" t="s">
        <v>179</v>
      </c>
      <c r="O143" s="24" t="s">
        <v>176</v>
      </c>
      <c r="P143" s="25" t="s">
        <v>179</v>
      </c>
      <c r="Q143" s="42" t="s">
        <v>346</v>
      </c>
      <c r="R143" s="25" t="s">
        <v>931</v>
      </c>
      <c r="S143" s="25" t="s">
        <v>932</v>
      </c>
      <c r="T143" s="25" t="s">
        <v>225</v>
      </c>
      <c r="U143" s="25" t="s">
        <v>250</v>
      </c>
      <c r="V143" s="25" t="s">
        <v>505</v>
      </c>
      <c r="W143" s="25" t="s">
        <v>346</v>
      </c>
      <c r="X143" s="25" t="s">
        <v>347</v>
      </c>
      <c r="Y143" s="22"/>
      <c r="Z143" s="25"/>
      <c r="AA143" s="28"/>
      <c r="AB143" s="28"/>
      <c r="AC143" s="28"/>
      <c r="AD143" s="28"/>
      <c r="AE143" s="25" t="s">
        <v>400</v>
      </c>
      <c r="AF143" s="25" t="s">
        <v>101</v>
      </c>
      <c r="AG143" s="29">
        <v>499999510</v>
      </c>
      <c r="AH143" s="28"/>
      <c r="AI143" s="30"/>
      <c r="AJ143" s="30"/>
      <c r="AK143" s="28">
        <v>44183</v>
      </c>
      <c r="AL143" s="31">
        <v>60</v>
      </c>
      <c r="AM143" s="32" t="s">
        <v>434</v>
      </c>
      <c r="AN143" s="33">
        <f t="shared" ca="1" si="24"/>
        <v>19.533333333333335</v>
      </c>
      <c r="AO143" s="34">
        <v>1</v>
      </c>
      <c r="AP143" s="34">
        <v>0</v>
      </c>
      <c r="AQ143" s="35">
        <v>1</v>
      </c>
      <c r="AR143" s="36">
        <v>1</v>
      </c>
      <c r="AS143" s="37">
        <f t="shared" si="26"/>
        <v>1</v>
      </c>
      <c r="AT143" s="38">
        <f t="shared" si="29"/>
        <v>0</v>
      </c>
      <c r="AU143" s="38">
        <f t="shared" si="25"/>
        <v>0</v>
      </c>
      <c r="AV143" s="31" t="s">
        <v>1328</v>
      </c>
      <c r="AW143" s="244" t="s">
        <v>1676</v>
      </c>
      <c r="AX143" s="32"/>
      <c r="AY143" s="185"/>
      <c r="AZ143" s="185"/>
      <c r="BA143" s="32">
        <f t="shared" si="27"/>
        <v>0</v>
      </c>
      <c r="BB143" s="209" t="str">
        <f t="shared" si="28"/>
        <v>Km</v>
      </c>
      <c r="BC143" s="235"/>
      <c r="BD143" s="235"/>
      <c r="BE143" s="235"/>
      <c r="BF143" s="235"/>
    </row>
    <row r="144" spans="1:58" s="12" customFormat="1" ht="120" customHeight="1" x14ac:dyDescent="0.25">
      <c r="A144" s="22"/>
      <c r="B144" s="23" t="s">
        <v>546</v>
      </c>
      <c r="C144" s="24" t="s">
        <v>512</v>
      </c>
      <c r="D144" s="25" t="s">
        <v>530</v>
      </c>
      <c r="E144" s="25" t="s">
        <v>444</v>
      </c>
      <c r="F144" s="25" t="s">
        <v>107</v>
      </c>
      <c r="G144" s="22" t="s">
        <v>115</v>
      </c>
      <c r="H144" s="26" t="s">
        <v>110</v>
      </c>
      <c r="I144" s="26" t="s">
        <v>714</v>
      </c>
      <c r="J144" s="27">
        <v>100000000</v>
      </c>
      <c r="K144" s="25" t="s">
        <v>2013</v>
      </c>
      <c r="L144" s="25" t="s">
        <v>2358</v>
      </c>
      <c r="M144" s="22">
        <v>3</v>
      </c>
      <c r="N144" s="25" t="s">
        <v>194</v>
      </c>
      <c r="O144" s="24" t="s">
        <v>176</v>
      </c>
      <c r="P144" s="25" t="s">
        <v>194</v>
      </c>
      <c r="Q144" s="42" t="s">
        <v>1305</v>
      </c>
      <c r="R144" s="25" t="s">
        <v>873</v>
      </c>
      <c r="S144" s="25" t="s">
        <v>874</v>
      </c>
      <c r="T144" s="25" t="s">
        <v>213</v>
      </c>
      <c r="U144" s="25" t="s">
        <v>214</v>
      </c>
      <c r="V144" s="25" t="s">
        <v>493</v>
      </c>
      <c r="W144" s="25" t="s">
        <v>271</v>
      </c>
      <c r="X144" s="25" t="s">
        <v>354</v>
      </c>
      <c r="Y144" s="22"/>
      <c r="Z144" s="25"/>
      <c r="AA144" s="28"/>
      <c r="AB144" s="28"/>
      <c r="AC144" s="28"/>
      <c r="AD144" s="28"/>
      <c r="AE144" s="25" t="s">
        <v>407</v>
      </c>
      <c r="AF144" s="25" t="s">
        <v>107</v>
      </c>
      <c r="AG144" s="29">
        <v>16000000</v>
      </c>
      <c r="AH144" s="28"/>
      <c r="AI144" s="30"/>
      <c r="AJ144" s="30"/>
      <c r="AK144" s="28">
        <v>44109</v>
      </c>
      <c r="AL144" s="31">
        <v>176.1</v>
      </c>
      <c r="AM144" s="32" t="s">
        <v>441</v>
      </c>
      <c r="AN144" s="33">
        <f t="shared" ca="1" si="24"/>
        <v>7.0755252697331068</v>
      </c>
      <c r="AO144" s="34">
        <v>1</v>
      </c>
      <c r="AP144" s="34">
        <v>0</v>
      </c>
      <c r="AQ144" s="35">
        <v>1</v>
      </c>
      <c r="AR144" s="36">
        <v>1</v>
      </c>
      <c r="AS144" s="37">
        <f t="shared" si="26"/>
        <v>1</v>
      </c>
      <c r="AT144" s="38">
        <f t="shared" si="29"/>
        <v>0</v>
      </c>
      <c r="AU144" s="38">
        <f t="shared" si="25"/>
        <v>0</v>
      </c>
      <c r="AV144" s="31" t="s">
        <v>1328</v>
      </c>
      <c r="AW144" s="244" t="s">
        <v>1676</v>
      </c>
      <c r="AX144" s="32" t="s">
        <v>2138</v>
      </c>
      <c r="AY144" s="185"/>
      <c r="AZ144" s="185"/>
      <c r="BA144" s="32">
        <f t="shared" si="27"/>
        <v>0</v>
      </c>
      <c r="BB144" s="209" t="str">
        <f t="shared" si="28"/>
        <v>Nb de rapports</v>
      </c>
      <c r="BC144" s="235"/>
      <c r="BD144" s="235"/>
      <c r="BE144" s="235"/>
      <c r="BF144" s="235"/>
    </row>
    <row r="145" spans="1:58" s="12" customFormat="1" ht="45" customHeight="1" x14ac:dyDescent="0.25">
      <c r="A145" s="22"/>
      <c r="B145" s="23" t="s">
        <v>546</v>
      </c>
      <c r="C145" s="24" t="s">
        <v>810</v>
      </c>
      <c r="D145" s="25" t="s">
        <v>810</v>
      </c>
      <c r="E145" s="25" t="s">
        <v>820</v>
      </c>
      <c r="F145" s="25" t="s">
        <v>2139</v>
      </c>
      <c r="G145" s="22" t="s">
        <v>121</v>
      </c>
      <c r="H145" s="26" t="s">
        <v>109</v>
      </c>
      <c r="I145" s="26" t="s">
        <v>714</v>
      </c>
      <c r="J145" s="27">
        <v>760708840</v>
      </c>
      <c r="K145" s="25" t="s">
        <v>600</v>
      </c>
      <c r="L145" s="25" t="s">
        <v>169</v>
      </c>
      <c r="M145" s="22">
        <v>0.52</v>
      </c>
      <c r="N145" s="25"/>
      <c r="O145" s="24" t="s">
        <v>176</v>
      </c>
      <c r="P145" s="25" t="s">
        <v>601</v>
      </c>
      <c r="Q145" s="42"/>
      <c r="R145" s="25" t="s">
        <v>945</v>
      </c>
      <c r="S145" s="25" t="s">
        <v>946</v>
      </c>
      <c r="T145" s="25" t="s">
        <v>602</v>
      </c>
      <c r="U145" s="25" t="s">
        <v>603</v>
      </c>
      <c r="V145" s="25" t="s">
        <v>500</v>
      </c>
      <c r="W145" s="25" t="s">
        <v>604</v>
      </c>
      <c r="X145" s="25" t="s">
        <v>604</v>
      </c>
      <c r="Y145" s="22" t="s">
        <v>605</v>
      </c>
      <c r="Z145" s="25">
        <v>4</v>
      </c>
      <c r="AA145" s="28"/>
      <c r="AB145" s="28"/>
      <c r="AC145" s="28"/>
      <c r="AD145" s="28"/>
      <c r="AE145" s="25" t="s">
        <v>606</v>
      </c>
      <c r="AF145" s="25" t="s">
        <v>2139</v>
      </c>
      <c r="AG145" s="29">
        <v>760708840</v>
      </c>
      <c r="AH145" s="28"/>
      <c r="AI145" s="30"/>
      <c r="AJ145" s="30">
        <v>760708840</v>
      </c>
      <c r="AK145" s="28">
        <v>44354</v>
      </c>
      <c r="AL145" s="31">
        <v>30</v>
      </c>
      <c r="AM145" s="32" t="s">
        <v>607</v>
      </c>
      <c r="AN145" s="33">
        <f t="shared" ca="1" si="24"/>
        <v>33.366666666666667</v>
      </c>
      <c r="AO145" s="34">
        <v>1</v>
      </c>
      <c r="AP145" s="35">
        <v>0</v>
      </c>
      <c r="AQ145" s="35">
        <v>0.3</v>
      </c>
      <c r="AR145" s="36">
        <v>1</v>
      </c>
      <c r="AS145" s="37">
        <f t="shared" si="26"/>
        <v>1</v>
      </c>
      <c r="AT145" s="38">
        <f t="shared" si="29"/>
        <v>0</v>
      </c>
      <c r="AU145" s="38">
        <f t="shared" si="25"/>
        <v>0.7</v>
      </c>
      <c r="AV145" s="31" t="s">
        <v>1132</v>
      </c>
      <c r="AW145" s="31" t="s">
        <v>1676</v>
      </c>
      <c r="AX145" s="32" t="s">
        <v>1701</v>
      </c>
      <c r="AY145" s="185"/>
      <c r="AZ145" s="185"/>
      <c r="BA145" s="32">
        <f t="shared" si="27"/>
        <v>0.36399999999999999</v>
      </c>
      <c r="BB145" s="209" t="str">
        <f t="shared" si="28"/>
        <v>Km</v>
      </c>
      <c r="BC145" s="39"/>
      <c r="BD145" s="39"/>
      <c r="BE145" s="39"/>
      <c r="BF145" s="39"/>
    </row>
    <row r="146" spans="1:58" s="12" customFormat="1" ht="114.75" customHeight="1" x14ac:dyDescent="0.25">
      <c r="A146" s="22"/>
      <c r="B146" s="23" t="s">
        <v>546</v>
      </c>
      <c r="C146" s="24" t="s">
        <v>810</v>
      </c>
      <c r="D146" s="25" t="s">
        <v>810</v>
      </c>
      <c r="E146" s="25" t="s">
        <v>552</v>
      </c>
      <c r="F146" s="25" t="s">
        <v>2140</v>
      </c>
      <c r="G146" s="22" t="s">
        <v>121</v>
      </c>
      <c r="H146" s="26" t="s">
        <v>109</v>
      </c>
      <c r="I146" s="26" t="s">
        <v>714</v>
      </c>
      <c r="J146" s="27">
        <v>559760140</v>
      </c>
      <c r="K146" s="25" t="s">
        <v>815</v>
      </c>
      <c r="L146" s="25" t="s">
        <v>169</v>
      </c>
      <c r="M146" s="22">
        <v>10.7</v>
      </c>
      <c r="N146" s="25" t="s">
        <v>187</v>
      </c>
      <c r="O146" s="24" t="s">
        <v>176</v>
      </c>
      <c r="P146" s="25" t="s">
        <v>179</v>
      </c>
      <c r="Q146" s="42"/>
      <c r="R146" s="25" t="s">
        <v>954</v>
      </c>
      <c r="S146" s="25" t="s">
        <v>955</v>
      </c>
      <c r="T146" s="25" t="s">
        <v>225</v>
      </c>
      <c r="U146" s="25" t="s">
        <v>249</v>
      </c>
      <c r="V146" s="25" t="s">
        <v>491</v>
      </c>
      <c r="W146" s="25" t="s">
        <v>263</v>
      </c>
      <c r="X146" s="25" t="s">
        <v>816</v>
      </c>
      <c r="Y146" s="22" t="s">
        <v>812</v>
      </c>
      <c r="Z146" s="25">
        <v>30</v>
      </c>
      <c r="AA146" s="28"/>
      <c r="AB146" s="28"/>
      <c r="AC146" s="28"/>
      <c r="AD146" s="28"/>
      <c r="AE146" s="25" t="s">
        <v>817</v>
      </c>
      <c r="AF146" s="25" t="s">
        <v>2140</v>
      </c>
      <c r="AG146" s="29">
        <v>559760140</v>
      </c>
      <c r="AH146" s="28"/>
      <c r="AI146" s="30"/>
      <c r="AJ146" s="30"/>
      <c r="AK146" s="28">
        <v>44131</v>
      </c>
      <c r="AL146" s="31">
        <v>90</v>
      </c>
      <c r="AM146" s="32" t="s">
        <v>813</v>
      </c>
      <c r="AN146" s="33">
        <f t="shared" ca="1" si="24"/>
        <v>13.6</v>
      </c>
      <c r="AO146" s="34">
        <v>1</v>
      </c>
      <c r="AP146" s="34">
        <v>0.12</v>
      </c>
      <c r="AQ146" s="35">
        <v>1</v>
      </c>
      <c r="AR146" s="36">
        <v>0.3</v>
      </c>
      <c r="AS146" s="37">
        <v>0.3</v>
      </c>
      <c r="AT146" s="38">
        <v>0</v>
      </c>
      <c r="AU146" s="38">
        <v>0</v>
      </c>
      <c r="AV146" s="31" t="s">
        <v>1328</v>
      </c>
      <c r="AW146" s="244" t="s">
        <v>1676</v>
      </c>
      <c r="AX146" s="32" t="s">
        <v>828</v>
      </c>
      <c r="AY146" s="185"/>
      <c r="AZ146" s="185"/>
      <c r="BA146" s="32">
        <f t="shared" si="27"/>
        <v>0</v>
      </c>
      <c r="BB146" s="209" t="str">
        <f t="shared" si="28"/>
        <v>Km</v>
      </c>
      <c r="BC146" s="235"/>
      <c r="BD146" s="235"/>
      <c r="BE146" s="235"/>
      <c r="BF146" s="235"/>
    </row>
    <row r="147" spans="1:58" s="12" customFormat="1" ht="178.5" customHeight="1" x14ac:dyDescent="0.25">
      <c r="A147" s="216"/>
      <c r="B147" s="217" t="s">
        <v>546</v>
      </c>
      <c r="C147" s="238" t="s">
        <v>510</v>
      </c>
      <c r="D147" s="219" t="s">
        <v>528</v>
      </c>
      <c r="E147" s="219" t="s">
        <v>821</v>
      </c>
      <c r="F147" s="219" t="s">
        <v>1043</v>
      </c>
      <c r="G147" s="216" t="s">
        <v>111</v>
      </c>
      <c r="H147" s="220" t="s">
        <v>110</v>
      </c>
      <c r="I147" s="220" t="s">
        <v>714</v>
      </c>
      <c r="J147" s="221">
        <v>5640854600</v>
      </c>
      <c r="K147" s="219" t="s">
        <v>1044</v>
      </c>
      <c r="L147" s="219" t="s">
        <v>169</v>
      </c>
      <c r="M147" s="216">
        <v>233</v>
      </c>
      <c r="N147" s="219" t="s">
        <v>179</v>
      </c>
      <c r="O147" s="218" t="s">
        <v>176</v>
      </c>
      <c r="P147" s="219" t="s">
        <v>177</v>
      </c>
      <c r="Q147" s="222" t="s">
        <v>1301</v>
      </c>
      <c r="R147" s="219" t="s">
        <v>1052</v>
      </c>
      <c r="S147" s="219" t="s">
        <v>1053</v>
      </c>
      <c r="T147" s="219" t="s">
        <v>1045</v>
      </c>
      <c r="U147" s="219" t="s">
        <v>1046</v>
      </c>
      <c r="V147" s="219" t="s">
        <v>1054</v>
      </c>
      <c r="W147" s="219" t="s">
        <v>1047</v>
      </c>
      <c r="X147" s="219" t="s">
        <v>1048</v>
      </c>
      <c r="Y147" s="216" t="s">
        <v>1049</v>
      </c>
      <c r="Z147" s="219">
        <v>120</v>
      </c>
      <c r="AA147" s="223"/>
      <c r="AB147" s="223"/>
      <c r="AC147" s="223"/>
      <c r="AD147" s="223"/>
      <c r="AE147" s="219" t="s">
        <v>1050</v>
      </c>
      <c r="AF147" s="219" t="s">
        <v>1043</v>
      </c>
      <c r="AG147" s="224">
        <v>5549942283</v>
      </c>
      <c r="AH147" s="223"/>
      <c r="AI147" s="225"/>
      <c r="AJ147" s="225"/>
      <c r="AK147" s="223">
        <v>44418</v>
      </c>
      <c r="AL147" s="226">
        <v>150</v>
      </c>
      <c r="AM147" s="227" t="s">
        <v>447</v>
      </c>
      <c r="AN147" s="228">
        <f t="shared" ca="1" si="24"/>
        <v>6.246666666666667</v>
      </c>
      <c r="AO147" s="229">
        <v>0.8</v>
      </c>
      <c r="AP147" s="229">
        <v>0.2</v>
      </c>
      <c r="AQ147" s="230">
        <v>0.35</v>
      </c>
      <c r="AR147" s="231">
        <v>0.35</v>
      </c>
      <c r="AS147" s="232">
        <f>+AO147</f>
        <v>0.8</v>
      </c>
      <c r="AT147" s="233">
        <f>+AS147-AR147</f>
        <v>0.45000000000000007</v>
      </c>
      <c r="AU147" s="233">
        <f>+AO147-AQ147</f>
        <v>0.45000000000000007</v>
      </c>
      <c r="AV147" s="226" t="s">
        <v>1132</v>
      </c>
      <c r="AW147" s="226" t="s">
        <v>1331</v>
      </c>
      <c r="AX147" s="227" t="s">
        <v>1051</v>
      </c>
      <c r="AY147" s="242"/>
      <c r="AZ147" s="242"/>
      <c r="BA147" s="227">
        <f t="shared" si="27"/>
        <v>104.85000000000001</v>
      </c>
      <c r="BB147" s="234" t="str">
        <f t="shared" si="28"/>
        <v>Km</v>
      </c>
      <c r="BC147" s="235"/>
      <c r="BD147" s="235"/>
      <c r="BE147" s="235"/>
      <c r="BF147" s="235"/>
    </row>
    <row r="148" spans="1:58" s="12" customFormat="1" ht="195" customHeight="1" x14ac:dyDescent="0.25">
      <c r="A148" s="70"/>
      <c r="B148" s="71" t="s">
        <v>546</v>
      </c>
      <c r="C148" s="72" t="s">
        <v>510</v>
      </c>
      <c r="D148" s="73" t="s">
        <v>528</v>
      </c>
      <c r="E148" s="73" t="s">
        <v>552</v>
      </c>
      <c r="F148" s="73" t="s">
        <v>1124</v>
      </c>
      <c r="G148" s="70" t="s">
        <v>121</v>
      </c>
      <c r="H148" s="74" t="s">
        <v>110</v>
      </c>
      <c r="I148" s="74" t="s">
        <v>714</v>
      </c>
      <c r="J148" s="75">
        <v>11276025529</v>
      </c>
      <c r="K148" s="73" t="s">
        <v>1123</v>
      </c>
      <c r="L148" s="73" t="s">
        <v>169</v>
      </c>
      <c r="M148" s="70">
        <v>145</v>
      </c>
      <c r="N148" s="73" t="s">
        <v>179</v>
      </c>
      <c r="O148" s="72" t="s">
        <v>176</v>
      </c>
      <c r="P148" s="73" t="s">
        <v>179</v>
      </c>
      <c r="Q148" s="90" t="s">
        <v>1303</v>
      </c>
      <c r="R148" s="73"/>
      <c r="S148" s="73"/>
      <c r="T148" s="73"/>
      <c r="U148" s="73"/>
      <c r="V148" s="73" t="s">
        <v>1386</v>
      </c>
      <c r="W148" s="73"/>
      <c r="X148" s="73"/>
      <c r="Y148" s="70"/>
      <c r="Z148" s="73"/>
      <c r="AA148" s="76"/>
      <c r="AB148" s="76"/>
      <c r="AC148" s="76"/>
      <c r="AD148" s="76"/>
      <c r="AE148" s="73" t="s">
        <v>1125</v>
      </c>
      <c r="AF148" s="73" t="s">
        <v>1124</v>
      </c>
      <c r="AG148" s="77">
        <v>11276025529</v>
      </c>
      <c r="AH148" s="76"/>
      <c r="AI148" s="78"/>
      <c r="AJ148" s="78"/>
      <c r="AK148" s="76">
        <v>44414</v>
      </c>
      <c r="AL148" s="79">
        <v>90</v>
      </c>
      <c r="AM148" s="80" t="s">
        <v>1063</v>
      </c>
      <c r="AN148" s="82">
        <f t="shared" ca="1" si="24"/>
        <v>10.455555555555556</v>
      </c>
      <c r="AO148" s="82">
        <v>0.6</v>
      </c>
      <c r="AP148" s="82"/>
      <c r="AQ148" s="83">
        <v>0.35</v>
      </c>
      <c r="AR148" s="84">
        <v>0.6</v>
      </c>
      <c r="AS148" s="85">
        <f>+AO148</f>
        <v>0.6</v>
      </c>
      <c r="AT148" s="86">
        <f>+AS148-AR148</f>
        <v>0</v>
      </c>
      <c r="AU148" s="86">
        <f>+AO148-AQ148</f>
        <v>0.25</v>
      </c>
      <c r="AV148" s="79" t="s">
        <v>1132</v>
      </c>
      <c r="AW148" s="79" t="s">
        <v>1332</v>
      </c>
      <c r="AX148" s="80"/>
      <c r="AY148" s="87"/>
      <c r="AZ148" s="87"/>
      <c r="BA148" s="80">
        <f t="shared" si="27"/>
        <v>36.25</v>
      </c>
      <c r="BB148" s="210" t="str">
        <f t="shared" si="28"/>
        <v>Km</v>
      </c>
      <c r="BC148" s="48"/>
      <c r="BD148" s="48"/>
      <c r="BE148" s="48"/>
      <c r="BF148" s="48"/>
    </row>
    <row r="149" spans="1:58" s="12" customFormat="1" ht="102" customHeight="1" x14ac:dyDescent="0.25">
      <c r="A149" s="216"/>
      <c r="B149" s="217" t="s">
        <v>546</v>
      </c>
      <c r="C149" s="238" t="s">
        <v>510</v>
      </c>
      <c r="D149" s="219" t="s">
        <v>528</v>
      </c>
      <c r="E149" s="219" t="s">
        <v>552</v>
      </c>
      <c r="F149" s="219" t="s">
        <v>1148</v>
      </c>
      <c r="G149" s="216" t="s">
        <v>111</v>
      </c>
      <c r="H149" s="220" t="s">
        <v>110</v>
      </c>
      <c r="I149" s="220" t="s">
        <v>714</v>
      </c>
      <c r="J149" s="221">
        <v>28000000000</v>
      </c>
      <c r="K149" s="219" t="s">
        <v>2016</v>
      </c>
      <c r="L149" s="219" t="s">
        <v>169</v>
      </c>
      <c r="M149" s="216">
        <v>106</v>
      </c>
      <c r="N149" s="219" t="s">
        <v>2106</v>
      </c>
      <c r="O149" s="218" t="s">
        <v>176</v>
      </c>
      <c r="P149" s="219" t="s">
        <v>1150</v>
      </c>
      <c r="Q149" s="222" t="s">
        <v>1304</v>
      </c>
      <c r="R149" s="219" t="s">
        <v>1156</v>
      </c>
      <c r="S149" s="219" t="s">
        <v>1157</v>
      </c>
      <c r="T149" s="219" t="s">
        <v>1151</v>
      </c>
      <c r="U149" s="219" t="s">
        <v>1152</v>
      </c>
      <c r="V149" s="219" t="s">
        <v>1383</v>
      </c>
      <c r="W149" s="219" t="s">
        <v>1153</v>
      </c>
      <c r="X149" s="219" t="s">
        <v>1153</v>
      </c>
      <c r="Y149" s="216" t="s">
        <v>1154</v>
      </c>
      <c r="Z149" s="219"/>
      <c r="AA149" s="223"/>
      <c r="AB149" s="223"/>
      <c r="AC149" s="223">
        <v>44489</v>
      </c>
      <c r="AD149" s="223">
        <v>44501</v>
      </c>
      <c r="AE149" s="219" t="s">
        <v>1155</v>
      </c>
      <c r="AF149" s="219" t="s">
        <v>1158</v>
      </c>
      <c r="AG149" s="224">
        <v>7684971324</v>
      </c>
      <c r="AH149" s="223"/>
      <c r="AI149" s="225"/>
      <c r="AJ149" s="224">
        <v>7684971324</v>
      </c>
      <c r="AK149" s="223"/>
      <c r="AL149" s="226"/>
      <c r="AM149" s="227" t="s">
        <v>477</v>
      </c>
      <c r="AN149" s="228" t="e">
        <f t="shared" ca="1" si="24"/>
        <v>#DIV/0!</v>
      </c>
      <c r="AO149" s="229">
        <v>0.3</v>
      </c>
      <c r="AP149" s="229"/>
      <c r="AQ149" s="230">
        <v>0</v>
      </c>
      <c r="AR149" s="231">
        <v>0.3</v>
      </c>
      <c r="AS149" s="232">
        <f>+AO149</f>
        <v>0.3</v>
      </c>
      <c r="AT149" s="233">
        <f>+AS149-AR149</f>
        <v>0</v>
      </c>
      <c r="AU149" s="233">
        <f>+AO149-AQ149</f>
        <v>0.3</v>
      </c>
      <c r="AV149" s="226" t="s">
        <v>1132</v>
      </c>
      <c r="AW149" s="226" t="s">
        <v>1331</v>
      </c>
      <c r="AX149" s="227"/>
      <c r="AY149" s="242"/>
      <c r="AZ149" s="242"/>
      <c r="BA149" s="227">
        <f t="shared" si="27"/>
        <v>31.799999999999997</v>
      </c>
      <c r="BB149" s="234" t="str">
        <f t="shared" si="28"/>
        <v>Km</v>
      </c>
      <c r="BC149" s="235"/>
      <c r="BD149" s="235"/>
      <c r="BE149" s="235"/>
      <c r="BF149" s="235"/>
    </row>
    <row r="150" spans="1:58" s="12" customFormat="1" ht="89.25" customHeight="1" x14ac:dyDescent="0.25">
      <c r="A150" s="70"/>
      <c r="B150" s="71">
        <v>206</v>
      </c>
      <c r="C150" s="72">
        <v>237</v>
      </c>
      <c r="D150" s="73" t="s">
        <v>533</v>
      </c>
      <c r="E150" s="73" t="s">
        <v>552</v>
      </c>
      <c r="F150" s="73" t="s">
        <v>1243</v>
      </c>
      <c r="G150" s="70" t="s">
        <v>111</v>
      </c>
      <c r="H150" s="74" t="s">
        <v>830</v>
      </c>
      <c r="I150" s="74" t="s">
        <v>835</v>
      </c>
      <c r="J150" s="75">
        <v>13500000000</v>
      </c>
      <c r="K150" s="73" t="s">
        <v>708</v>
      </c>
      <c r="L150" s="73" t="s">
        <v>169</v>
      </c>
      <c r="M150" s="70">
        <v>14</v>
      </c>
      <c r="N150" s="73" t="s">
        <v>710</v>
      </c>
      <c r="O150" s="72" t="s">
        <v>176</v>
      </c>
      <c r="P150" s="73" t="s">
        <v>711</v>
      </c>
      <c r="Q150" s="90" t="s">
        <v>1308</v>
      </c>
      <c r="R150" s="73" t="s">
        <v>1244</v>
      </c>
      <c r="S150" s="73"/>
      <c r="T150" s="73" t="s">
        <v>1245</v>
      </c>
      <c r="U150" s="73" t="s">
        <v>1245</v>
      </c>
      <c r="V150" s="73" t="s">
        <v>499</v>
      </c>
      <c r="W150" s="73" t="s">
        <v>295</v>
      </c>
      <c r="X150" s="73" t="s">
        <v>712</v>
      </c>
      <c r="Y150" s="70"/>
      <c r="Z150" s="73"/>
      <c r="AA150" s="76">
        <v>44420</v>
      </c>
      <c r="AB150" s="76">
        <v>44431</v>
      </c>
      <c r="AC150" s="76">
        <v>44432</v>
      </c>
      <c r="AD150" s="76"/>
      <c r="AE150" s="73" t="s">
        <v>1246</v>
      </c>
      <c r="AF150" s="73" t="s">
        <v>1247</v>
      </c>
      <c r="AG150" s="77">
        <v>5218373390</v>
      </c>
      <c r="AH150" s="76">
        <v>44299</v>
      </c>
      <c r="AI150" s="78"/>
      <c r="AJ150" s="78"/>
      <c r="AK150" s="76">
        <v>44543</v>
      </c>
      <c r="AL150" s="79">
        <v>150</v>
      </c>
      <c r="AM150" s="80" t="s">
        <v>1248</v>
      </c>
      <c r="AN150" s="81">
        <f t="shared" ca="1" si="24"/>
        <v>5.4133333333333331</v>
      </c>
      <c r="AO150" s="82">
        <v>0.73899999999999999</v>
      </c>
      <c r="AP150" s="82">
        <v>0.46</v>
      </c>
      <c r="AQ150" s="83">
        <v>0</v>
      </c>
      <c r="AR150" s="84">
        <v>0.47239999999999999</v>
      </c>
      <c r="AS150" s="85">
        <f>AO150</f>
        <v>0.73899999999999999</v>
      </c>
      <c r="AT150" s="86">
        <f>AS150-AR150</f>
        <v>0.2666</v>
      </c>
      <c r="AU150" s="86">
        <f>AO150</f>
        <v>0.73899999999999999</v>
      </c>
      <c r="AV150" s="79" t="s">
        <v>1132</v>
      </c>
      <c r="AW150" s="79" t="s">
        <v>1332</v>
      </c>
      <c r="AX150" s="80"/>
      <c r="AY150" s="87">
        <v>44342</v>
      </c>
      <c r="AZ150" s="87">
        <v>44406</v>
      </c>
      <c r="BA150" s="80">
        <f t="shared" si="27"/>
        <v>10.346</v>
      </c>
      <c r="BB150" s="210" t="str">
        <f t="shared" si="28"/>
        <v>Km</v>
      </c>
      <c r="BC150" s="48"/>
      <c r="BD150" s="48"/>
      <c r="BE150" s="48"/>
      <c r="BF150" s="48"/>
    </row>
    <row r="151" spans="1:58" s="12" customFormat="1" ht="89.25" customHeight="1" x14ac:dyDescent="0.25">
      <c r="A151" s="70"/>
      <c r="B151" s="71">
        <v>206</v>
      </c>
      <c r="C151" s="72">
        <v>237</v>
      </c>
      <c r="D151" s="73" t="s">
        <v>533</v>
      </c>
      <c r="E151" s="73" t="s">
        <v>552</v>
      </c>
      <c r="F151" s="73" t="s">
        <v>1249</v>
      </c>
      <c r="G151" s="70" t="s">
        <v>111</v>
      </c>
      <c r="H151" s="74" t="s">
        <v>830</v>
      </c>
      <c r="I151" s="74" t="s">
        <v>835</v>
      </c>
      <c r="J151" s="75"/>
      <c r="K151" s="73" t="s">
        <v>708</v>
      </c>
      <c r="L151" s="73" t="s">
        <v>169</v>
      </c>
      <c r="M151" s="70">
        <v>5</v>
      </c>
      <c r="N151" s="73" t="s">
        <v>710</v>
      </c>
      <c r="O151" s="72" t="s">
        <v>176</v>
      </c>
      <c r="P151" s="73" t="s">
        <v>711</v>
      </c>
      <c r="Q151" s="90" t="s">
        <v>1308</v>
      </c>
      <c r="R151" s="73" t="s">
        <v>1250</v>
      </c>
      <c r="S151" s="73"/>
      <c r="T151" s="73" t="s">
        <v>1251</v>
      </c>
      <c r="U151" s="73" t="s">
        <v>1252</v>
      </c>
      <c r="V151" s="73" t="s">
        <v>499</v>
      </c>
      <c r="W151" s="73" t="s">
        <v>295</v>
      </c>
      <c r="X151" s="73" t="s">
        <v>712</v>
      </c>
      <c r="Y151" s="70"/>
      <c r="Z151" s="73"/>
      <c r="AA151" s="76">
        <v>44420</v>
      </c>
      <c r="AB151" s="76">
        <v>44431</v>
      </c>
      <c r="AC151" s="76">
        <v>44432</v>
      </c>
      <c r="AD151" s="76"/>
      <c r="AE151" s="73" t="s">
        <v>1253</v>
      </c>
      <c r="AF151" s="73" t="s">
        <v>1254</v>
      </c>
      <c r="AG151" s="77">
        <v>4060995340</v>
      </c>
      <c r="AH151" s="76">
        <v>44299</v>
      </c>
      <c r="AI151" s="78"/>
      <c r="AJ151" s="78"/>
      <c r="AK151" s="76">
        <v>44543</v>
      </c>
      <c r="AL151" s="79">
        <v>150</v>
      </c>
      <c r="AM151" s="80" t="s">
        <v>1248</v>
      </c>
      <c r="AN151" s="81">
        <f t="shared" ca="1" si="24"/>
        <v>5.4133333333333331</v>
      </c>
      <c r="AO151" s="82">
        <v>0.89900000000000002</v>
      </c>
      <c r="AP151" s="82">
        <v>0.73</v>
      </c>
      <c r="AQ151" s="83">
        <v>0</v>
      </c>
      <c r="AR151" s="84">
        <v>0.61470000000000002</v>
      </c>
      <c r="AS151" s="85">
        <f>AO151</f>
        <v>0.89900000000000002</v>
      </c>
      <c r="AT151" s="86">
        <f>AS151-AR151</f>
        <v>0.2843</v>
      </c>
      <c r="AU151" s="86">
        <f>AO151</f>
        <v>0.89900000000000002</v>
      </c>
      <c r="AV151" s="79" t="s">
        <v>1132</v>
      </c>
      <c r="AW151" s="79" t="s">
        <v>1332</v>
      </c>
      <c r="AX151" s="80"/>
      <c r="AY151" s="87">
        <v>44342</v>
      </c>
      <c r="AZ151" s="87">
        <v>44406</v>
      </c>
      <c r="BA151" s="80">
        <f t="shared" si="27"/>
        <v>4.4950000000000001</v>
      </c>
      <c r="BB151" s="210" t="str">
        <f t="shared" si="28"/>
        <v>Km</v>
      </c>
      <c r="BC151" s="48"/>
      <c r="BD151" s="48"/>
      <c r="BE151" s="48"/>
      <c r="BF151" s="48"/>
    </row>
    <row r="152" spans="1:58" s="12" customFormat="1" ht="76.5" customHeight="1" x14ac:dyDescent="0.25">
      <c r="A152" s="70"/>
      <c r="B152" s="71" t="s">
        <v>546</v>
      </c>
      <c r="C152" s="72">
        <v>237</v>
      </c>
      <c r="D152" s="73" t="s">
        <v>533</v>
      </c>
      <c r="E152" s="73" t="s">
        <v>552</v>
      </c>
      <c r="F152" s="73" t="s">
        <v>1255</v>
      </c>
      <c r="G152" s="70" t="s">
        <v>111</v>
      </c>
      <c r="H152" s="74" t="s">
        <v>830</v>
      </c>
      <c r="I152" s="74" t="s">
        <v>835</v>
      </c>
      <c r="J152" s="75"/>
      <c r="K152" s="73" t="s">
        <v>708</v>
      </c>
      <c r="L152" s="73" t="s">
        <v>169</v>
      </c>
      <c r="M152" s="70">
        <v>5</v>
      </c>
      <c r="N152" s="73" t="s">
        <v>710</v>
      </c>
      <c r="O152" s="72" t="s">
        <v>176</v>
      </c>
      <c r="P152" s="73" t="s">
        <v>711</v>
      </c>
      <c r="Q152" s="90" t="s">
        <v>1308</v>
      </c>
      <c r="R152" s="73" t="s">
        <v>1256</v>
      </c>
      <c r="S152" s="73"/>
      <c r="T152" s="73" t="s">
        <v>1257</v>
      </c>
      <c r="U152" s="73" t="s">
        <v>1257</v>
      </c>
      <c r="V152" s="73" t="s">
        <v>499</v>
      </c>
      <c r="W152" s="73" t="s">
        <v>295</v>
      </c>
      <c r="X152" s="73" t="s">
        <v>712</v>
      </c>
      <c r="Y152" s="70"/>
      <c r="Z152" s="73"/>
      <c r="AA152" s="76">
        <v>44420</v>
      </c>
      <c r="AB152" s="76">
        <v>44431</v>
      </c>
      <c r="AC152" s="76">
        <v>44432</v>
      </c>
      <c r="AD152" s="76"/>
      <c r="AE152" s="73" t="s">
        <v>1258</v>
      </c>
      <c r="AF152" s="73" t="s">
        <v>1259</v>
      </c>
      <c r="AG152" s="77">
        <v>4489004105.04</v>
      </c>
      <c r="AH152" s="76">
        <v>44299</v>
      </c>
      <c r="AI152" s="78"/>
      <c r="AJ152" s="78"/>
      <c r="AK152" s="76">
        <v>44538</v>
      </c>
      <c r="AL152" s="79">
        <v>150</v>
      </c>
      <c r="AM152" s="80" t="s">
        <v>1260</v>
      </c>
      <c r="AN152" s="81">
        <f t="shared" ca="1" si="24"/>
        <v>5.4466666666666663</v>
      </c>
      <c r="AO152" s="82">
        <v>0.99</v>
      </c>
      <c r="AP152" s="82">
        <v>0.68</v>
      </c>
      <c r="AQ152" s="83">
        <v>0</v>
      </c>
      <c r="AR152" s="84">
        <v>0.66859999999999997</v>
      </c>
      <c r="AS152" s="85">
        <f>AO152</f>
        <v>0.99</v>
      </c>
      <c r="AT152" s="86">
        <f>AS152-AR152</f>
        <v>0.32140000000000002</v>
      </c>
      <c r="AU152" s="86">
        <f>AO152</f>
        <v>0.99</v>
      </c>
      <c r="AV152" s="79" t="s">
        <v>1132</v>
      </c>
      <c r="AW152" s="79" t="s">
        <v>1332</v>
      </c>
      <c r="AX152" s="80"/>
      <c r="AY152" s="87"/>
      <c r="AZ152" s="87"/>
      <c r="BA152" s="80">
        <f t="shared" si="27"/>
        <v>4.95</v>
      </c>
      <c r="BB152" s="210" t="str">
        <f t="shared" si="28"/>
        <v>Km</v>
      </c>
      <c r="BC152" s="48"/>
      <c r="BD152" s="48"/>
      <c r="BE152" s="48"/>
      <c r="BF152" s="48"/>
    </row>
    <row r="153" spans="1:58" s="12" customFormat="1" ht="120" customHeight="1" x14ac:dyDescent="0.25">
      <c r="A153" s="22"/>
      <c r="B153" s="23"/>
      <c r="C153" s="24"/>
      <c r="D153" s="25"/>
      <c r="E153" s="25"/>
      <c r="F153" s="25" t="s">
        <v>1146</v>
      </c>
      <c r="G153" s="22" t="s">
        <v>114</v>
      </c>
      <c r="H153" s="26" t="s">
        <v>110</v>
      </c>
      <c r="I153" s="26" t="s">
        <v>714</v>
      </c>
      <c r="J153" s="27">
        <v>6370000000</v>
      </c>
      <c r="K153" s="25"/>
      <c r="L153" s="25" t="s">
        <v>169</v>
      </c>
      <c r="M153" s="22"/>
      <c r="N153" s="25"/>
      <c r="O153" s="24" t="s">
        <v>176</v>
      </c>
      <c r="P153" s="25"/>
      <c r="Q153" s="42" t="s">
        <v>1319</v>
      </c>
      <c r="R153" s="25"/>
      <c r="S153" s="25"/>
      <c r="T153" s="25"/>
      <c r="U153" s="25"/>
      <c r="V153" s="25" t="s">
        <v>493</v>
      </c>
      <c r="W153" s="25"/>
      <c r="X153" s="25"/>
      <c r="Y153" s="22"/>
      <c r="Z153" s="25"/>
      <c r="AA153" s="28"/>
      <c r="AB153" s="28"/>
      <c r="AC153" s="28"/>
      <c r="AD153" s="28"/>
      <c r="AE153" s="25"/>
      <c r="AF153" s="25" t="s">
        <v>1168</v>
      </c>
      <c r="AG153" s="29">
        <v>6370000000</v>
      </c>
      <c r="AH153" s="28"/>
      <c r="AI153" s="30"/>
      <c r="AJ153" s="30"/>
      <c r="AK153" s="28">
        <v>44558</v>
      </c>
      <c r="AL153" s="31">
        <v>90</v>
      </c>
      <c r="AM153" s="32"/>
      <c r="AN153" s="33">
        <f ca="1">((TODAY())-AK153)/AL153</f>
        <v>8.8555555555555561</v>
      </c>
      <c r="AO153" s="34">
        <v>1</v>
      </c>
      <c r="AP153" s="35"/>
      <c r="AQ153" s="35">
        <v>0</v>
      </c>
      <c r="AR153" s="36">
        <v>1</v>
      </c>
      <c r="AS153" s="37">
        <f t="shared" ref="AS153:AS158" si="30">+AO153</f>
        <v>1</v>
      </c>
      <c r="AT153" s="38">
        <f t="shared" ref="AT153:AT158" si="31">+AS153-AR153</f>
        <v>0</v>
      </c>
      <c r="AU153" s="38">
        <f t="shared" ref="AU153:AU158" si="32">+AO153-AQ153</f>
        <v>1</v>
      </c>
      <c r="AV153" s="31" t="s">
        <v>1131</v>
      </c>
      <c r="AW153" s="31" t="s">
        <v>1676</v>
      </c>
      <c r="AX153" s="32" t="s">
        <v>2012</v>
      </c>
      <c r="AY153" s="185"/>
      <c r="AZ153" s="185"/>
      <c r="BA153" s="32">
        <f t="shared" si="27"/>
        <v>0</v>
      </c>
      <c r="BB153" s="209" t="str">
        <f t="shared" si="28"/>
        <v>Km</v>
      </c>
      <c r="BC153" s="39"/>
      <c r="BD153" s="39"/>
      <c r="BE153" s="39"/>
      <c r="BF153" s="39"/>
    </row>
    <row r="154" spans="1:58" s="12" customFormat="1" ht="51" customHeight="1" x14ac:dyDescent="0.25">
      <c r="A154" s="49"/>
      <c r="B154" s="50" t="s">
        <v>546</v>
      </c>
      <c r="C154" s="69" t="s">
        <v>1191</v>
      </c>
      <c r="D154" s="52" t="s">
        <v>1343</v>
      </c>
      <c r="E154" s="52" t="s">
        <v>552</v>
      </c>
      <c r="F154" s="52" t="s">
        <v>2141</v>
      </c>
      <c r="G154" s="49" t="s">
        <v>111</v>
      </c>
      <c r="H154" s="53" t="s">
        <v>110</v>
      </c>
      <c r="I154" s="53" t="s">
        <v>714</v>
      </c>
      <c r="J154" s="54">
        <v>8000000000</v>
      </c>
      <c r="K154" s="52"/>
      <c r="L154" s="52" t="s">
        <v>169</v>
      </c>
      <c r="M154" s="49"/>
      <c r="N154" s="52"/>
      <c r="O154" s="55" t="s">
        <v>176</v>
      </c>
      <c r="P154" s="52"/>
      <c r="Q154" s="91" t="s">
        <v>1314</v>
      </c>
      <c r="R154" s="52"/>
      <c r="S154" s="52"/>
      <c r="T154" s="52"/>
      <c r="U154" s="52"/>
      <c r="V154" s="52" t="s">
        <v>2142</v>
      </c>
      <c r="W154" s="52"/>
      <c r="X154" s="52"/>
      <c r="Y154" s="49"/>
      <c r="Z154" s="52"/>
      <c r="AA154" s="56">
        <v>44540</v>
      </c>
      <c r="AB154" s="56"/>
      <c r="AC154" s="56"/>
      <c r="AD154" s="56"/>
      <c r="AE154" s="52"/>
      <c r="AF154" s="52" t="s">
        <v>2141</v>
      </c>
      <c r="AG154" s="54">
        <v>38000000</v>
      </c>
      <c r="AH154" s="56"/>
      <c r="AI154" s="58"/>
      <c r="AJ154" s="58"/>
      <c r="AK154" s="56"/>
      <c r="AL154" s="59"/>
      <c r="AM154" s="60" t="s">
        <v>1506</v>
      </c>
      <c r="AN154" s="61" t="e">
        <f ca="1">((TODAY())-AK154)/AL154</f>
        <v>#DIV/0!</v>
      </c>
      <c r="AO154" s="62">
        <v>0</v>
      </c>
      <c r="AP154" s="62"/>
      <c r="AQ154" s="68">
        <v>0</v>
      </c>
      <c r="AR154" s="65">
        <v>0</v>
      </c>
      <c r="AS154" s="66">
        <f t="shared" si="30"/>
        <v>0</v>
      </c>
      <c r="AT154" s="63">
        <f t="shared" si="31"/>
        <v>0</v>
      </c>
      <c r="AU154" s="63">
        <f t="shared" si="32"/>
        <v>0</v>
      </c>
      <c r="AV154" s="59" t="s">
        <v>1381</v>
      </c>
      <c r="AW154" s="59" t="s">
        <v>1781</v>
      </c>
      <c r="AX154" s="60" t="s">
        <v>1893</v>
      </c>
      <c r="AY154" s="241"/>
      <c r="AZ154" s="241"/>
      <c r="BA154" s="60">
        <f t="shared" si="27"/>
        <v>0</v>
      </c>
      <c r="BB154" s="212" t="str">
        <f t="shared" si="28"/>
        <v>Km</v>
      </c>
      <c r="BC154" s="67"/>
      <c r="BD154" s="67"/>
      <c r="BE154" s="67"/>
      <c r="BF154" s="67"/>
    </row>
    <row r="155" spans="1:58" s="12" customFormat="1" ht="25.5" customHeight="1" x14ac:dyDescent="0.25">
      <c r="A155" s="70"/>
      <c r="B155" s="71"/>
      <c r="C155" s="72"/>
      <c r="D155" s="73"/>
      <c r="E155" s="73"/>
      <c r="F155" s="73" t="s">
        <v>1176</v>
      </c>
      <c r="G155" s="70" t="s">
        <v>114</v>
      </c>
      <c r="H155" s="74" t="s">
        <v>110</v>
      </c>
      <c r="I155" s="74" t="s">
        <v>714</v>
      </c>
      <c r="J155" s="75">
        <v>174367000</v>
      </c>
      <c r="K155" s="73" t="s">
        <v>136</v>
      </c>
      <c r="L155" s="73"/>
      <c r="M155" s="70"/>
      <c r="N155" s="73"/>
      <c r="O155" s="72" t="s">
        <v>176</v>
      </c>
      <c r="P155" s="73"/>
      <c r="Q155" s="90" t="s">
        <v>1322</v>
      </c>
      <c r="R155" s="73"/>
      <c r="S155" s="73"/>
      <c r="T155" s="73"/>
      <c r="U155" s="73"/>
      <c r="V155" s="73" t="s">
        <v>497</v>
      </c>
      <c r="W155" s="73"/>
      <c r="X155" s="73"/>
      <c r="Y155" s="70"/>
      <c r="Z155" s="73"/>
      <c r="AA155" s="76"/>
      <c r="AB155" s="76"/>
      <c r="AC155" s="76"/>
      <c r="AD155" s="76"/>
      <c r="AE155" s="73" t="s">
        <v>1188</v>
      </c>
      <c r="AF155" s="73" t="s">
        <v>1176</v>
      </c>
      <c r="AG155" s="75">
        <v>174367000</v>
      </c>
      <c r="AH155" s="76"/>
      <c r="AI155" s="78"/>
      <c r="AJ155" s="78"/>
      <c r="AK155" s="76"/>
      <c r="AL155" s="79"/>
      <c r="AM155" s="80" t="s">
        <v>1177</v>
      </c>
      <c r="AN155" s="81"/>
      <c r="AO155" s="82">
        <v>0.6</v>
      </c>
      <c r="AP155" s="82"/>
      <c r="AQ155" s="83">
        <v>0</v>
      </c>
      <c r="AR155" s="84">
        <v>0.6</v>
      </c>
      <c r="AS155" s="85">
        <f t="shared" si="30"/>
        <v>0.6</v>
      </c>
      <c r="AT155" s="86">
        <f t="shared" si="31"/>
        <v>0</v>
      </c>
      <c r="AU155" s="86">
        <f t="shared" si="32"/>
        <v>0.6</v>
      </c>
      <c r="AV155" s="79" t="s">
        <v>1132</v>
      </c>
      <c r="AW155" s="79" t="s">
        <v>1332</v>
      </c>
      <c r="AX155" s="80"/>
      <c r="AY155" s="87"/>
      <c r="AZ155" s="87"/>
      <c r="BA155" s="80">
        <f t="shared" si="27"/>
        <v>0</v>
      </c>
      <c r="BB155" s="210">
        <f t="shared" si="28"/>
        <v>0</v>
      </c>
      <c r="BC155" s="48"/>
      <c r="BD155" s="48"/>
      <c r="BE155" s="48"/>
      <c r="BF155" s="48"/>
    </row>
    <row r="156" spans="1:58" s="12" customFormat="1" ht="90" customHeight="1" x14ac:dyDescent="0.25">
      <c r="A156" s="94"/>
      <c r="B156" s="95" t="s">
        <v>546</v>
      </c>
      <c r="C156" s="96" t="s">
        <v>1191</v>
      </c>
      <c r="D156" s="97" t="s">
        <v>1343</v>
      </c>
      <c r="E156" s="97" t="s">
        <v>552</v>
      </c>
      <c r="F156" s="97" t="s">
        <v>1344</v>
      </c>
      <c r="G156" s="94" t="s">
        <v>111</v>
      </c>
      <c r="H156" s="98" t="s">
        <v>110</v>
      </c>
      <c r="I156" s="98" t="s">
        <v>714</v>
      </c>
      <c r="J156" s="99">
        <v>4880000000</v>
      </c>
      <c r="K156" s="97" t="s">
        <v>2016</v>
      </c>
      <c r="L156" s="97" t="s">
        <v>169</v>
      </c>
      <c r="M156" s="94">
        <v>136</v>
      </c>
      <c r="N156" s="97" t="s">
        <v>2106</v>
      </c>
      <c r="O156" s="96" t="s">
        <v>176</v>
      </c>
      <c r="P156" s="97" t="s">
        <v>1345</v>
      </c>
      <c r="Q156" s="100" t="s">
        <v>1346</v>
      </c>
      <c r="R156" s="97" t="s">
        <v>1347</v>
      </c>
      <c r="S156" s="97" t="s">
        <v>1348</v>
      </c>
      <c r="T156" s="97" t="s">
        <v>978</v>
      </c>
      <c r="U156" s="97" t="s">
        <v>1349</v>
      </c>
      <c r="V156" s="97" t="s">
        <v>496</v>
      </c>
      <c r="W156" s="97" t="s">
        <v>1350</v>
      </c>
      <c r="X156" s="97" t="s">
        <v>1350</v>
      </c>
      <c r="Y156" s="94" t="s">
        <v>1351</v>
      </c>
      <c r="Z156" s="97"/>
      <c r="AA156" s="101"/>
      <c r="AB156" s="101"/>
      <c r="AC156" s="101"/>
      <c r="AD156" s="101"/>
      <c r="AE156" s="97"/>
      <c r="AF156" s="97" t="s">
        <v>1344</v>
      </c>
      <c r="AG156" s="102"/>
      <c r="AH156" s="101"/>
      <c r="AI156" s="103"/>
      <c r="AJ156" s="103"/>
      <c r="AK156" s="101"/>
      <c r="AL156" s="104"/>
      <c r="AM156" s="105" t="s">
        <v>2072</v>
      </c>
      <c r="AN156" s="106" t="e">
        <f t="shared" ref="AN156:AN221" ca="1" si="33">((TODAY())-AK156)/AL156</f>
        <v>#DIV/0!</v>
      </c>
      <c r="AO156" s="107">
        <v>0.14000000000000001</v>
      </c>
      <c r="AP156" s="107"/>
      <c r="AQ156" s="108">
        <v>0</v>
      </c>
      <c r="AR156" s="109">
        <v>0.14000000000000001</v>
      </c>
      <c r="AS156" s="110">
        <f t="shared" si="30"/>
        <v>0.14000000000000001</v>
      </c>
      <c r="AT156" s="111">
        <f t="shared" si="31"/>
        <v>0</v>
      </c>
      <c r="AU156" s="111">
        <f t="shared" si="32"/>
        <v>0.14000000000000001</v>
      </c>
      <c r="AV156" s="104" t="s">
        <v>1132</v>
      </c>
      <c r="AW156" s="104" t="s">
        <v>1333</v>
      </c>
      <c r="AX156" s="105" t="s">
        <v>2073</v>
      </c>
      <c r="AY156" s="201"/>
      <c r="AZ156" s="201"/>
      <c r="BA156" s="105">
        <f t="shared" si="27"/>
        <v>19.040000000000003</v>
      </c>
      <c r="BB156" s="211" t="str">
        <f t="shared" si="28"/>
        <v>Km</v>
      </c>
      <c r="BC156" s="112"/>
      <c r="BD156" s="112"/>
      <c r="BE156" s="112"/>
      <c r="BF156" s="112"/>
    </row>
    <row r="157" spans="1:58" s="12" customFormat="1" ht="76.5" customHeight="1" x14ac:dyDescent="0.25">
      <c r="A157" s="49"/>
      <c r="B157" s="50" t="s">
        <v>546</v>
      </c>
      <c r="C157" s="69" t="s">
        <v>1191</v>
      </c>
      <c r="D157" s="52" t="s">
        <v>1343</v>
      </c>
      <c r="E157" s="52" t="s">
        <v>552</v>
      </c>
      <c r="F157" s="52" t="s">
        <v>1352</v>
      </c>
      <c r="G157" s="49" t="s">
        <v>113</v>
      </c>
      <c r="H157" s="53" t="s">
        <v>110</v>
      </c>
      <c r="I157" s="53" t="s">
        <v>714</v>
      </c>
      <c r="J157" s="54">
        <v>8800000000</v>
      </c>
      <c r="K157" s="52" t="s">
        <v>1353</v>
      </c>
      <c r="L157" s="52" t="s">
        <v>1134</v>
      </c>
      <c r="M157" s="49">
        <v>202</v>
      </c>
      <c r="N157" s="52"/>
      <c r="O157" s="55" t="s">
        <v>176</v>
      </c>
      <c r="P157" s="52"/>
      <c r="Q157" s="91" t="s">
        <v>1281</v>
      </c>
      <c r="R157" s="52"/>
      <c r="S157" s="52"/>
      <c r="T157" s="52"/>
      <c r="U157" s="52"/>
      <c r="V157" s="52" t="s">
        <v>1376</v>
      </c>
      <c r="W157" s="52"/>
      <c r="X157" s="52"/>
      <c r="Y157" s="49"/>
      <c r="Z157" s="52"/>
      <c r="AA157" s="56"/>
      <c r="AB157" s="56"/>
      <c r="AC157" s="56"/>
      <c r="AD157" s="56"/>
      <c r="AE157" s="52"/>
      <c r="AF157" s="52" t="s">
        <v>1352</v>
      </c>
      <c r="AG157" s="54"/>
      <c r="AH157" s="56"/>
      <c r="AI157" s="58"/>
      <c r="AJ157" s="58"/>
      <c r="AK157" s="56"/>
      <c r="AL157" s="59"/>
      <c r="AM157" s="60"/>
      <c r="AN157" s="61" t="e">
        <f t="shared" ca="1" si="33"/>
        <v>#DIV/0!</v>
      </c>
      <c r="AO157" s="62">
        <v>0</v>
      </c>
      <c r="AP157" s="62"/>
      <c r="AQ157" s="68">
        <v>0</v>
      </c>
      <c r="AR157" s="65">
        <v>0</v>
      </c>
      <c r="AS157" s="66">
        <f t="shared" si="30"/>
        <v>0</v>
      </c>
      <c r="AT157" s="63">
        <f t="shared" si="31"/>
        <v>0</v>
      </c>
      <c r="AU157" s="63">
        <f t="shared" si="32"/>
        <v>0</v>
      </c>
      <c r="AV157" s="59" t="s">
        <v>1381</v>
      </c>
      <c r="AW157" s="59" t="s">
        <v>1781</v>
      </c>
      <c r="AX157" s="60" t="s">
        <v>1354</v>
      </c>
      <c r="AY157" s="241"/>
      <c r="AZ157" s="241"/>
      <c r="BA157" s="60">
        <f t="shared" si="27"/>
        <v>0</v>
      </c>
      <c r="BB157" s="212" t="str">
        <f t="shared" si="28"/>
        <v>ML</v>
      </c>
      <c r="BC157" s="67"/>
      <c r="BD157" s="67"/>
      <c r="BE157" s="67"/>
      <c r="BF157" s="67"/>
    </row>
    <row r="158" spans="1:58" s="12" customFormat="1" ht="38.25" customHeight="1" x14ac:dyDescent="0.25">
      <c r="A158" s="49"/>
      <c r="B158" s="50" t="s">
        <v>546</v>
      </c>
      <c r="C158" s="69" t="s">
        <v>1191</v>
      </c>
      <c r="D158" s="52" t="s">
        <v>1343</v>
      </c>
      <c r="E158" s="52" t="s">
        <v>552</v>
      </c>
      <c r="F158" s="52" t="s">
        <v>1355</v>
      </c>
      <c r="G158" s="49" t="s">
        <v>114</v>
      </c>
      <c r="H158" s="53" t="s">
        <v>110</v>
      </c>
      <c r="I158" s="53" t="s">
        <v>714</v>
      </c>
      <c r="J158" s="54">
        <v>4044545000</v>
      </c>
      <c r="K158" s="52" t="s">
        <v>1356</v>
      </c>
      <c r="L158" s="52" t="s">
        <v>169</v>
      </c>
      <c r="M158" s="49">
        <v>37</v>
      </c>
      <c r="N158" s="52"/>
      <c r="O158" s="55" t="s">
        <v>176</v>
      </c>
      <c r="P158" s="52" t="s">
        <v>1345</v>
      </c>
      <c r="Q158" s="91" t="s">
        <v>1357</v>
      </c>
      <c r="R158" s="52"/>
      <c r="S158" s="52"/>
      <c r="T158" s="52" t="s">
        <v>1358</v>
      </c>
      <c r="U158" s="52" t="s">
        <v>1359</v>
      </c>
      <c r="V158" s="52" t="s">
        <v>503</v>
      </c>
      <c r="W158" s="52" t="s">
        <v>1360</v>
      </c>
      <c r="X158" s="52" t="s">
        <v>1360</v>
      </c>
      <c r="Y158" s="49" t="s">
        <v>1361</v>
      </c>
      <c r="Z158" s="52"/>
      <c r="AA158" s="56"/>
      <c r="AB158" s="56"/>
      <c r="AC158" s="56"/>
      <c r="AD158" s="56"/>
      <c r="AE158" s="52"/>
      <c r="AF158" s="52" t="s">
        <v>1355</v>
      </c>
      <c r="AG158" s="54"/>
      <c r="AH158" s="56"/>
      <c r="AI158" s="58"/>
      <c r="AJ158" s="58"/>
      <c r="AK158" s="56"/>
      <c r="AL158" s="59"/>
      <c r="AM158" s="60"/>
      <c r="AN158" s="61" t="e">
        <f t="shared" ca="1" si="33"/>
        <v>#DIV/0!</v>
      </c>
      <c r="AO158" s="62">
        <v>0</v>
      </c>
      <c r="AP158" s="62"/>
      <c r="AQ158" s="68">
        <v>0</v>
      </c>
      <c r="AR158" s="65">
        <v>0</v>
      </c>
      <c r="AS158" s="66">
        <f t="shared" si="30"/>
        <v>0</v>
      </c>
      <c r="AT158" s="63">
        <f t="shared" si="31"/>
        <v>0</v>
      </c>
      <c r="AU158" s="63">
        <f t="shared" si="32"/>
        <v>0</v>
      </c>
      <c r="AV158" s="59" t="s">
        <v>1381</v>
      </c>
      <c r="AW158" s="59" t="s">
        <v>1781</v>
      </c>
      <c r="AX158" s="60" t="s">
        <v>1891</v>
      </c>
      <c r="AY158" s="241"/>
      <c r="AZ158" s="241"/>
      <c r="BA158" s="60">
        <f t="shared" si="27"/>
        <v>0</v>
      </c>
      <c r="BB158" s="212" t="str">
        <f t="shared" si="28"/>
        <v>Km</v>
      </c>
      <c r="BC158" s="67"/>
      <c r="BD158" s="67"/>
      <c r="BE158" s="67"/>
      <c r="BF158" s="67"/>
    </row>
    <row r="159" spans="1:58" s="12" customFormat="1" ht="89.25" customHeight="1" x14ac:dyDescent="0.25">
      <c r="A159" s="49"/>
      <c r="B159" s="50">
        <v>206</v>
      </c>
      <c r="C159" s="69">
        <v>237</v>
      </c>
      <c r="D159" s="52" t="s">
        <v>533</v>
      </c>
      <c r="E159" s="52" t="s">
        <v>552</v>
      </c>
      <c r="F159" s="52" t="s">
        <v>713</v>
      </c>
      <c r="G159" s="49" t="s">
        <v>115</v>
      </c>
      <c r="H159" s="53" t="s">
        <v>110</v>
      </c>
      <c r="I159" s="53" t="s">
        <v>714</v>
      </c>
      <c r="J159" s="54">
        <v>100000000</v>
      </c>
      <c r="K159" s="52" t="s">
        <v>708</v>
      </c>
      <c r="L159" s="52" t="s">
        <v>2358</v>
      </c>
      <c r="M159" s="49">
        <v>12</v>
      </c>
      <c r="N159" s="52" t="s">
        <v>715</v>
      </c>
      <c r="O159" s="55" t="s">
        <v>176</v>
      </c>
      <c r="P159" s="52" t="s">
        <v>716</v>
      </c>
      <c r="Q159" s="91" t="s">
        <v>1308</v>
      </c>
      <c r="R159" s="52" t="s">
        <v>1262</v>
      </c>
      <c r="S159" s="52"/>
      <c r="T159" s="52" t="s">
        <v>228</v>
      </c>
      <c r="U159" s="52" t="s">
        <v>229</v>
      </c>
      <c r="V159" s="52" t="s">
        <v>499</v>
      </c>
      <c r="W159" s="52" t="s">
        <v>295</v>
      </c>
      <c r="X159" s="52" t="s">
        <v>294</v>
      </c>
      <c r="Y159" s="49"/>
      <c r="Z159" s="52"/>
      <c r="AA159" s="56" t="s">
        <v>703</v>
      </c>
      <c r="AB159" s="56" t="s">
        <v>703</v>
      </c>
      <c r="AC159" s="56" t="s">
        <v>703</v>
      </c>
      <c r="AD159" s="56" t="s">
        <v>703</v>
      </c>
      <c r="AE159" s="52">
        <v>0</v>
      </c>
      <c r="AF159" s="52" t="s">
        <v>713</v>
      </c>
      <c r="AG159" s="54">
        <v>0</v>
      </c>
      <c r="AH159" s="56"/>
      <c r="AI159" s="58"/>
      <c r="AJ159" s="58">
        <v>0</v>
      </c>
      <c r="AK159" s="56"/>
      <c r="AL159" s="59">
        <v>0</v>
      </c>
      <c r="AM159" s="60">
        <v>0</v>
      </c>
      <c r="AN159" s="61" t="e">
        <f t="shared" ca="1" si="33"/>
        <v>#DIV/0!</v>
      </c>
      <c r="AO159" s="62">
        <v>0</v>
      </c>
      <c r="AP159" s="62">
        <v>0.11</v>
      </c>
      <c r="AQ159" s="68">
        <v>0</v>
      </c>
      <c r="AR159" s="65">
        <v>0</v>
      </c>
      <c r="AS159" s="66">
        <f t="shared" ref="AS159:AS165" si="34">AO159</f>
        <v>0</v>
      </c>
      <c r="AT159" s="63">
        <f t="shared" ref="AT159:AT165" si="35">AS159-AR159</f>
        <v>0</v>
      </c>
      <c r="AU159" s="63">
        <f t="shared" ref="AU159:AU165" si="36">AO159</f>
        <v>0</v>
      </c>
      <c r="AV159" s="59" t="s">
        <v>1142</v>
      </c>
      <c r="AW159" s="59" t="s">
        <v>1372</v>
      </c>
      <c r="AX159" s="60"/>
      <c r="AY159" s="241"/>
      <c r="AZ159" s="241"/>
      <c r="BA159" s="60">
        <f t="shared" si="27"/>
        <v>0</v>
      </c>
      <c r="BB159" s="212" t="str">
        <f t="shared" si="28"/>
        <v>Nb de rapports</v>
      </c>
      <c r="BC159" s="67"/>
      <c r="BD159" s="67"/>
      <c r="BE159" s="67"/>
      <c r="BF159" s="67"/>
    </row>
    <row r="160" spans="1:58" s="12" customFormat="1" ht="89.25" customHeight="1" x14ac:dyDescent="0.25">
      <c r="A160" s="94"/>
      <c r="B160" s="95">
        <v>206</v>
      </c>
      <c r="C160" s="96" t="s">
        <v>526</v>
      </c>
      <c r="D160" s="97" t="s">
        <v>544</v>
      </c>
      <c r="E160" s="97" t="s">
        <v>552</v>
      </c>
      <c r="F160" s="97" t="s">
        <v>735</v>
      </c>
      <c r="G160" s="94" t="s">
        <v>115</v>
      </c>
      <c r="H160" s="98" t="s">
        <v>110</v>
      </c>
      <c r="I160" s="98" t="s">
        <v>714</v>
      </c>
      <c r="J160" s="99" t="s">
        <v>736</v>
      </c>
      <c r="K160" s="97" t="s">
        <v>1264</v>
      </c>
      <c r="L160" s="97" t="s">
        <v>2358</v>
      </c>
      <c r="M160" s="94">
        <v>1</v>
      </c>
      <c r="N160" s="97" t="s">
        <v>737</v>
      </c>
      <c r="O160" s="96" t="s">
        <v>176</v>
      </c>
      <c r="P160" s="97"/>
      <c r="Q160" s="100" t="s">
        <v>1302</v>
      </c>
      <c r="R160" s="97" t="s">
        <v>1266</v>
      </c>
      <c r="S160" s="97"/>
      <c r="T160" s="97" t="s">
        <v>254</v>
      </c>
      <c r="U160" s="97" t="s">
        <v>255</v>
      </c>
      <c r="V160" s="97" t="s">
        <v>505</v>
      </c>
      <c r="W160" s="97" t="s">
        <v>352</v>
      </c>
      <c r="X160" s="97" t="s">
        <v>353</v>
      </c>
      <c r="Y160" s="94">
        <v>800000</v>
      </c>
      <c r="Z160" s="97">
        <v>40</v>
      </c>
      <c r="AA160" s="101" t="s">
        <v>703</v>
      </c>
      <c r="AB160" s="101" t="s">
        <v>703</v>
      </c>
      <c r="AC160" s="101" t="s">
        <v>703</v>
      </c>
      <c r="AD160" s="101" t="s">
        <v>703</v>
      </c>
      <c r="AE160" s="97" t="s">
        <v>1119</v>
      </c>
      <c r="AF160" s="97" t="s">
        <v>735</v>
      </c>
      <c r="AG160" s="102"/>
      <c r="AH160" s="101"/>
      <c r="AI160" s="103"/>
      <c r="AJ160" s="103">
        <v>0</v>
      </c>
      <c r="AK160" s="101">
        <v>44511</v>
      </c>
      <c r="AL160" s="104">
        <v>720</v>
      </c>
      <c r="AM160" s="105" t="s">
        <v>1118</v>
      </c>
      <c r="AN160" s="106">
        <f t="shared" ca="1" si="33"/>
        <v>1.1722222222222223</v>
      </c>
      <c r="AO160" s="107">
        <v>0.09</v>
      </c>
      <c r="AP160" s="107">
        <v>0.11</v>
      </c>
      <c r="AQ160" s="108"/>
      <c r="AR160" s="109">
        <v>0.06</v>
      </c>
      <c r="AS160" s="110">
        <f t="shared" si="34"/>
        <v>0.09</v>
      </c>
      <c r="AT160" s="111">
        <f t="shared" si="35"/>
        <v>0.03</v>
      </c>
      <c r="AU160" s="111">
        <f t="shared" si="36"/>
        <v>0.09</v>
      </c>
      <c r="AV160" s="104" t="s">
        <v>1132</v>
      </c>
      <c r="AW160" s="104" t="s">
        <v>1333</v>
      </c>
      <c r="AX160" s="105" t="s">
        <v>2219</v>
      </c>
      <c r="AY160" s="201">
        <v>44001</v>
      </c>
      <c r="AZ160" s="201">
        <v>44018</v>
      </c>
      <c r="BA160" s="105">
        <f t="shared" si="27"/>
        <v>0.09</v>
      </c>
      <c r="BB160" s="211" t="str">
        <f t="shared" si="28"/>
        <v>Nb de rapports</v>
      </c>
      <c r="BC160" s="112"/>
      <c r="BD160" s="112"/>
      <c r="BE160" s="112"/>
      <c r="BF160" s="112"/>
    </row>
    <row r="161" spans="1:58" s="12" customFormat="1" ht="89.25" customHeight="1" x14ac:dyDescent="0.25">
      <c r="A161" s="94"/>
      <c r="B161" s="95">
        <v>206</v>
      </c>
      <c r="C161" s="96" t="s">
        <v>526</v>
      </c>
      <c r="D161" s="97" t="s">
        <v>544</v>
      </c>
      <c r="E161" s="97" t="s">
        <v>552</v>
      </c>
      <c r="F161" s="97" t="s">
        <v>731</v>
      </c>
      <c r="G161" s="94" t="s">
        <v>111</v>
      </c>
      <c r="H161" s="98" t="s">
        <v>830</v>
      </c>
      <c r="I161" s="98" t="s">
        <v>732</v>
      </c>
      <c r="J161" s="99">
        <v>252743550000</v>
      </c>
      <c r="K161" s="97" t="s">
        <v>1264</v>
      </c>
      <c r="L161" s="97" t="s">
        <v>169</v>
      </c>
      <c r="M161" s="94">
        <v>0.3</v>
      </c>
      <c r="N161" s="97" t="s">
        <v>733</v>
      </c>
      <c r="O161" s="96" t="s">
        <v>176</v>
      </c>
      <c r="P161" s="97" t="s">
        <v>734</v>
      </c>
      <c r="Q161" s="100" t="s">
        <v>1302</v>
      </c>
      <c r="R161" s="97" t="s">
        <v>1266</v>
      </c>
      <c r="S161" s="97"/>
      <c r="T161" s="97" t="s">
        <v>254</v>
      </c>
      <c r="U161" s="97" t="s">
        <v>255</v>
      </c>
      <c r="V161" s="97" t="s">
        <v>505</v>
      </c>
      <c r="W161" s="97" t="s">
        <v>352</v>
      </c>
      <c r="X161" s="97" t="s">
        <v>353</v>
      </c>
      <c r="Y161" s="94">
        <v>800000</v>
      </c>
      <c r="Z161" s="97">
        <v>1000</v>
      </c>
      <c r="AA161" s="101" t="s">
        <v>703</v>
      </c>
      <c r="AB161" s="101" t="s">
        <v>703</v>
      </c>
      <c r="AC161" s="101" t="s">
        <v>703</v>
      </c>
      <c r="AD161" s="101" t="s">
        <v>703</v>
      </c>
      <c r="AE161" s="97" t="s">
        <v>1119</v>
      </c>
      <c r="AF161" s="97" t="s">
        <v>731</v>
      </c>
      <c r="AG161" s="102">
        <v>196517792728</v>
      </c>
      <c r="AH161" s="101">
        <v>44004</v>
      </c>
      <c r="AI161" s="103"/>
      <c r="AJ161" s="103">
        <v>0</v>
      </c>
      <c r="AK161" s="101">
        <v>44511</v>
      </c>
      <c r="AL161" s="104">
        <f>24*30</f>
        <v>720</v>
      </c>
      <c r="AM161" s="105" t="s">
        <v>1118</v>
      </c>
      <c r="AN161" s="106">
        <f t="shared" ca="1" si="33"/>
        <v>1.1722222222222223</v>
      </c>
      <c r="AO161" s="107">
        <v>0.09</v>
      </c>
      <c r="AP161" s="107">
        <v>0.11</v>
      </c>
      <c r="AQ161" s="108"/>
      <c r="AR161" s="109">
        <v>0.06</v>
      </c>
      <c r="AS161" s="110">
        <f t="shared" si="34"/>
        <v>0.09</v>
      </c>
      <c r="AT161" s="111">
        <f t="shared" si="35"/>
        <v>0.03</v>
      </c>
      <c r="AU161" s="111">
        <f t="shared" si="36"/>
        <v>0.09</v>
      </c>
      <c r="AV161" s="104" t="s">
        <v>1132</v>
      </c>
      <c r="AW161" s="104" t="s">
        <v>1333</v>
      </c>
      <c r="AX161" s="105" t="s">
        <v>2237</v>
      </c>
      <c r="AY161" s="201">
        <v>44042</v>
      </c>
      <c r="AZ161" s="201">
        <v>44165</v>
      </c>
      <c r="BA161" s="105">
        <f t="shared" si="27"/>
        <v>2.7E-2</v>
      </c>
      <c r="BB161" s="211" t="str">
        <f t="shared" si="28"/>
        <v>Km</v>
      </c>
      <c r="BC161" s="112"/>
      <c r="BD161" s="112"/>
      <c r="BE161" s="112"/>
      <c r="BF161" s="112"/>
    </row>
    <row r="162" spans="1:58" s="12" customFormat="1" ht="105" customHeight="1" x14ac:dyDescent="0.25">
      <c r="A162" s="94"/>
      <c r="B162" s="95">
        <v>206</v>
      </c>
      <c r="C162" s="96" t="s">
        <v>526</v>
      </c>
      <c r="D162" s="97" t="s">
        <v>544</v>
      </c>
      <c r="E162" s="97" t="s">
        <v>552</v>
      </c>
      <c r="F162" s="97" t="s">
        <v>738</v>
      </c>
      <c r="G162" s="94" t="s">
        <v>115</v>
      </c>
      <c r="H162" s="98" t="s">
        <v>110</v>
      </c>
      <c r="I162" s="98" t="s">
        <v>714</v>
      </c>
      <c r="J162" s="99">
        <v>250000000</v>
      </c>
      <c r="K162" s="97" t="s">
        <v>1264</v>
      </c>
      <c r="L162" s="97" t="s">
        <v>2358</v>
      </c>
      <c r="M162" s="94">
        <v>3</v>
      </c>
      <c r="N162" s="97" t="s">
        <v>739</v>
      </c>
      <c r="O162" s="96" t="s">
        <v>176</v>
      </c>
      <c r="P162" s="97" t="s">
        <v>184</v>
      </c>
      <c r="Q162" s="100" t="s">
        <v>1302</v>
      </c>
      <c r="R162" s="97" t="s">
        <v>1266</v>
      </c>
      <c r="S162" s="97"/>
      <c r="T162" s="97" t="s">
        <v>254</v>
      </c>
      <c r="U162" s="97" t="s">
        <v>255</v>
      </c>
      <c r="V162" s="97" t="s">
        <v>505</v>
      </c>
      <c r="W162" s="97" t="s">
        <v>352</v>
      </c>
      <c r="X162" s="97" t="s">
        <v>353</v>
      </c>
      <c r="Y162" s="94">
        <v>800000</v>
      </c>
      <c r="Z162" s="97">
        <v>25</v>
      </c>
      <c r="AA162" s="101">
        <v>44425</v>
      </c>
      <c r="AB162" s="101">
        <v>44431</v>
      </c>
      <c r="AC162" s="101">
        <v>44432</v>
      </c>
      <c r="AD162" s="101">
        <v>44511</v>
      </c>
      <c r="AE162" s="97" t="s">
        <v>740</v>
      </c>
      <c r="AF162" s="97" t="s">
        <v>738</v>
      </c>
      <c r="AG162" s="102">
        <v>244110780</v>
      </c>
      <c r="AH162" s="101">
        <v>44004</v>
      </c>
      <c r="AI162" s="103"/>
      <c r="AJ162" s="103">
        <v>0</v>
      </c>
      <c r="AK162" s="101">
        <v>44522</v>
      </c>
      <c r="AL162" s="104">
        <v>450</v>
      </c>
      <c r="AM162" s="105" t="s">
        <v>741</v>
      </c>
      <c r="AN162" s="106">
        <f t="shared" ca="1" si="33"/>
        <v>1.8511111111111112</v>
      </c>
      <c r="AO162" s="107">
        <v>0.25</v>
      </c>
      <c r="AP162" s="107">
        <v>0.15</v>
      </c>
      <c r="AQ162" s="108"/>
      <c r="AR162" s="109">
        <v>0.17</v>
      </c>
      <c r="AS162" s="110">
        <f t="shared" si="34"/>
        <v>0.25</v>
      </c>
      <c r="AT162" s="111">
        <f t="shared" si="35"/>
        <v>7.9999999999999988E-2</v>
      </c>
      <c r="AU162" s="111">
        <f t="shared" si="36"/>
        <v>0.25</v>
      </c>
      <c r="AV162" s="104" t="s">
        <v>1132</v>
      </c>
      <c r="AW162" s="104" t="s">
        <v>1333</v>
      </c>
      <c r="AX162" s="105" t="s">
        <v>2220</v>
      </c>
      <c r="AY162" s="201"/>
      <c r="AZ162" s="201"/>
      <c r="BA162" s="105">
        <f t="shared" si="27"/>
        <v>0.75</v>
      </c>
      <c r="BB162" s="211" t="str">
        <f t="shared" si="28"/>
        <v>Nb de rapports</v>
      </c>
      <c r="BC162" s="112"/>
      <c r="BD162" s="112"/>
      <c r="BE162" s="112"/>
      <c r="BF162" s="112"/>
    </row>
    <row r="163" spans="1:58" s="12" customFormat="1" ht="89.25" customHeight="1" x14ac:dyDescent="0.25">
      <c r="A163" s="49"/>
      <c r="B163" s="50">
        <v>206</v>
      </c>
      <c r="C163" s="51" t="s">
        <v>526</v>
      </c>
      <c r="D163" s="52" t="s">
        <v>544</v>
      </c>
      <c r="E163" s="52" t="s">
        <v>552</v>
      </c>
      <c r="F163" s="52" t="s">
        <v>742</v>
      </c>
      <c r="G163" s="49" t="s">
        <v>115</v>
      </c>
      <c r="H163" s="53" t="s">
        <v>110</v>
      </c>
      <c r="I163" s="53" t="s">
        <v>714</v>
      </c>
      <c r="J163" s="54">
        <v>6850000000</v>
      </c>
      <c r="K163" s="52" t="s">
        <v>1264</v>
      </c>
      <c r="L163" s="52" t="s">
        <v>722</v>
      </c>
      <c r="M163" s="52">
        <v>0.3</v>
      </c>
      <c r="N163" s="52" t="s">
        <v>743</v>
      </c>
      <c r="O163" s="55" t="s">
        <v>176</v>
      </c>
      <c r="P163" s="52" t="s">
        <v>723</v>
      </c>
      <c r="Q163" s="91" t="s">
        <v>1302</v>
      </c>
      <c r="R163" s="52" t="s">
        <v>1266</v>
      </c>
      <c r="S163" s="52"/>
      <c r="T163" s="52" t="s">
        <v>254</v>
      </c>
      <c r="U163" s="52" t="s">
        <v>255</v>
      </c>
      <c r="V163" s="52" t="s">
        <v>505</v>
      </c>
      <c r="W163" s="52" t="s">
        <v>352</v>
      </c>
      <c r="X163" s="52" t="s">
        <v>353</v>
      </c>
      <c r="Y163" s="49">
        <v>800000</v>
      </c>
      <c r="Z163" s="52"/>
      <c r="AA163" s="56" t="s">
        <v>703</v>
      </c>
      <c r="AB163" s="56" t="s">
        <v>703</v>
      </c>
      <c r="AC163" s="56" t="s">
        <v>703</v>
      </c>
      <c r="AD163" s="56" t="s">
        <v>703</v>
      </c>
      <c r="AE163" s="52" t="s">
        <v>2143</v>
      </c>
      <c r="AF163" s="52" t="s">
        <v>745</v>
      </c>
      <c r="AG163" s="57">
        <v>4555889220</v>
      </c>
      <c r="AH163" s="56"/>
      <c r="AI163" s="58"/>
      <c r="AJ163" s="57">
        <v>0</v>
      </c>
      <c r="AK163" s="56"/>
      <c r="AL163" s="59">
        <v>720</v>
      </c>
      <c r="AM163" s="60" t="s">
        <v>726</v>
      </c>
      <c r="AN163" s="61">
        <f t="shared" ca="1" si="33"/>
        <v>62.993055555555557</v>
      </c>
      <c r="AO163" s="62">
        <v>0</v>
      </c>
      <c r="AP163" s="63">
        <v>0</v>
      </c>
      <c r="AQ163" s="64"/>
      <c r="AR163" s="65">
        <v>0</v>
      </c>
      <c r="AS163" s="66">
        <f t="shared" si="34"/>
        <v>0</v>
      </c>
      <c r="AT163" s="63">
        <f t="shared" si="35"/>
        <v>0</v>
      </c>
      <c r="AU163" s="63">
        <f t="shared" si="36"/>
        <v>0</v>
      </c>
      <c r="AV163" s="59" t="s">
        <v>1381</v>
      </c>
      <c r="AW163" s="59" t="s">
        <v>1781</v>
      </c>
      <c r="AX163" s="60" t="s">
        <v>2009</v>
      </c>
      <c r="AY163" s="241"/>
      <c r="AZ163" s="241"/>
      <c r="BA163" s="60">
        <f t="shared" si="27"/>
        <v>0</v>
      </c>
      <c r="BB163" s="212" t="str">
        <f t="shared" si="28"/>
        <v>Pourcentage de PAPs payé</v>
      </c>
      <c r="BC163" s="67"/>
      <c r="BD163" s="67"/>
      <c r="BE163" s="67"/>
      <c r="BF163" s="67"/>
    </row>
    <row r="164" spans="1:58" s="12" customFormat="1" ht="89.25" customHeight="1" x14ac:dyDescent="0.25">
      <c r="A164" s="49"/>
      <c r="B164" s="50">
        <v>206</v>
      </c>
      <c r="C164" s="69">
        <v>237</v>
      </c>
      <c r="D164" s="52" t="s">
        <v>533</v>
      </c>
      <c r="E164" s="52" t="s">
        <v>552</v>
      </c>
      <c r="F164" s="52" t="s">
        <v>717</v>
      </c>
      <c r="G164" s="49" t="s">
        <v>115</v>
      </c>
      <c r="H164" s="53" t="s">
        <v>110</v>
      </c>
      <c r="I164" s="53" t="s">
        <v>714</v>
      </c>
      <c r="J164" s="54">
        <v>0</v>
      </c>
      <c r="K164" s="52" t="s">
        <v>708</v>
      </c>
      <c r="L164" s="52" t="s">
        <v>2358</v>
      </c>
      <c r="M164" s="49">
        <v>12</v>
      </c>
      <c r="N164" s="52" t="s">
        <v>718</v>
      </c>
      <c r="O164" s="55" t="s">
        <v>176</v>
      </c>
      <c r="P164" s="52" t="s">
        <v>716</v>
      </c>
      <c r="Q164" s="91" t="s">
        <v>1308</v>
      </c>
      <c r="R164" s="52" t="s">
        <v>1262</v>
      </c>
      <c r="S164" s="52"/>
      <c r="T164" s="52" t="s">
        <v>228</v>
      </c>
      <c r="U164" s="52" t="s">
        <v>229</v>
      </c>
      <c r="V164" s="52" t="s">
        <v>499</v>
      </c>
      <c r="W164" s="52" t="s">
        <v>295</v>
      </c>
      <c r="X164" s="52" t="s">
        <v>294</v>
      </c>
      <c r="Y164" s="49"/>
      <c r="Z164" s="52"/>
      <c r="AA164" s="56" t="s">
        <v>703</v>
      </c>
      <c r="AB164" s="56" t="s">
        <v>703</v>
      </c>
      <c r="AC164" s="56" t="s">
        <v>703</v>
      </c>
      <c r="AD164" s="56" t="s">
        <v>703</v>
      </c>
      <c r="AE164" s="52"/>
      <c r="AF164" s="52" t="s">
        <v>719</v>
      </c>
      <c r="AG164" s="54">
        <v>0</v>
      </c>
      <c r="AH164" s="56"/>
      <c r="AI164" s="58"/>
      <c r="AJ164" s="58">
        <v>0</v>
      </c>
      <c r="AK164" s="56"/>
      <c r="AL164" s="59">
        <v>0</v>
      </c>
      <c r="AM164" s="60" t="s">
        <v>720</v>
      </c>
      <c r="AN164" s="61" t="e">
        <f t="shared" ca="1" si="33"/>
        <v>#DIV/0!</v>
      </c>
      <c r="AO164" s="62">
        <v>0</v>
      </c>
      <c r="AP164" s="62">
        <v>0</v>
      </c>
      <c r="AQ164" s="68">
        <v>0</v>
      </c>
      <c r="AR164" s="65">
        <v>0</v>
      </c>
      <c r="AS164" s="66">
        <f t="shared" si="34"/>
        <v>0</v>
      </c>
      <c r="AT164" s="63">
        <f t="shared" si="35"/>
        <v>0</v>
      </c>
      <c r="AU164" s="63">
        <f t="shared" si="36"/>
        <v>0</v>
      </c>
      <c r="AV164" s="59" t="s">
        <v>1381</v>
      </c>
      <c r="AW164" s="59" t="s">
        <v>1781</v>
      </c>
      <c r="AX164" s="60" t="s">
        <v>1242</v>
      </c>
      <c r="AY164" s="241"/>
      <c r="AZ164" s="241"/>
      <c r="BA164" s="60">
        <f t="shared" si="27"/>
        <v>0</v>
      </c>
      <c r="BB164" s="212" t="str">
        <f t="shared" si="28"/>
        <v>Nb de rapports</v>
      </c>
      <c r="BC164" s="67"/>
      <c r="BD164" s="67"/>
      <c r="BE164" s="67"/>
      <c r="BF164" s="67"/>
    </row>
    <row r="165" spans="1:58" s="12" customFormat="1" ht="105" customHeight="1" x14ac:dyDescent="0.25">
      <c r="A165" s="49"/>
      <c r="B165" s="50">
        <v>206</v>
      </c>
      <c r="C165" s="69">
        <v>237</v>
      </c>
      <c r="D165" s="52" t="s">
        <v>533</v>
      </c>
      <c r="E165" s="52" t="s">
        <v>552</v>
      </c>
      <c r="F165" s="52" t="s">
        <v>727</v>
      </c>
      <c r="G165" s="49" t="s">
        <v>115</v>
      </c>
      <c r="H165" s="53" t="s">
        <v>830</v>
      </c>
      <c r="I165" s="53" t="s">
        <v>728</v>
      </c>
      <c r="J165" s="54">
        <v>130000000</v>
      </c>
      <c r="K165" s="52" t="s">
        <v>708</v>
      </c>
      <c r="L165" s="52" t="s">
        <v>2358</v>
      </c>
      <c r="M165" s="49">
        <v>3</v>
      </c>
      <c r="N165" s="52" t="s">
        <v>184</v>
      </c>
      <c r="O165" s="55" t="s">
        <v>176</v>
      </c>
      <c r="P165" s="52" t="str">
        <f>N165</f>
        <v>Nombre de rapports validés</v>
      </c>
      <c r="Q165" s="91" t="s">
        <v>1308</v>
      </c>
      <c r="R165" s="52" t="s">
        <v>1262</v>
      </c>
      <c r="S165" s="52"/>
      <c r="T165" s="52" t="s">
        <v>228</v>
      </c>
      <c r="U165" s="52" t="s">
        <v>229</v>
      </c>
      <c r="V165" s="52" t="s">
        <v>499</v>
      </c>
      <c r="W165" s="52" t="s">
        <v>295</v>
      </c>
      <c r="X165" s="52" t="s">
        <v>294</v>
      </c>
      <c r="Y165" s="49"/>
      <c r="Z165" s="52"/>
      <c r="AA165" s="56" t="s">
        <v>703</v>
      </c>
      <c r="AB165" s="56" t="s">
        <v>703</v>
      </c>
      <c r="AC165" s="56" t="s">
        <v>703</v>
      </c>
      <c r="AD165" s="56" t="s">
        <v>703</v>
      </c>
      <c r="AE165" s="52">
        <v>0</v>
      </c>
      <c r="AF165" s="52" t="s">
        <v>729</v>
      </c>
      <c r="AG165" s="54" t="s">
        <v>730</v>
      </c>
      <c r="AH165" s="56">
        <v>44299</v>
      </c>
      <c r="AI165" s="58"/>
      <c r="AJ165" s="58">
        <v>0</v>
      </c>
      <c r="AK165" s="56"/>
      <c r="AL165" s="59">
        <v>0</v>
      </c>
      <c r="AM165" s="60" t="s">
        <v>757</v>
      </c>
      <c r="AN165" s="61" t="e">
        <f t="shared" ca="1" si="33"/>
        <v>#DIV/0!</v>
      </c>
      <c r="AO165" s="62">
        <v>0</v>
      </c>
      <c r="AP165" s="62">
        <v>0</v>
      </c>
      <c r="AQ165" s="68">
        <v>0</v>
      </c>
      <c r="AR165" s="65">
        <v>0</v>
      </c>
      <c r="AS165" s="66">
        <f t="shared" si="34"/>
        <v>0</v>
      </c>
      <c r="AT165" s="63">
        <f t="shared" si="35"/>
        <v>0</v>
      </c>
      <c r="AU165" s="63">
        <f t="shared" si="36"/>
        <v>0</v>
      </c>
      <c r="AV165" s="59" t="s">
        <v>1142</v>
      </c>
      <c r="AW165" s="59" t="s">
        <v>1372</v>
      </c>
      <c r="AX165" s="60" t="s">
        <v>2144</v>
      </c>
      <c r="AY165" s="241"/>
      <c r="AZ165" s="241"/>
      <c r="BA165" s="60">
        <f t="shared" si="27"/>
        <v>0</v>
      </c>
      <c r="BB165" s="212" t="str">
        <f t="shared" si="28"/>
        <v>Nb de rapports</v>
      </c>
      <c r="BC165" s="67"/>
      <c r="BD165" s="67"/>
      <c r="BE165" s="67"/>
      <c r="BF165" s="67"/>
    </row>
    <row r="166" spans="1:58" s="12" customFormat="1" ht="105" customHeight="1" x14ac:dyDescent="0.25">
      <c r="A166" s="70"/>
      <c r="B166" s="71"/>
      <c r="C166" s="72"/>
      <c r="D166" s="73"/>
      <c r="E166" s="73"/>
      <c r="F166" s="73" t="s">
        <v>1178</v>
      </c>
      <c r="G166" s="70" t="s">
        <v>121</v>
      </c>
      <c r="H166" s="74" t="s">
        <v>110</v>
      </c>
      <c r="I166" s="74" t="s">
        <v>714</v>
      </c>
      <c r="J166" s="75">
        <v>2309436680</v>
      </c>
      <c r="K166" s="73" t="s">
        <v>1179</v>
      </c>
      <c r="L166" s="73" t="s">
        <v>169</v>
      </c>
      <c r="M166" s="70"/>
      <c r="N166" s="73"/>
      <c r="O166" s="72" t="s">
        <v>176</v>
      </c>
      <c r="P166" s="73"/>
      <c r="Q166" s="90" t="s">
        <v>1313</v>
      </c>
      <c r="R166" s="73"/>
      <c r="S166" s="73"/>
      <c r="T166" s="73"/>
      <c r="U166" s="73"/>
      <c r="V166" s="73" t="s">
        <v>504</v>
      </c>
      <c r="W166" s="73"/>
      <c r="X166" s="73"/>
      <c r="Y166" s="70"/>
      <c r="Z166" s="73"/>
      <c r="AA166" s="76"/>
      <c r="AB166" s="76"/>
      <c r="AC166" s="76"/>
      <c r="AD166" s="76"/>
      <c r="AE166" s="73" t="s">
        <v>1186</v>
      </c>
      <c r="AF166" s="73" t="s">
        <v>2068</v>
      </c>
      <c r="AG166" s="77">
        <v>2309436680</v>
      </c>
      <c r="AH166" s="76"/>
      <c r="AI166" s="78"/>
      <c r="AJ166" s="78"/>
      <c r="AK166" s="76"/>
      <c r="AL166" s="79">
        <v>150</v>
      </c>
      <c r="AM166" s="80" t="s">
        <v>1063</v>
      </c>
      <c r="AN166" s="81">
        <f t="shared" ca="1" si="33"/>
        <v>302.36666666666667</v>
      </c>
      <c r="AO166" s="82">
        <v>0.77</v>
      </c>
      <c r="AP166" s="82"/>
      <c r="AQ166" s="83">
        <v>0</v>
      </c>
      <c r="AR166" s="84">
        <v>0.77</v>
      </c>
      <c r="AS166" s="85">
        <f t="shared" ref="AS166:AS231" si="37">+AO166</f>
        <v>0.77</v>
      </c>
      <c r="AT166" s="86">
        <f t="shared" ref="AT166:AT231" si="38">+AS166-AR166</f>
        <v>0</v>
      </c>
      <c r="AU166" s="86">
        <f t="shared" ref="AU166:AU231" si="39">+AO166-AQ166</f>
        <v>0.77</v>
      </c>
      <c r="AV166" s="79" t="s">
        <v>1132</v>
      </c>
      <c r="AW166" s="79" t="s">
        <v>1332</v>
      </c>
      <c r="AX166" s="80" t="s">
        <v>2069</v>
      </c>
      <c r="AY166" s="87"/>
      <c r="AZ166" s="87"/>
      <c r="BA166" s="80">
        <f t="shared" si="27"/>
        <v>0</v>
      </c>
      <c r="BB166" s="210" t="str">
        <f t="shared" si="28"/>
        <v>Km</v>
      </c>
      <c r="BC166" s="48"/>
      <c r="BD166" s="48"/>
      <c r="BE166" s="48"/>
      <c r="BF166" s="48"/>
    </row>
    <row r="167" spans="1:58" s="12" customFormat="1" ht="38.25" customHeight="1" x14ac:dyDescent="0.25">
      <c r="A167" s="49"/>
      <c r="B167" s="50"/>
      <c r="C167" s="55"/>
      <c r="D167" s="52"/>
      <c r="E167" s="52"/>
      <c r="F167" s="52" t="s">
        <v>1180</v>
      </c>
      <c r="G167" s="49" t="s">
        <v>114</v>
      </c>
      <c r="H167" s="53" t="s">
        <v>110</v>
      </c>
      <c r="I167" s="53" t="s">
        <v>714</v>
      </c>
      <c r="J167" s="57">
        <v>797297400</v>
      </c>
      <c r="K167" s="52" t="s">
        <v>1179</v>
      </c>
      <c r="L167" s="52" t="s">
        <v>1134</v>
      </c>
      <c r="M167" s="49">
        <v>64.3</v>
      </c>
      <c r="N167" s="52"/>
      <c r="O167" s="55" t="s">
        <v>176</v>
      </c>
      <c r="P167" s="52"/>
      <c r="Q167" s="91" t="s">
        <v>1320</v>
      </c>
      <c r="R167" s="52"/>
      <c r="S167" s="52"/>
      <c r="T167" s="52"/>
      <c r="U167" s="52"/>
      <c r="V167" s="52"/>
      <c r="W167" s="52"/>
      <c r="X167" s="52"/>
      <c r="Y167" s="49"/>
      <c r="Z167" s="52"/>
      <c r="AA167" s="56"/>
      <c r="AB167" s="56"/>
      <c r="AC167" s="56"/>
      <c r="AD167" s="56"/>
      <c r="AE167" s="52" t="s">
        <v>1185</v>
      </c>
      <c r="AF167" s="52" t="s">
        <v>1180</v>
      </c>
      <c r="AG167" s="57">
        <v>797297400</v>
      </c>
      <c r="AH167" s="56"/>
      <c r="AI167" s="58"/>
      <c r="AJ167" s="58"/>
      <c r="AK167" s="56"/>
      <c r="AL167" s="59">
        <v>90</v>
      </c>
      <c r="AM167" s="60" t="s">
        <v>1181</v>
      </c>
      <c r="AN167" s="61">
        <f t="shared" ca="1" si="33"/>
        <v>503.94444444444446</v>
      </c>
      <c r="AO167" s="62">
        <v>0</v>
      </c>
      <c r="AP167" s="62"/>
      <c r="AQ167" s="68">
        <v>0</v>
      </c>
      <c r="AR167" s="65">
        <v>0</v>
      </c>
      <c r="AS167" s="66">
        <f t="shared" si="37"/>
        <v>0</v>
      </c>
      <c r="AT167" s="63">
        <f t="shared" si="38"/>
        <v>0</v>
      </c>
      <c r="AU167" s="63">
        <f t="shared" si="39"/>
        <v>0</v>
      </c>
      <c r="AV167" s="59" t="s">
        <v>1142</v>
      </c>
      <c r="AW167" s="59" t="s">
        <v>1372</v>
      </c>
      <c r="AX167" s="60"/>
      <c r="AY167" s="241"/>
      <c r="AZ167" s="241"/>
      <c r="BA167" s="60">
        <f t="shared" si="27"/>
        <v>0</v>
      </c>
      <c r="BB167" s="212" t="str">
        <f t="shared" si="28"/>
        <v>ML</v>
      </c>
      <c r="BC167" s="67"/>
      <c r="BD167" s="67"/>
      <c r="BE167" s="67"/>
      <c r="BF167" s="67"/>
    </row>
    <row r="168" spans="1:58" s="12" customFormat="1" ht="60" customHeight="1" x14ac:dyDescent="0.25">
      <c r="A168" s="49"/>
      <c r="B168" s="50"/>
      <c r="C168" s="55"/>
      <c r="D168" s="52"/>
      <c r="E168" s="52"/>
      <c r="F168" s="52" t="s">
        <v>1182</v>
      </c>
      <c r="G168" s="49" t="s">
        <v>111</v>
      </c>
      <c r="H168" s="53" t="s">
        <v>110</v>
      </c>
      <c r="I168" s="53" t="s">
        <v>714</v>
      </c>
      <c r="J168" s="54">
        <v>3650000000</v>
      </c>
      <c r="K168" s="52"/>
      <c r="L168" s="52" t="s">
        <v>169</v>
      </c>
      <c r="M168" s="49"/>
      <c r="N168" s="52"/>
      <c r="O168" s="55" t="s">
        <v>176</v>
      </c>
      <c r="P168" s="52"/>
      <c r="Q168" s="91" t="s">
        <v>1318</v>
      </c>
      <c r="R168" s="52"/>
      <c r="S168" s="52"/>
      <c r="T168" s="52"/>
      <c r="U168" s="52"/>
      <c r="V168" s="52" t="s">
        <v>494</v>
      </c>
      <c r="W168" s="52" t="s">
        <v>1662</v>
      </c>
      <c r="X168" s="52" t="s">
        <v>1662</v>
      </c>
      <c r="Y168" s="49"/>
      <c r="Z168" s="52"/>
      <c r="AA168" s="56"/>
      <c r="AB168" s="56"/>
      <c r="AC168" s="56"/>
      <c r="AD168" s="56"/>
      <c r="AE168" s="52" t="s">
        <v>1184</v>
      </c>
      <c r="AF168" s="52" t="s">
        <v>1182</v>
      </c>
      <c r="AG168" s="54">
        <v>3650000000</v>
      </c>
      <c r="AH168" s="56">
        <v>44326</v>
      </c>
      <c r="AI168" s="58"/>
      <c r="AJ168" s="58"/>
      <c r="AK168" s="56"/>
      <c r="AL168" s="59">
        <v>90</v>
      </c>
      <c r="AM168" s="60" t="s">
        <v>1183</v>
      </c>
      <c r="AN168" s="61">
        <f t="shared" ca="1" si="33"/>
        <v>503.94444444444446</v>
      </c>
      <c r="AO168" s="62">
        <v>0</v>
      </c>
      <c r="AP168" s="62"/>
      <c r="AQ168" s="68">
        <v>0</v>
      </c>
      <c r="AR168" s="65">
        <v>0</v>
      </c>
      <c r="AS168" s="66">
        <f t="shared" si="37"/>
        <v>0</v>
      </c>
      <c r="AT168" s="63">
        <f t="shared" si="38"/>
        <v>0</v>
      </c>
      <c r="AU168" s="63">
        <f t="shared" si="39"/>
        <v>0</v>
      </c>
      <c r="AV168" s="59" t="s">
        <v>1142</v>
      </c>
      <c r="AW168" s="59" t="s">
        <v>1372</v>
      </c>
      <c r="AX168" s="60" t="s">
        <v>1342</v>
      </c>
      <c r="AY168" s="241"/>
      <c r="AZ168" s="241"/>
      <c r="BA168" s="60">
        <f t="shared" si="27"/>
        <v>0</v>
      </c>
      <c r="BB168" s="212" t="str">
        <f t="shared" si="28"/>
        <v>Km</v>
      </c>
      <c r="BC168" s="67"/>
      <c r="BD168" s="67"/>
      <c r="BE168" s="67"/>
      <c r="BF168" s="67"/>
    </row>
    <row r="169" spans="1:58" s="12" customFormat="1" ht="38.25" customHeight="1" x14ac:dyDescent="0.25">
      <c r="A169" s="49"/>
      <c r="B169" s="50" t="s">
        <v>546</v>
      </c>
      <c r="C169" s="69" t="s">
        <v>1191</v>
      </c>
      <c r="D169" s="52" t="s">
        <v>1343</v>
      </c>
      <c r="E169" s="52" t="s">
        <v>552</v>
      </c>
      <c r="F169" s="52" t="s">
        <v>1196</v>
      </c>
      <c r="G169" s="49" t="s">
        <v>111</v>
      </c>
      <c r="H169" s="53" t="s">
        <v>110</v>
      </c>
      <c r="I169" s="53" t="s">
        <v>714</v>
      </c>
      <c r="J169" s="54">
        <v>4730314000</v>
      </c>
      <c r="K169" s="52" t="s">
        <v>1353</v>
      </c>
      <c r="L169" s="52" t="s">
        <v>169</v>
      </c>
      <c r="M169" s="49">
        <v>132</v>
      </c>
      <c r="N169" s="52"/>
      <c r="O169" s="55" t="s">
        <v>176</v>
      </c>
      <c r="P169" s="52"/>
      <c r="Q169" s="91" t="s">
        <v>1282</v>
      </c>
      <c r="R169" s="52" t="s">
        <v>1362</v>
      </c>
      <c r="S169" s="52" t="s">
        <v>1363</v>
      </c>
      <c r="T169" s="52" t="s">
        <v>225</v>
      </c>
      <c r="U169" s="52" t="s">
        <v>1364</v>
      </c>
      <c r="V169" s="52" t="s">
        <v>500</v>
      </c>
      <c r="W169" s="52" t="s">
        <v>1365</v>
      </c>
      <c r="X169" s="52" t="s">
        <v>1366</v>
      </c>
      <c r="Y169" s="49" t="s">
        <v>1361</v>
      </c>
      <c r="Z169" s="52"/>
      <c r="AA169" s="56">
        <v>44578</v>
      </c>
      <c r="AB169" s="56"/>
      <c r="AC169" s="56">
        <v>44593</v>
      </c>
      <c r="AD169" s="56"/>
      <c r="AE169" s="52"/>
      <c r="AF169" s="52" t="s">
        <v>1196</v>
      </c>
      <c r="AG169" s="54">
        <v>4730314000</v>
      </c>
      <c r="AH169" s="56"/>
      <c r="AI169" s="58"/>
      <c r="AJ169" s="58"/>
      <c r="AK169" s="56"/>
      <c r="AL169" s="59"/>
      <c r="AM169" s="60" t="s">
        <v>1198</v>
      </c>
      <c r="AN169" s="61" t="e">
        <f t="shared" ca="1" si="33"/>
        <v>#DIV/0!</v>
      </c>
      <c r="AO169" s="62">
        <v>0</v>
      </c>
      <c r="AP169" s="62"/>
      <c r="AQ169" s="68">
        <v>0</v>
      </c>
      <c r="AR169" s="65">
        <v>0</v>
      </c>
      <c r="AS169" s="66">
        <f t="shared" si="37"/>
        <v>0</v>
      </c>
      <c r="AT169" s="63">
        <f t="shared" si="38"/>
        <v>0</v>
      </c>
      <c r="AU169" s="63">
        <f t="shared" si="39"/>
        <v>0</v>
      </c>
      <c r="AV169" s="59" t="s">
        <v>1381</v>
      </c>
      <c r="AW169" s="59" t="s">
        <v>1781</v>
      </c>
      <c r="AX169" s="60" t="s">
        <v>1889</v>
      </c>
      <c r="AY169" s="241"/>
      <c r="AZ169" s="241"/>
      <c r="BA169" s="60">
        <f t="shared" si="27"/>
        <v>0</v>
      </c>
      <c r="BB169" s="212" t="str">
        <f t="shared" si="28"/>
        <v>Km</v>
      </c>
      <c r="BC169" s="67"/>
      <c r="BD169" s="67"/>
      <c r="BE169" s="67"/>
      <c r="BF169" s="67"/>
    </row>
    <row r="170" spans="1:58" s="12" customFormat="1" ht="135" customHeight="1" x14ac:dyDescent="0.25">
      <c r="A170" s="49"/>
      <c r="B170" s="50"/>
      <c r="C170" s="69"/>
      <c r="D170" s="52"/>
      <c r="E170" s="52"/>
      <c r="F170" s="52" t="s">
        <v>1399</v>
      </c>
      <c r="G170" s="49" t="s">
        <v>113</v>
      </c>
      <c r="H170" s="53"/>
      <c r="I170" s="53"/>
      <c r="J170" s="54"/>
      <c r="K170" s="52"/>
      <c r="L170" s="52" t="s">
        <v>169</v>
      </c>
      <c r="M170" s="49"/>
      <c r="N170" s="52"/>
      <c r="O170" s="55" t="s">
        <v>176</v>
      </c>
      <c r="P170" s="52"/>
      <c r="Q170" s="91" t="s">
        <v>1412</v>
      </c>
      <c r="R170" s="52"/>
      <c r="S170" s="52"/>
      <c r="T170" s="52"/>
      <c r="U170" s="52"/>
      <c r="V170" s="52" t="s">
        <v>490</v>
      </c>
      <c r="W170" s="52"/>
      <c r="X170" s="52"/>
      <c r="Y170" s="49"/>
      <c r="Z170" s="52"/>
      <c r="AA170" s="56"/>
      <c r="AB170" s="56"/>
      <c r="AC170" s="56"/>
      <c r="AD170" s="56"/>
      <c r="AE170" s="52"/>
      <c r="AF170" s="52" t="s">
        <v>1399</v>
      </c>
      <c r="AG170" s="54"/>
      <c r="AH170" s="56"/>
      <c r="AI170" s="58"/>
      <c r="AJ170" s="58"/>
      <c r="AK170" s="56"/>
      <c r="AL170" s="59"/>
      <c r="AM170" s="60" t="s">
        <v>1400</v>
      </c>
      <c r="AN170" s="61" t="e">
        <f t="shared" ca="1" si="33"/>
        <v>#DIV/0!</v>
      </c>
      <c r="AO170" s="62">
        <v>0</v>
      </c>
      <c r="AP170" s="62"/>
      <c r="AQ170" s="68">
        <v>0</v>
      </c>
      <c r="AR170" s="65">
        <v>0</v>
      </c>
      <c r="AS170" s="66">
        <f t="shared" si="37"/>
        <v>0</v>
      </c>
      <c r="AT170" s="63">
        <f t="shared" si="38"/>
        <v>0</v>
      </c>
      <c r="AU170" s="63">
        <f t="shared" si="39"/>
        <v>0</v>
      </c>
      <c r="AV170" s="59" t="s">
        <v>1142</v>
      </c>
      <c r="AW170" s="59" t="s">
        <v>1372</v>
      </c>
      <c r="AX170" s="60" t="s">
        <v>1426</v>
      </c>
      <c r="AY170" s="241"/>
      <c r="AZ170" s="241"/>
      <c r="BA170" s="60">
        <f t="shared" si="27"/>
        <v>0</v>
      </c>
      <c r="BB170" s="212" t="str">
        <f t="shared" si="28"/>
        <v>Km</v>
      </c>
      <c r="BC170" s="67"/>
      <c r="BD170" s="67"/>
      <c r="BE170" s="67"/>
      <c r="BF170" s="67"/>
    </row>
    <row r="171" spans="1:58" s="12" customFormat="1" ht="105" x14ac:dyDescent="0.25">
      <c r="A171" s="94"/>
      <c r="B171" s="95" t="s">
        <v>546</v>
      </c>
      <c r="C171" s="96" t="s">
        <v>1191</v>
      </c>
      <c r="D171" s="97" t="s">
        <v>1343</v>
      </c>
      <c r="E171" s="97" t="s">
        <v>1117</v>
      </c>
      <c r="F171" s="97" t="s">
        <v>1401</v>
      </c>
      <c r="G171" s="94" t="s">
        <v>111</v>
      </c>
      <c r="H171" s="98" t="s">
        <v>830</v>
      </c>
      <c r="I171" s="98" t="s">
        <v>1410</v>
      </c>
      <c r="J171" s="99"/>
      <c r="K171" s="97" t="s">
        <v>2021</v>
      </c>
      <c r="L171" s="97" t="s">
        <v>169</v>
      </c>
      <c r="M171" s="94">
        <v>35</v>
      </c>
      <c r="N171" s="97" t="s">
        <v>1664</v>
      </c>
      <c r="O171" s="96" t="s">
        <v>176</v>
      </c>
      <c r="P171" s="97" t="s">
        <v>1664</v>
      </c>
      <c r="Q171" s="100" t="s">
        <v>1315</v>
      </c>
      <c r="R171" s="97" t="s">
        <v>2022</v>
      </c>
      <c r="S171" s="97" t="s">
        <v>2024</v>
      </c>
      <c r="T171" s="97" t="s">
        <v>2025</v>
      </c>
      <c r="U171" s="97" t="s">
        <v>2026</v>
      </c>
      <c r="V171" s="97" t="s">
        <v>496</v>
      </c>
      <c r="W171" s="97" t="s">
        <v>1822</v>
      </c>
      <c r="X171" s="97" t="s">
        <v>2027</v>
      </c>
      <c r="Y171" s="94">
        <v>357271</v>
      </c>
      <c r="Z171" s="97"/>
      <c r="AA171" s="101"/>
      <c r="AB171" s="101"/>
      <c r="AC171" s="101"/>
      <c r="AD171" s="101"/>
      <c r="AE171" s="97" t="s">
        <v>1630</v>
      </c>
      <c r="AF171" s="97" t="s">
        <v>1401</v>
      </c>
      <c r="AG171" s="102">
        <v>102177339435</v>
      </c>
      <c r="AH171" s="201" t="s">
        <v>2029</v>
      </c>
      <c r="AI171" s="103"/>
      <c r="AJ171" s="103"/>
      <c r="AK171" s="101">
        <v>44651</v>
      </c>
      <c r="AL171" s="104">
        <v>1080</v>
      </c>
      <c r="AM171" s="105" t="s">
        <v>1631</v>
      </c>
      <c r="AN171" s="107">
        <f t="shared" ca="1" si="33"/>
        <v>0.6518518518518519</v>
      </c>
      <c r="AO171" s="107">
        <v>4.2000000000000003E-2</v>
      </c>
      <c r="AP171" s="107">
        <v>0.15</v>
      </c>
      <c r="AQ171" s="108">
        <v>0</v>
      </c>
      <c r="AR171" s="109">
        <v>3.4700000000000002E-2</v>
      </c>
      <c r="AS171" s="110">
        <f t="shared" si="37"/>
        <v>4.2000000000000003E-2</v>
      </c>
      <c r="AT171" s="111">
        <f t="shared" si="38"/>
        <v>7.3000000000000009E-3</v>
      </c>
      <c r="AU171" s="111">
        <f t="shared" si="39"/>
        <v>4.2000000000000003E-2</v>
      </c>
      <c r="AV171" s="104" t="s">
        <v>1132</v>
      </c>
      <c r="AW171" s="104" t="s">
        <v>1333</v>
      </c>
      <c r="AX171" s="105"/>
      <c r="AY171" s="201">
        <v>44405</v>
      </c>
      <c r="AZ171" s="201">
        <v>44469</v>
      </c>
      <c r="BA171" s="105">
        <f t="shared" si="27"/>
        <v>1.4700000000000002</v>
      </c>
      <c r="BB171" s="211" t="str">
        <f t="shared" si="28"/>
        <v>Km</v>
      </c>
      <c r="BC171" s="112"/>
      <c r="BD171" s="112"/>
      <c r="BE171" s="112"/>
      <c r="BF171" s="239" t="s">
        <v>2379</v>
      </c>
    </row>
    <row r="172" spans="1:58" s="12" customFormat="1" ht="76.5" customHeight="1" x14ac:dyDescent="0.25">
      <c r="A172" s="94"/>
      <c r="B172" s="95" t="s">
        <v>546</v>
      </c>
      <c r="C172" s="96" t="s">
        <v>1191</v>
      </c>
      <c r="D172" s="97" t="s">
        <v>1343</v>
      </c>
      <c r="E172" s="97" t="s">
        <v>1117</v>
      </c>
      <c r="F172" s="97" t="s">
        <v>1402</v>
      </c>
      <c r="G172" s="94" t="s">
        <v>111</v>
      </c>
      <c r="H172" s="98" t="s">
        <v>830</v>
      </c>
      <c r="I172" s="98" t="s">
        <v>1410</v>
      </c>
      <c r="J172" s="99"/>
      <c r="K172" s="97" t="s">
        <v>2021</v>
      </c>
      <c r="L172" s="97" t="s">
        <v>1134</v>
      </c>
      <c r="M172" s="94"/>
      <c r="N172" s="97" t="s">
        <v>187</v>
      </c>
      <c r="O172" s="96" t="s">
        <v>176</v>
      </c>
      <c r="P172" s="97" t="s">
        <v>187</v>
      </c>
      <c r="Q172" s="100" t="s">
        <v>1315</v>
      </c>
      <c r="R172" s="97" t="s">
        <v>2023</v>
      </c>
      <c r="S172" s="97"/>
      <c r="T172" s="97"/>
      <c r="U172" s="97"/>
      <c r="V172" s="97" t="s">
        <v>496</v>
      </c>
      <c r="W172" s="97" t="s">
        <v>1822</v>
      </c>
      <c r="X172" s="97" t="s">
        <v>2028</v>
      </c>
      <c r="Y172" s="94">
        <v>357271</v>
      </c>
      <c r="Z172" s="97"/>
      <c r="AA172" s="101"/>
      <c r="AB172" s="101"/>
      <c r="AC172" s="101"/>
      <c r="AD172" s="101"/>
      <c r="AE172" s="97" t="s">
        <v>1633</v>
      </c>
      <c r="AF172" s="97" t="s">
        <v>1402</v>
      </c>
      <c r="AG172" s="102">
        <v>38504046489</v>
      </c>
      <c r="AH172" s="201" t="s">
        <v>2029</v>
      </c>
      <c r="AI172" s="103"/>
      <c r="AJ172" s="103"/>
      <c r="AK172" s="101">
        <v>44651</v>
      </c>
      <c r="AL172" s="104">
        <v>720</v>
      </c>
      <c r="AM172" s="105" t="s">
        <v>1631</v>
      </c>
      <c r="AN172" s="106">
        <f t="shared" ca="1" si="33"/>
        <v>0.97777777777777775</v>
      </c>
      <c r="AO172" s="107">
        <v>9.7000000000000003E-2</v>
      </c>
      <c r="AP172" s="107">
        <v>0.15</v>
      </c>
      <c r="AQ172" s="108">
        <v>0</v>
      </c>
      <c r="AR172" s="109">
        <v>4.4299999999999999E-2</v>
      </c>
      <c r="AS172" s="110">
        <f t="shared" si="37"/>
        <v>9.7000000000000003E-2</v>
      </c>
      <c r="AT172" s="111">
        <f t="shared" si="38"/>
        <v>5.2700000000000004E-2</v>
      </c>
      <c r="AU172" s="111">
        <f t="shared" si="39"/>
        <v>9.7000000000000003E-2</v>
      </c>
      <c r="AV172" s="104" t="s">
        <v>1132</v>
      </c>
      <c r="AW172" s="104" t="s">
        <v>1333</v>
      </c>
      <c r="AX172" s="105"/>
      <c r="AY172" s="201">
        <v>44405</v>
      </c>
      <c r="AZ172" s="201">
        <v>44469</v>
      </c>
      <c r="BA172" s="105">
        <f t="shared" si="27"/>
        <v>0</v>
      </c>
      <c r="BB172" s="211" t="str">
        <f t="shared" si="28"/>
        <v>ML</v>
      </c>
      <c r="BC172" s="112"/>
      <c r="BD172" s="112"/>
      <c r="BE172" s="239" t="s">
        <v>2208</v>
      </c>
      <c r="BF172" s="239"/>
    </row>
    <row r="173" spans="1:58" s="12" customFormat="1" ht="76.5" customHeight="1" x14ac:dyDescent="0.25">
      <c r="A173" s="94"/>
      <c r="B173" s="95" t="s">
        <v>546</v>
      </c>
      <c r="C173" s="96" t="s">
        <v>1191</v>
      </c>
      <c r="D173" s="97" t="s">
        <v>1343</v>
      </c>
      <c r="E173" s="97" t="s">
        <v>1117</v>
      </c>
      <c r="F173" s="97" t="s">
        <v>2030</v>
      </c>
      <c r="G173" s="94" t="s">
        <v>115</v>
      </c>
      <c r="H173" s="98" t="s">
        <v>830</v>
      </c>
      <c r="I173" s="98" t="s">
        <v>1410</v>
      </c>
      <c r="J173" s="99">
        <v>4725000000</v>
      </c>
      <c r="K173" s="97" t="s">
        <v>2021</v>
      </c>
      <c r="L173" s="97" t="s">
        <v>2358</v>
      </c>
      <c r="M173" s="94"/>
      <c r="N173" s="97" t="s">
        <v>2031</v>
      </c>
      <c r="O173" s="96" t="s">
        <v>176</v>
      </c>
      <c r="P173" s="97" t="s">
        <v>2031</v>
      </c>
      <c r="Q173" s="100" t="s">
        <v>1315</v>
      </c>
      <c r="R173" s="97" t="s">
        <v>2032</v>
      </c>
      <c r="S173" s="97" t="s">
        <v>2024</v>
      </c>
      <c r="T173" s="97" t="s">
        <v>2025</v>
      </c>
      <c r="U173" s="97" t="s">
        <v>2026</v>
      </c>
      <c r="V173" s="97" t="s">
        <v>496</v>
      </c>
      <c r="W173" s="97" t="s">
        <v>1822</v>
      </c>
      <c r="X173" s="97" t="s">
        <v>2027</v>
      </c>
      <c r="Y173" s="94">
        <v>357271</v>
      </c>
      <c r="Z173" s="97"/>
      <c r="AA173" s="101"/>
      <c r="AB173" s="101"/>
      <c r="AC173" s="101"/>
      <c r="AD173" s="101"/>
      <c r="AE173" s="97" t="s">
        <v>2033</v>
      </c>
      <c r="AF173" s="97" t="s">
        <v>2030</v>
      </c>
      <c r="AG173" s="102">
        <v>5539676919.0299997</v>
      </c>
      <c r="AH173" s="201" t="s">
        <v>2034</v>
      </c>
      <c r="AI173" s="103"/>
      <c r="AJ173" s="103"/>
      <c r="AK173" s="101">
        <v>44599</v>
      </c>
      <c r="AL173" s="104">
        <v>1125</v>
      </c>
      <c r="AM173" s="105" t="s">
        <v>2035</v>
      </c>
      <c r="AN173" s="106">
        <f t="shared" ca="1" si="33"/>
        <v>0.67200000000000004</v>
      </c>
      <c r="AO173" s="107">
        <v>0.12</v>
      </c>
      <c r="AP173" s="107">
        <v>0.2</v>
      </c>
      <c r="AQ173" s="108">
        <v>0</v>
      </c>
      <c r="AR173" s="109">
        <v>0.12</v>
      </c>
      <c r="AS173" s="110">
        <f t="shared" si="37"/>
        <v>0.12</v>
      </c>
      <c r="AT173" s="111">
        <f t="shared" si="38"/>
        <v>0</v>
      </c>
      <c r="AU173" s="111">
        <f t="shared" si="39"/>
        <v>0.12</v>
      </c>
      <c r="AV173" s="104" t="s">
        <v>1132</v>
      </c>
      <c r="AW173" s="104" t="s">
        <v>1333</v>
      </c>
      <c r="AX173" s="105"/>
      <c r="AY173" s="201">
        <v>44355</v>
      </c>
      <c r="AZ173" s="201">
        <v>44385</v>
      </c>
      <c r="BA173" s="105">
        <f t="shared" si="27"/>
        <v>0</v>
      </c>
      <c r="BB173" s="211" t="str">
        <f t="shared" si="28"/>
        <v>Nb de rapports</v>
      </c>
      <c r="BC173" s="112"/>
      <c r="BD173" s="112"/>
      <c r="BE173" s="112"/>
      <c r="BF173" s="112"/>
    </row>
    <row r="174" spans="1:58" s="12" customFormat="1" ht="150" customHeight="1" x14ac:dyDescent="0.25">
      <c r="A174" s="49"/>
      <c r="B174" s="50" t="s">
        <v>546</v>
      </c>
      <c r="C174" s="69" t="s">
        <v>525</v>
      </c>
      <c r="D174" s="52" t="s">
        <v>1406</v>
      </c>
      <c r="E174" s="52" t="s">
        <v>552</v>
      </c>
      <c r="F174" s="52" t="s">
        <v>1409</v>
      </c>
      <c r="G174" s="49" t="s">
        <v>111</v>
      </c>
      <c r="H174" s="53" t="s">
        <v>830</v>
      </c>
      <c r="I174" s="67" t="s">
        <v>1408</v>
      </c>
      <c r="J174" s="54">
        <v>235800000000</v>
      </c>
      <c r="K174" s="52" t="s">
        <v>168</v>
      </c>
      <c r="L174" s="52" t="s">
        <v>169</v>
      </c>
      <c r="M174" s="49">
        <v>121</v>
      </c>
      <c r="N174" s="52" t="s">
        <v>187</v>
      </c>
      <c r="O174" s="55" t="s">
        <v>176</v>
      </c>
      <c r="P174" s="52" t="s">
        <v>187</v>
      </c>
      <c r="Q174" s="91" t="s">
        <v>1281</v>
      </c>
      <c r="R174" s="52"/>
      <c r="S174" s="52"/>
      <c r="T174" s="52"/>
      <c r="U174" s="52"/>
      <c r="V174" s="52" t="s">
        <v>986</v>
      </c>
      <c r="W174" s="52"/>
      <c r="X174" s="52"/>
      <c r="Y174" s="49"/>
      <c r="Z174" s="52"/>
      <c r="AA174" s="56"/>
      <c r="AB174" s="56"/>
      <c r="AC174" s="56"/>
      <c r="AD174" s="56"/>
      <c r="AE174" s="52" t="s">
        <v>2265</v>
      </c>
      <c r="AF174" s="52" t="s">
        <v>1409</v>
      </c>
      <c r="AG174" s="54">
        <v>182024462390</v>
      </c>
      <c r="AH174" s="56"/>
      <c r="AI174" s="245">
        <v>44774</v>
      </c>
      <c r="AJ174" s="58" t="s">
        <v>2266</v>
      </c>
      <c r="AK174" s="245">
        <v>44743</v>
      </c>
      <c r="AL174" s="59" t="s">
        <v>2267</v>
      </c>
      <c r="AM174" s="60" t="s">
        <v>1411</v>
      </c>
      <c r="AN174" s="61">
        <f t="shared" ca="1" si="33"/>
        <v>0.7846153846153846</v>
      </c>
      <c r="AO174" s="62">
        <v>9.1000000000000004E-3</v>
      </c>
      <c r="AP174" s="62">
        <v>1.66E-2</v>
      </c>
      <c r="AQ174" s="68">
        <v>0</v>
      </c>
      <c r="AR174" s="65">
        <v>0</v>
      </c>
      <c r="AS174" s="66">
        <f t="shared" si="37"/>
        <v>9.1000000000000004E-3</v>
      </c>
      <c r="AT174" s="63">
        <f t="shared" si="38"/>
        <v>9.1000000000000004E-3</v>
      </c>
      <c r="AU174" s="63">
        <f t="shared" si="39"/>
        <v>9.1000000000000004E-3</v>
      </c>
      <c r="AV174" s="59" t="s">
        <v>1142</v>
      </c>
      <c r="AW174" s="59" t="s">
        <v>1333</v>
      </c>
      <c r="AX174" s="60" t="s">
        <v>2268</v>
      </c>
      <c r="AY174" s="241"/>
      <c r="AZ174" s="241"/>
      <c r="BA174" s="60">
        <f t="shared" si="27"/>
        <v>1.1011</v>
      </c>
      <c r="BB174" s="212" t="str">
        <f t="shared" si="28"/>
        <v>Km</v>
      </c>
      <c r="BC174" s="67"/>
      <c r="BD174" s="67"/>
      <c r="BE174" s="67"/>
      <c r="BF174" s="67"/>
    </row>
    <row r="175" spans="1:58" s="12" customFormat="1" ht="127.5" customHeight="1" x14ac:dyDescent="0.25">
      <c r="A175" s="49"/>
      <c r="B175" s="50"/>
      <c r="C175" s="69" t="s">
        <v>2245</v>
      </c>
      <c r="D175" s="52" t="s">
        <v>525</v>
      </c>
      <c r="E175" s="52" t="s">
        <v>2246</v>
      </c>
      <c r="F175" s="52" t="s">
        <v>2247</v>
      </c>
      <c r="G175" s="49" t="s">
        <v>115</v>
      </c>
      <c r="H175" s="53" t="s">
        <v>830</v>
      </c>
      <c r="I175" s="53" t="s">
        <v>2248</v>
      </c>
      <c r="J175" s="54" t="s">
        <v>1292</v>
      </c>
      <c r="K175" s="52" t="s">
        <v>2249</v>
      </c>
      <c r="L175" s="52" t="s">
        <v>2358</v>
      </c>
      <c r="M175" s="49">
        <v>164</v>
      </c>
      <c r="N175" s="52" t="s">
        <v>194</v>
      </c>
      <c r="O175" s="55" t="s">
        <v>2250</v>
      </c>
      <c r="P175" s="52" t="s">
        <v>746</v>
      </c>
      <c r="Q175" s="91" t="s">
        <v>2251</v>
      </c>
      <c r="R175" s="52" t="s">
        <v>2252</v>
      </c>
      <c r="S175" s="52" t="s">
        <v>2253</v>
      </c>
      <c r="T175" s="52" t="s">
        <v>2254</v>
      </c>
      <c r="U175" s="52" t="s">
        <v>2255</v>
      </c>
      <c r="V175" s="52" t="s">
        <v>2256</v>
      </c>
      <c r="W175" s="52" t="s">
        <v>2257</v>
      </c>
      <c r="X175" s="52" t="s">
        <v>2258</v>
      </c>
      <c r="Y175" s="49">
        <v>10000000</v>
      </c>
      <c r="Z175" s="52">
        <v>13</v>
      </c>
      <c r="AA175" s="56" t="s">
        <v>1292</v>
      </c>
      <c r="AB175" s="56" t="s">
        <v>1292</v>
      </c>
      <c r="AC175" s="56" t="s">
        <v>1292</v>
      </c>
      <c r="AD175" s="56" t="s">
        <v>1292</v>
      </c>
      <c r="AE175" s="52" t="s">
        <v>2264</v>
      </c>
      <c r="AF175" s="52" t="s">
        <v>2247</v>
      </c>
      <c r="AG175" s="54">
        <v>10393979473.530001</v>
      </c>
      <c r="AH175" s="245">
        <v>44593</v>
      </c>
      <c r="AI175" s="245">
        <v>44774</v>
      </c>
      <c r="AJ175" s="246">
        <v>5783228000</v>
      </c>
      <c r="AK175" s="245">
        <v>44743</v>
      </c>
      <c r="AL175" s="59">
        <v>1140</v>
      </c>
      <c r="AM175" s="60" t="s">
        <v>452</v>
      </c>
      <c r="AN175" s="61">
        <v>6.2E-2</v>
      </c>
      <c r="AO175" s="62">
        <v>0.01</v>
      </c>
      <c r="AP175" s="62">
        <v>0</v>
      </c>
      <c r="AQ175" s="68">
        <v>0</v>
      </c>
      <c r="AR175" s="65">
        <v>0</v>
      </c>
      <c r="AS175" s="66">
        <f t="shared" ref="AS175" si="40">+AO175</f>
        <v>0.01</v>
      </c>
      <c r="AT175" s="63">
        <f t="shared" ref="AT175" si="41">+AS175-AR175</f>
        <v>0.01</v>
      </c>
      <c r="AU175" s="63">
        <f t="shared" ref="AU175" si="42">+AO175-AQ175</f>
        <v>0.01</v>
      </c>
      <c r="AV175" s="63"/>
      <c r="AW175" s="59" t="s">
        <v>1333</v>
      </c>
      <c r="AX175" s="63" t="s">
        <v>2261</v>
      </c>
      <c r="AY175" s="59" t="s">
        <v>2262</v>
      </c>
      <c r="AZ175" s="59" t="s">
        <v>2263</v>
      </c>
      <c r="BA175" s="60">
        <f t="shared" si="27"/>
        <v>1.6400000000000001</v>
      </c>
      <c r="BB175" s="212" t="str">
        <f t="shared" si="28"/>
        <v>Nb de rapports</v>
      </c>
      <c r="BC175" s="241"/>
      <c r="BD175" s="60"/>
      <c r="BE175" s="212"/>
      <c r="BF175" s="67"/>
    </row>
    <row r="176" spans="1:58" s="12" customFormat="1" ht="120" customHeight="1" x14ac:dyDescent="0.25">
      <c r="A176" s="49"/>
      <c r="B176" s="50" t="s">
        <v>546</v>
      </c>
      <c r="C176" s="69" t="s">
        <v>2014</v>
      </c>
      <c r="D176" s="52" t="s">
        <v>2015</v>
      </c>
      <c r="E176" s="52" t="s">
        <v>1229</v>
      </c>
      <c r="F176" s="52" t="s">
        <v>1413</v>
      </c>
      <c r="G176" s="49" t="s">
        <v>113</v>
      </c>
      <c r="H176" s="53" t="s">
        <v>830</v>
      </c>
      <c r="I176" s="67" t="s">
        <v>1414</v>
      </c>
      <c r="J176" s="54"/>
      <c r="K176" s="52"/>
      <c r="L176" s="52" t="s">
        <v>169</v>
      </c>
      <c r="M176" s="49"/>
      <c r="N176" s="52"/>
      <c r="O176" s="55" t="s">
        <v>176</v>
      </c>
      <c r="P176" s="52"/>
      <c r="Q176" s="91" t="s">
        <v>2145</v>
      </c>
      <c r="R176" s="52"/>
      <c r="S176" s="52"/>
      <c r="T176" s="52"/>
      <c r="U176" s="52"/>
      <c r="V176" s="52" t="s">
        <v>490</v>
      </c>
      <c r="W176" s="52"/>
      <c r="X176" s="52"/>
      <c r="Y176" s="49"/>
      <c r="Z176" s="52"/>
      <c r="AA176" s="56"/>
      <c r="AB176" s="56"/>
      <c r="AC176" s="56"/>
      <c r="AD176" s="56"/>
      <c r="AE176" s="52"/>
      <c r="AF176" s="52" t="s">
        <v>1413</v>
      </c>
      <c r="AG176" s="54"/>
      <c r="AH176" s="56"/>
      <c r="AI176" s="58"/>
      <c r="AJ176" s="58"/>
      <c r="AK176" s="56"/>
      <c r="AL176" s="59"/>
      <c r="AM176" s="60"/>
      <c r="AN176" s="61" t="e">
        <f t="shared" ca="1" si="33"/>
        <v>#DIV/0!</v>
      </c>
      <c r="AO176" s="62">
        <v>0</v>
      </c>
      <c r="AP176" s="62"/>
      <c r="AQ176" s="68">
        <v>0</v>
      </c>
      <c r="AR176" s="65">
        <v>0</v>
      </c>
      <c r="AS176" s="66">
        <f t="shared" si="37"/>
        <v>0</v>
      </c>
      <c r="AT176" s="63">
        <f t="shared" si="38"/>
        <v>0</v>
      </c>
      <c r="AU176" s="63">
        <f t="shared" si="39"/>
        <v>0</v>
      </c>
      <c r="AV176" s="59" t="s">
        <v>1142</v>
      </c>
      <c r="AW176" s="59" t="s">
        <v>1372</v>
      </c>
      <c r="AX176" s="60" t="s">
        <v>1415</v>
      </c>
      <c r="AY176" s="241"/>
      <c r="AZ176" s="241"/>
      <c r="BA176" s="60">
        <f t="shared" si="27"/>
        <v>0</v>
      </c>
      <c r="BB176" s="212" t="str">
        <f t="shared" si="28"/>
        <v>Km</v>
      </c>
      <c r="BC176" s="67"/>
      <c r="BD176" s="67"/>
      <c r="BE176" s="67"/>
      <c r="BF176" s="67"/>
    </row>
    <row r="177" spans="1:58" s="12" customFormat="1" ht="38.25" customHeight="1" x14ac:dyDescent="0.25">
      <c r="A177" s="164"/>
      <c r="B177" s="165"/>
      <c r="C177" s="166"/>
      <c r="D177" s="122" t="s">
        <v>1536</v>
      </c>
      <c r="E177" s="122"/>
      <c r="F177" s="122" t="s">
        <v>1427</v>
      </c>
      <c r="G177" s="164" t="s">
        <v>121</v>
      </c>
      <c r="H177" s="167" t="s">
        <v>1492</v>
      </c>
      <c r="I177" s="168" t="s">
        <v>714</v>
      </c>
      <c r="J177" s="169"/>
      <c r="K177" s="122"/>
      <c r="L177" s="122" t="s">
        <v>1134</v>
      </c>
      <c r="M177" s="164"/>
      <c r="N177" s="122"/>
      <c r="O177" s="170" t="s">
        <v>176</v>
      </c>
      <c r="P177" s="122"/>
      <c r="Q177" s="171" t="s">
        <v>1298</v>
      </c>
      <c r="R177" s="122"/>
      <c r="S177" s="122"/>
      <c r="T177" s="122" t="s">
        <v>670</v>
      </c>
      <c r="U177" s="122"/>
      <c r="V177" s="122" t="s">
        <v>491</v>
      </c>
      <c r="W177" s="122"/>
      <c r="X177" s="122"/>
      <c r="Y177" s="164"/>
      <c r="Z177" s="122"/>
      <c r="AA177" s="172"/>
      <c r="AB177" s="172"/>
      <c r="AC177" s="172"/>
      <c r="AD177" s="172"/>
      <c r="AE177" s="122"/>
      <c r="AF177" s="122" t="s">
        <v>1427</v>
      </c>
      <c r="AG177" s="169">
        <v>197000000</v>
      </c>
      <c r="AH177" s="172"/>
      <c r="AI177" s="173"/>
      <c r="AJ177" s="173"/>
      <c r="AK177" s="172"/>
      <c r="AL177" s="174"/>
      <c r="AM177" s="175" t="s">
        <v>1181</v>
      </c>
      <c r="AN177" s="176" t="e">
        <f t="shared" ca="1" si="33"/>
        <v>#DIV/0!</v>
      </c>
      <c r="AO177" s="177">
        <v>0</v>
      </c>
      <c r="AP177" s="177"/>
      <c r="AQ177" s="178">
        <v>0</v>
      </c>
      <c r="AR177" s="179">
        <v>0</v>
      </c>
      <c r="AS177" s="180">
        <f t="shared" si="37"/>
        <v>0</v>
      </c>
      <c r="AT177" s="181">
        <f t="shared" si="38"/>
        <v>0</v>
      </c>
      <c r="AU177" s="181">
        <f t="shared" si="39"/>
        <v>0</v>
      </c>
      <c r="AV177" s="174" t="s">
        <v>1142</v>
      </c>
      <c r="AW177" s="174" t="s">
        <v>1372</v>
      </c>
      <c r="AX177" s="175" t="s">
        <v>1537</v>
      </c>
      <c r="AY177" s="243"/>
      <c r="AZ177" s="243"/>
      <c r="BA177" s="175">
        <f t="shared" si="27"/>
        <v>0</v>
      </c>
      <c r="BB177" s="214" t="str">
        <f t="shared" si="28"/>
        <v>ML</v>
      </c>
      <c r="BC177" s="168"/>
      <c r="BD177" s="168"/>
      <c r="BE177" s="168"/>
      <c r="BF177" s="168"/>
    </row>
    <row r="178" spans="1:58" s="12" customFormat="1" ht="38.25" customHeight="1" x14ac:dyDescent="0.25">
      <c r="A178" s="164"/>
      <c r="B178" s="165"/>
      <c r="C178" s="166"/>
      <c r="D178" s="122" t="s">
        <v>1536</v>
      </c>
      <c r="E178" s="122"/>
      <c r="F178" s="122" t="s">
        <v>1428</v>
      </c>
      <c r="G178" s="164" t="s">
        <v>121</v>
      </c>
      <c r="H178" s="167" t="s">
        <v>124</v>
      </c>
      <c r="I178" s="168" t="s">
        <v>714</v>
      </c>
      <c r="J178" s="169">
        <v>180000000</v>
      </c>
      <c r="K178" s="122"/>
      <c r="L178" s="122"/>
      <c r="M178" s="164"/>
      <c r="N178" s="122"/>
      <c r="O178" s="170" t="s">
        <v>176</v>
      </c>
      <c r="P178" s="122"/>
      <c r="Q178" s="171" t="s">
        <v>1298</v>
      </c>
      <c r="R178" s="122"/>
      <c r="S178" s="122"/>
      <c r="T178" s="122" t="s">
        <v>1562</v>
      </c>
      <c r="U178" s="122"/>
      <c r="V178" s="122" t="s">
        <v>491</v>
      </c>
      <c r="W178" s="122"/>
      <c r="X178" s="122"/>
      <c r="Y178" s="164"/>
      <c r="Z178" s="122"/>
      <c r="AA178" s="172"/>
      <c r="AB178" s="172"/>
      <c r="AC178" s="172"/>
      <c r="AD178" s="172"/>
      <c r="AE178" s="122"/>
      <c r="AF178" s="122" t="s">
        <v>1428</v>
      </c>
      <c r="AG178" s="169">
        <v>180000000</v>
      </c>
      <c r="AH178" s="172"/>
      <c r="AI178" s="173"/>
      <c r="AJ178" s="173"/>
      <c r="AK178" s="172"/>
      <c r="AL178" s="174"/>
      <c r="AM178" s="175" t="s">
        <v>1181</v>
      </c>
      <c r="AN178" s="176" t="e">
        <f t="shared" ca="1" si="33"/>
        <v>#DIV/0!</v>
      </c>
      <c r="AO178" s="177">
        <v>0</v>
      </c>
      <c r="AP178" s="177"/>
      <c r="AQ178" s="178">
        <v>0</v>
      </c>
      <c r="AR178" s="179">
        <v>0</v>
      </c>
      <c r="AS178" s="180">
        <f t="shared" si="37"/>
        <v>0</v>
      </c>
      <c r="AT178" s="181">
        <f t="shared" si="38"/>
        <v>0</v>
      </c>
      <c r="AU178" s="181">
        <f t="shared" si="39"/>
        <v>0</v>
      </c>
      <c r="AV178" s="174" t="s">
        <v>1142</v>
      </c>
      <c r="AW178" s="174" t="s">
        <v>1372</v>
      </c>
      <c r="AX178" s="175" t="s">
        <v>1537</v>
      </c>
      <c r="AY178" s="243"/>
      <c r="AZ178" s="243"/>
      <c r="BA178" s="175">
        <f t="shared" si="27"/>
        <v>0</v>
      </c>
      <c r="BB178" s="214">
        <f t="shared" si="28"/>
        <v>0</v>
      </c>
      <c r="BC178" s="168"/>
      <c r="BD178" s="168"/>
      <c r="BE178" s="168"/>
      <c r="BF178" s="168"/>
    </row>
    <row r="179" spans="1:58" s="12" customFormat="1" ht="38.25" customHeight="1" x14ac:dyDescent="0.25">
      <c r="A179" s="164"/>
      <c r="B179" s="165"/>
      <c r="C179" s="166"/>
      <c r="D179" s="122" t="s">
        <v>1536</v>
      </c>
      <c r="E179" s="122"/>
      <c r="F179" s="122" t="s">
        <v>1429</v>
      </c>
      <c r="G179" s="164" t="s">
        <v>121</v>
      </c>
      <c r="H179" s="167" t="s">
        <v>1492</v>
      </c>
      <c r="I179" s="168" t="s">
        <v>714</v>
      </c>
      <c r="J179" s="169"/>
      <c r="K179" s="122"/>
      <c r="L179" s="122" t="s">
        <v>1134</v>
      </c>
      <c r="M179" s="164"/>
      <c r="N179" s="122"/>
      <c r="O179" s="170" t="s">
        <v>176</v>
      </c>
      <c r="P179" s="122"/>
      <c r="Q179" s="171" t="s">
        <v>1314</v>
      </c>
      <c r="R179" s="122"/>
      <c r="S179" s="122"/>
      <c r="T179" s="122" t="s">
        <v>1563</v>
      </c>
      <c r="U179" s="122"/>
      <c r="V179" s="122" t="s">
        <v>502</v>
      </c>
      <c r="W179" s="122"/>
      <c r="X179" s="122"/>
      <c r="Y179" s="164"/>
      <c r="Z179" s="122"/>
      <c r="AA179" s="172"/>
      <c r="AB179" s="172"/>
      <c r="AC179" s="172"/>
      <c r="AD179" s="172"/>
      <c r="AE179" s="122"/>
      <c r="AF179" s="122" t="s">
        <v>1429</v>
      </c>
      <c r="AG179" s="169">
        <v>600000000</v>
      </c>
      <c r="AH179" s="172"/>
      <c r="AI179" s="173"/>
      <c r="AJ179" s="173"/>
      <c r="AK179" s="172"/>
      <c r="AL179" s="174"/>
      <c r="AM179" s="175" t="s">
        <v>1506</v>
      </c>
      <c r="AN179" s="176" t="e">
        <f t="shared" ca="1" si="33"/>
        <v>#DIV/0!</v>
      </c>
      <c r="AO179" s="177">
        <v>0</v>
      </c>
      <c r="AP179" s="177"/>
      <c r="AQ179" s="178">
        <v>0</v>
      </c>
      <c r="AR179" s="179">
        <v>0</v>
      </c>
      <c r="AS179" s="180">
        <f t="shared" si="37"/>
        <v>0</v>
      </c>
      <c r="AT179" s="181">
        <f t="shared" si="38"/>
        <v>0</v>
      </c>
      <c r="AU179" s="181">
        <f t="shared" si="39"/>
        <v>0</v>
      </c>
      <c r="AV179" s="174" t="s">
        <v>1142</v>
      </c>
      <c r="AW179" s="174" t="s">
        <v>1372</v>
      </c>
      <c r="AX179" s="175" t="s">
        <v>1537</v>
      </c>
      <c r="AY179" s="243"/>
      <c r="AZ179" s="243"/>
      <c r="BA179" s="175">
        <f t="shared" si="27"/>
        <v>0</v>
      </c>
      <c r="BB179" s="214" t="str">
        <f t="shared" si="28"/>
        <v>ML</v>
      </c>
      <c r="BC179" s="168"/>
      <c r="BD179" s="168"/>
      <c r="BE179" s="168"/>
      <c r="BF179" s="168"/>
    </row>
    <row r="180" spans="1:58" s="12" customFormat="1" ht="38.25" x14ac:dyDescent="0.25">
      <c r="A180" s="164"/>
      <c r="B180" s="165"/>
      <c r="C180" s="166"/>
      <c r="D180" s="122" t="s">
        <v>1536</v>
      </c>
      <c r="E180" s="122"/>
      <c r="F180" s="122" t="s">
        <v>1957</v>
      </c>
      <c r="G180" s="164" t="s">
        <v>121</v>
      </c>
      <c r="H180" s="167" t="s">
        <v>1492</v>
      </c>
      <c r="I180" s="168" t="s">
        <v>714</v>
      </c>
      <c r="J180" s="169"/>
      <c r="K180" s="122"/>
      <c r="L180" s="122"/>
      <c r="M180" s="164"/>
      <c r="N180" s="122"/>
      <c r="O180" s="170" t="s">
        <v>176</v>
      </c>
      <c r="P180" s="122"/>
      <c r="Q180" s="171" t="s">
        <v>1299</v>
      </c>
      <c r="R180" s="122"/>
      <c r="S180" s="122"/>
      <c r="T180" s="122" t="s">
        <v>1553</v>
      </c>
      <c r="U180" s="122"/>
      <c r="V180" s="122" t="s">
        <v>490</v>
      </c>
      <c r="W180" s="122"/>
      <c r="X180" s="122"/>
      <c r="Y180" s="164"/>
      <c r="Z180" s="122"/>
      <c r="AA180" s="172"/>
      <c r="AB180" s="172"/>
      <c r="AC180" s="172"/>
      <c r="AD180" s="172"/>
      <c r="AE180" s="122"/>
      <c r="AF180" s="122" t="s">
        <v>1957</v>
      </c>
      <c r="AG180" s="169">
        <v>300000000</v>
      </c>
      <c r="AH180" s="172"/>
      <c r="AI180" s="173"/>
      <c r="AJ180" s="173"/>
      <c r="AK180" s="172"/>
      <c r="AL180" s="174"/>
      <c r="AM180" s="175" t="s">
        <v>848</v>
      </c>
      <c r="AN180" s="176" t="e">
        <f t="shared" ca="1" si="33"/>
        <v>#DIV/0!</v>
      </c>
      <c r="AO180" s="177">
        <v>0</v>
      </c>
      <c r="AP180" s="177"/>
      <c r="AQ180" s="178">
        <v>0</v>
      </c>
      <c r="AR180" s="179">
        <v>0</v>
      </c>
      <c r="AS180" s="180">
        <f t="shared" si="37"/>
        <v>0</v>
      </c>
      <c r="AT180" s="181">
        <f t="shared" si="38"/>
        <v>0</v>
      </c>
      <c r="AU180" s="181">
        <f t="shared" si="39"/>
        <v>0</v>
      </c>
      <c r="AV180" s="174" t="s">
        <v>1142</v>
      </c>
      <c r="AW180" s="174" t="s">
        <v>1372</v>
      </c>
      <c r="AX180" s="175" t="s">
        <v>1537</v>
      </c>
      <c r="AY180" s="243"/>
      <c r="AZ180" s="243"/>
      <c r="BA180" s="175">
        <f t="shared" si="27"/>
        <v>0</v>
      </c>
      <c r="BB180" s="214">
        <f t="shared" si="28"/>
        <v>0</v>
      </c>
      <c r="BC180" s="168"/>
      <c r="BD180" s="168"/>
      <c r="BE180" s="168"/>
      <c r="BF180" s="168"/>
    </row>
    <row r="181" spans="1:58" s="12" customFormat="1" ht="38.25" customHeight="1" x14ac:dyDescent="0.25">
      <c r="A181" s="164"/>
      <c r="B181" s="165"/>
      <c r="C181" s="166"/>
      <c r="D181" s="122" t="s">
        <v>1536</v>
      </c>
      <c r="E181" s="122"/>
      <c r="F181" s="122" t="s">
        <v>1430</v>
      </c>
      <c r="G181" s="164" t="s">
        <v>121</v>
      </c>
      <c r="H181" s="167" t="s">
        <v>1492</v>
      </c>
      <c r="I181" s="168" t="s">
        <v>714</v>
      </c>
      <c r="J181" s="169"/>
      <c r="K181" s="122"/>
      <c r="L181" s="122"/>
      <c r="M181" s="164"/>
      <c r="N181" s="122"/>
      <c r="O181" s="170" t="s">
        <v>176</v>
      </c>
      <c r="P181" s="122"/>
      <c r="Q181" s="171" t="s">
        <v>1299</v>
      </c>
      <c r="R181" s="122"/>
      <c r="S181" s="122"/>
      <c r="T181" s="122" t="s">
        <v>1554</v>
      </c>
      <c r="U181" s="122"/>
      <c r="V181" s="122" t="s">
        <v>494</v>
      </c>
      <c r="W181" s="122"/>
      <c r="X181" s="122"/>
      <c r="Y181" s="164"/>
      <c r="Z181" s="122"/>
      <c r="AA181" s="172"/>
      <c r="AB181" s="172"/>
      <c r="AC181" s="172"/>
      <c r="AD181" s="172"/>
      <c r="AE181" s="122"/>
      <c r="AF181" s="122" t="s">
        <v>1430</v>
      </c>
      <c r="AG181" s="169">
        <v>700000000</v>
      </c>
      <c r="AH181" s="172"/>
      <c r="AI181" s="173"/>
      <c r="AJ181" s="173"/>
      <c r="AK181" s="172"/>
      <c r="AL181" s="174"/>
      <c r="AM181" s="175" t="s">
        <v>1507</v>
      </c>
      <c r="AN181" s="176" t="e">
        <f t="shared" ca="1" si="33"/>
        <v>#DIV/0!</v>
      </c>
      <c r="AO181" s="177">
        <v>0.55000000000000004</v>
      </c>
      <c r="AP181" s="177"/>
      <c r="AQ181" s="178">
        <v>0</v>
      </c>
      <c r="AR181" s="179">
        <v>0</v>
      </c>
      <c r="AS181" s="180">
        <f t="shared" si="37"/>
        <v>0.55000000000000004</v>
      </c>
      <c r="AT181" s="181">
        <f t="shared" si="38"/>
        <v>0.55000000000000004</v>
      </c>
      <c r="AU181" s="181">
        <f t="shared" si="39"/>
        <v>0.55000000000000004</v>
      </c>
      <c r="AV181" s="174" t="s">
        <v>1142</v>
      </c>
      <c r="AW181" s="174" t="s">
        <v>1372</v>
      </c>
      <c r="AX181" s="175" t="s">
        <v>1537</v>
      </c>
      <c r="AY181" s="243"/>
      <c r="AZ181" s="243"/>
      <c r="BA181" s="175">
        <f t="shared" si="27"/>
        <v>0</v>
      </c>
      <c r="BB181" s="214">
        <f t="shared" si="28"/>
        <v>0</v>
      </c>
      <c r="BC181" s="168"/>
      <c r="BD181" s="168"/>
      <c r="BE181" s="168"/>
      <c r="BF181" s="168"/>
    </row>
    <row r="182" spans="1:58" s="12" customFormat="1" ht="38.25" customHeight="1" x14ac:dyDescent="0.25">
      <c r="A182" s="164"/>
      <c r="B182" s="165"/>
      <c r="C182" s="166"/>
      <c r="D182" s="122" t="s">
        <v>1536</v>
      </c>
      <c r="E182" s="122"/>
      <c r="F182" s="122" t="s">
        <v>1431</v>
      </c>
      <c r="G182" s="164" t="s">
        <v>121</v>
      </c>
      <c r="H182" s="167" t="s">
        <v>1492</v>
      </c>
      <c r="I182" s="168" t="s">
        <v>714</v>
      </c>
      <c r="J182" s="169"/>
      <c r="K182" s="122"/>
      <c r="L182" s="122"/>
      <c r="M182" s="164"/>
      <c r="N182" s="122"/>
      <c r="O182" s="170" t="s">
        <v>176</v>
      </c>
      <c r="P182" s="122"/>
      <c r="Q182" s="171" t="s">
        <v>1299</v>
      </c>
      <c r="R182" s="122"/>
      <c r="S182" s="122"/>
      <c r="T182" s="122" t="s">
        <v>1555</v>
      </c>
      <c r="U182" s="122"/>
      <c r="V182" s="122" t="s">
        <v>494</v>
      </c>
      <c r="W182" s="122"/>
      <c r="X182" s="122"/>
      <c r="Y182" s="164"/>
      <c r="Z182" s="122"/>
      <c r="AA182" s="172"/>
      <c r="AB182" s="172"/>
      <c r="AC182" s="172"/>
      <c r="AD182" s="172"/>
      <c r="AE182" s="122"/>
      <c r="AF182" s="122" t="s">
        <v>1431</v>
      </c>
      <c r="AG182" s="169">
        <v>2000000000</v>
      </c>
      <c r="AH182" s="172"/>
      <c r="AI182" s="173"/>
      <c r="AJ182" s="173"/>
      <c r="AK182" s="172"/>
      <c r="AL182" s="174"/>
      <c r="AM182" s="175" t="s">
        <v>1507</v>
      </c>
      <c r="AN182" s="176" t="e">
        <f t="shared" ca="1" si="33"/>
        <v>#DIV/0!</v>
      </c>
      <c r="AO182" s="177">
        <v>0</v>
      </c>
      <c r="AP182" s="177"/>
      <c r="AQ182" s="178">
        <v>0</v>
      </c>
      <c r="AR182" s="179">
        <v>0</v>
      </c>
      <c r="AS182" s="180">
        <f t="shared" si="37"/>
        <v>0</v>
      </c>
      <c r="AT182" s="181">
        <f t="shared" si="38"/>
        <v>0</v>
      </c>
      <c r="AU182" s="181">
        <f t="shared" si="39"/>
        <v>0</v>
      </c>
      <c r="AV182" s="174" t="s">
        <v>1142</v>
      </c>
      <c r="AW182" s="174" t="s">
        <v>1372</v>
      </c>
      <c r="AX182" s="175" t="s">
        <v>1537</v>
      </c>
      <c r="AY182" s="243"/>
      <c r="AZ182" s="243"/>
      <c r="BA182" s="175">
        <f t="shared" si="27"/>
        <v>0</v>
      </c>
      <c r="BB182" s="214">
        <f t="shared" si="28"/>
        <v>0</v>
      </c>
      <c r="BC182" s="168"/>
      <c r="BD182" s="168"/>
      <c r="BE182" s="168"/>
      <c r="BF182" s="168"/>
    </row>
    <row r="183" spans="1:58" s="12" customFormat="1" ht="38.25" customHeight="1" x14ac:dyDescent="0.25">
      <c r="A183" s="164"/>
      <c r="B183" s="165"/>
      <c r="C183" s="166"/>
      <c r="D183" s="122" t="s">
        <v>1536</v>
      </c>
      <c r="E183" s="122"/>
      <c r="F183" s="122" t="s">
        <v>1432</v>
      </c>
      <c r="G183" s="164" t="s">
        <v>121</v>
      </c>
      <c r="H183" s="167" t="s">
        <v>1492</v>
      </c>
      <c r="I183" s="168" t="s">
        <v>714</v>
      </c>
      <c r="J183" s="169"/>
      <c r="K183" s="122" t="s">
        <v>2292</v>
      </c>
      <c r="L183" s="122" t="s">
        <v>1134</v>
      </c>
      <c r="M183" s="164"/>
      <c r="N183" s="122"/>
      <c r="O183" s="170" t="s">
        <v>176</v>
      </c>
      <c r="P183" s="122"/>
      <c r="Q183" s="171" t="s">
        <v>1504</v>
      </c>
      <c r="R183" s="122" t="s">
        <v>2293</v>
      </c>
      <c r="S183" s="122"/>
      <c r="T183" s="122" t="s">
        <v>1561</v>
      </c>
      <c r="U183" s="122"/>
      <c r="V183" s="122" t="s">
        <v>494</v>
      </c>
      <c r="W183" s="122" t="s">
        <v>299</v>
      </c>
      <c r="X183" s="122"/>
      <c r="Y183" s="164"/>
      <c r="Z183" s="122"/>
      <c r="AA183" s="172"/>
      <c r="AB183" s="172"/>
      <c r="AC183" s="172"/>
      <c r="AD183" s="172"/>
      <c r="AE183" s="122" t="s">
        <v>2294</v>
      </c>
      <c r="AF183" s="122" t="s">
        <v>1432</v>
      </c>
      <c r="AG183" s="169">
        <v>99129000</v>
      </c>
      <c r="AH183" s="172"/>
      <c r="AI183" s="173"/>
      <c r="AJ183" s="173"/>
      <c r="AK183" s="172"/>
      <c r="AL183" s="174">
        <v>0</v>
      </c>
      <c r="AM183" s="175" t="s">
        <v>1508</v>
      </c>
      <c r="AN183" s="176" t="e">
        <f t="shared" ca="1" si="33"/>
        <v>#DIV/0!</v>
      </c>
      <c r="AO183" s="177">
        <v>0.3</v>
      </c>
      <c r="AP183" s="177"/>
      <c r="AQ183" s="178">
        <v>0</v>
      </c>
      <c r="AR183" s="179">
        <v>0</v>
      </c>
      <c r="AS183" s="180">
        <f t="shared" si="37"/>
        <v>0.3</v>
      </c>
      <c r="AT183" s="181">
        <f t="shared" si="38"/>
        <v>0.3</v>
      </c>
      <c r="AU183" s="181">
        <f t="shared" si="39"/>
        <v>0.3</v>
      </c>
      <c r="AV183" s="174" t="s">
        <v>1132</v>
      </c>
      <c r="AW183" s="174" t="s">
        <v>1331</v>
      </c>
      <c r="AX183" s="175" t="s">
        <v>2295</v>
      </c>
      <c r="AY183" s="243"/>
      <c r="AZ183" s="243"/>
      <c r="BA183" s="175">
        <f t="shared" si="27"/>
        <v>0</v>
      </c>
      <c r="BB183" s="214" t="str">
        <f t="shared" si="28"/>
        <v>ML</v>
      </c>
      <c r="BC183" s="168"/>
      <c r="BD183" s="168"/>
      <c r="BE183" s="168"/>
      <c r="BF183" s="168"/>
    </row>
    <row r="184" spans="1:58" s="12" customFormat="1" ht="38.25" customHeight="1" x14ac:dyDescent="0.25">
      <c r="A184" s="164"/>
      <c r="B184" s="165"/>
      <c r="C184" s="166"/>
      <c r="D184" s="122" t="s">
        <v>1536</v>
      </c>
      <c r="E184" s="122"/>
      <c r="F184" s="122" t="s">
        <v>2146</v>
      </c>
      <c r="G184" s="164" t="s">
        <v>121</v>
      </c>
      <c r="H184" s="167" t="s">
        <v>1492</v>
      </c>
      <c r="I184" s="168" t="s">
        <v>714</v>
      </c>
      <c r="J184" s="169"/>
      <c r="K184" s="122"/>
      <c r="L184" s="122"/>
      <c r="M184" s="164"/>
      <c r="N184" s="122"/>
      <c r="O184" s="170" t="s">
        <v>176</v>
      </c>
      <c r="P184" s="122"/>
      <c r="Q184" s="171" t="s">
        <v>1302</v>
      </c>
      <c r="R184" s="122"/>
      <c r="S184" s="122"/>
      <c r="T184" s="122" t="s">
        <v>1559</v>
      </c>
      <c r="U184" s="122" t="s">
        <v>1560</v>
      </c>
      <c r="V184" s="122" t="s">
        <v>505</v>
      </c>
      <c r="W184" s="122"/>
      <c r="X184" s="122"/>
      <c r="Y184" s="164"/>
      <c r="Z184" s="122"/>
      <c r="AA184" s="172"/>
      <c r="AB184" s="172"/>
      <c r="AC184" s="172"/>
      <c r="AD184" s="172"/>
      <c r="AE184" s="122"/>
      <c r="AF184" s="122" t="s">
        <v>2146</v>
      </c>
      <c r="AG184" s="169">
        <v>100000000</v>
      </c>
      <c r="AH184" s="172"/>
      <c r="AI184" s="173"/>
      <c r="AJ184" s="173"/>
      <c r="AK184" s="172"/>
      <c r="AL184" s="174"/>
      <c r="AM184" s="175" t="s">
        <v>1509</v>
      </c>
      <c r="AN184" s="176" t="e">
        <f t="shared" ca="1" si="33"/>
        <v>#DIV/0!</v>
      </c>
      <c r="AO184" s="177">
        <v>0</v>
      </c>
      <c r="AP184" s="177"/>
      <c r="AQ184" s="178">
        <v>0</v>
      </c>
      <c r="AR184" s="179">
        <v>0</v>
      </c>
      <c r="AS184" s="180">
        <f t="shared" si="37"/>
        <v>0</v>
      </c>
      <c r="AT184" s="181">
        <f t="shared" si="38"/>
        <v>0</v>
      </c>
      <c r="AU184" s="181">
        <f t="shared" si="39"/>
        <v>0</v>
      </c>
      <c r="AV184" s="174" t="s">
        <v>1142</v>
      </c>
      <c r="AW184" s="174" t="s">
        <v>1372</v>
      </c>
      <c r="AX184" s="175" t="s">
        <v>1537</v>
      </c>
      <c r="AY184" s="243"/>
      <c r="AZ184" s="243"/>
      <c r="BA184" s="175">
        <f t="shared" si="27"/>
        <v>0</v>
      </c>
      <c r="BB184" s="214">
        <f t="shared" si="28"/>
        <v>0</v>
      </c>
      <c r="BC184" s="168"/>
      <c r="BD184" s="168"/>
      <c r="BE184" s="168"/>
      <c r="BF184" s="168"/>
    </row>
    <row r="185" spans="1:58" s="12" customFormat="1" ht="51" customHeight="1" x14ac:dyDescent="0.25">
      <c r="A185" s="164"/>
      <c r="B185" s="165"/>
      <c r="C185" s="166"/>
      <c r="D185" s="122" t="s">
        <v>1536</v>
      </c>
      <c r="E185" s="122"/>
      <c r="F185" s="122" t="s">
        <v>1434</v>
      </c>
      <c r="G185" s="164" t="s">
        <v>121</v>
      </c>
      <c r="H185" s="167" t="s">
        <v>1492</v>
      </c>
      <c r="I185" s="168" t="s">
        <v>714</v>
      </c>
      <c r="J185" s="169"/>
      <c r="K185" s="122"/>
      <c r="L185" s="122"/>
      <c r="M185" s="164"/>
      <c r="N185" s="122"/>
      <c r="O185" s="170" t="s">
        <v>176</v>
      </c>
      <c r="P185" s="122"/>
      <c r="Q185" s="171" t="s">
        <v>1303</v>
      </c>
      <c r="R185" s="122"/>
      <c r="S185" s="122"/>
      <c r="T185" s="122" t="s">
        <v>2320</v>
      </c>
      <c r="U185" s="122" t="s">
        <v>1564</v>
      </c>
      <c r="V185" s="122" t="s">
        <v>504</v>
      </c>
      <c r="W185" s="122"/>
      <c r="X185" s="122"/>
      <c r="Y185" s="164"/>
      <c r="Z185" s="122"/>
      <c r="AA185" s="172"/>
      <c r="AB185" s="172"/>
      <c r="AC185" s="172"/>
      <c r="AD185" s="172"/>
      <c r="AE185" s="122"/>
      <c r="AF185" s="122" t="s">
        <v>1434</v>
      </c>
      <c r="AG185" s="169">
        <v>1200000000</v>
      </c>
      <c r="AH185" s="172"/>
      <c r="AI185" s="173"/>
      <c r="AJ185" s="173"/>
      <c r="AK185" s="172"/>
      <c r="AL185" s="174"/>
      <c r="AM185" s="175" t="s">
        <v>1510</v>
      </c>
      <c r="AN185" s="176" t="e">
        <f t="shared" ca="1" si="33"/>
        <v>#DIV/0!</v>
      </c>
      <c r="AO185" s="177">
        <v>0</v>
      </c>
      <c r="AP185" s="177"/>
      <c r="AQ185" s="178">
        <v>0</v>
      </c>
      <c r="AR185" s="179">
        <v>0</v>
      </c>
      <c r="AS185" s="180">
        <f t="shared" si="37"/>
        <v>0</v>
      </c>
      <c r="AT185" s="181">
        <f t="shared" si="38"/>
        <v>0</v>
      </c>
      <c r="AU185" s="181">
        <f t="shared" si="39"/>
        <v>0</v>
      </c>
      <c r="AV185" s="174" t="s">
        <v>1142</v>
      </c>
      <c r="AW185" s="174" t="s">
        <v>1372</v>
      </c>
      <c r="AX185" s="175" t="s">
        <v>1537</v>
      </c>
      <c r="AY185" s="243"/>
      <c r="AZ185" s="243"/>
      <c r="BA185" s="175">
        <f t="shared" si="27"/>
        <v>0</v>
      </c>
      <c r="BB185" s="214">
        <f t="shared" si="28"/>
        <v>0</v>
      </c>
      <c r="BC185" s="168"/>
      <c r="BD185" s="168"/>
      <c r="BE185" s="168"/>
      <c r="BF185" s="168"/>
    </row>
    <row r="186" spans="1:58" s="12" customFormat="1" ht="135" customHeight="1" x14ac:dyDescent="0.25">
      <c r="A186" s="70"/>
      <c r="B186" s="71"/>
      <c r="C186" s="72"/>
      <c r="D186" s="73" t="s">
        <v>1536</v>
      </c>
      <c r="E186" s="73"/>
      <c r="F186" s="73" t="s">
        <v>2308</v>
      </c>
      <c r="G186" s="70" t="s">
        <v>2309</v>
      </c>
      <c r="H186" s="74" t="s">
        <v>110</v>
      </c>
      <c r="I186" s="74" t="s">
        <v>714</v>
      </c>
      <c r="J186" s="75" t="s">
        <v>2310</v>
      </c>
      <c r="K186" s="73" t="s">
        <v>2311</v>
      </c>
      <c r="L186" s="73" t="s">
        <v>169</v>
      </c>
      <c r="M186" s="70">
        <v>26</v>
      </c>
      <c r="N186" s="73"/>
      <c r="O186" s="72" t="s">
        <v>176</v>
      </c>
      <c r="P186" s="73"/>
      <c r="Q186" s="90" t="s">
        <v>1303</v>
      </c>
      <c r="R186" s="73" t="s">
        <v>2312</v>
      </c>
      <c r="S186" s="73" t="s">
        <v>2313</v>
      </c>
      <c r="T186" s="73" t="s">
        <v>2318</v>
      </c>
      <c r="U186" s="73" t="s">
        <v>2319</v>
      </c>
      <c r="V186" s="73" t="s">
        <v>504</v>
      </c>
      <c r="W186" s="73" t="s">
        <v>2314</v>
      </c>
      <c r="X186" s="73" t="s">
        <v>2315</v>
      </c>
      <c r="Y186" s="70"/>
      <c r="Z186" s="73"/>
      <c r="AA186" s="76" t="s">
        <v>2323</v>
      </c>
      <c r="AB186" s="76" t="s">
        <v>2324</v>
      </c>
      <c r="AC186" s="76" t="s">
        <v>2324</v>
      </c>
      <c r="AD186" s="76" t="s">
        <v>2325</v>
      </c>
      <c r="AE186" s="73" t="s">
        <v>2307</v>
      </c>
      <c r="AF186" s="73" t="s">
        <v>2308</v>
      </c>
      <c r="AG186" s="77">
        <v>11276025529</v>
      </c>
      <c r="AH186" s="76" t="s">
        <v>2316</v>
      </c>
      <c r="AI186" s="78" t="s">
        <v>2263</v>
      </c>
      <c r="AJ186" s="78">
        <v>11276025529</v>
      </c>
      <c r="AK186" s="76">
        <v>44774</v>
      </c>
      <c r="AL186" s="79">
        <v>182</v>
      </c>
      <c r="AM186" s="80" t="s">
        <v>1510</v>
      </c>
      <c r="AN186" s="82">
        <f t="shared" ca="1" si="33"/>
        <v>3.1923076923076925</v>
      </c>
      <c r="AO186" s="82">
        <v>0.8</v>
      </c>
      <c r="AP186" s="82">
        <v>0.69</v>
      </c>
      <c r="AQ186" s="83">
        <v>0</v>
      </c>
      <c r="AR186" s="84">
        <v>0</v>
      </c>
      <c r="AS186" s="85">
        <f t="shared" ref="AS186" si="43">+AO186</f>
        <v>0.8</v>
      </c>
      <c r="AT186" s="86">
        <f t="shared" ref="AT186" si="44">+AS186-AR186</f>
        <v>0.8</v>
      </c>
      <c r="AU186" s="86">
        <f t="shared" ref="AU186" si="45">+AO186-AQ186</f>
        <v>0.8</v>
      </c>
      <c r="AV186" s="79" t="s">
        <v>1132</v>
      </c>
      <c r="AW186" s="79" t="s">
        <v>1332</v>
      </c>
      <c r="AX186" s="80" t="s">
        <v>2317</v>
      </c>
      <c r="AY186" s="87" t="s">
        <v>2242</v>
      </c>
      <c r="AZ186" s="87" t="s">
        <v>2242</v>
      </c>
      <c r="BA186" s="80">
        <f t="shared" si="27"/>
        <v>20.8</v>
      </c>
      <c r="BB186" s="210" t="str">
        <f t="shared" si="28"/>
        <v>Km</v>
      </c>
      <c r="BC186" s="48"/>
      <c r="BD186" s="48"/>
      <c r="BE186" s="48"/>
      <c r="BF186" s="48"/>
    </row>
    <row r="187" spans="1:58" s="12" customFormat="1" ht="51" customHeight="1" x14ac:dyDescent="0.25">
      <c r="A187" s="164"/>
      <c r="B187" s="165"/>
      <c r="C187" s="166"/>
      <c r="D187" s="122" t="s">
        <v>1536</v>
      </c>
      <c r="E187" s="122"/>
      <c r="F187" s="122" t="s">
        <v>1435</v>
      </c>
      <c r="G187" s="164" t="s">
        <v>121</v>
      </c>
      <c r="H187" s="167" t="s">
        <v>1492</v>
      </c>
      <c r="I187" s="168" t="s">
        <v>714</v>
      </c>
      <c r="J187" s="169"/>
      <c r="K187" s="122"/>
      <c r="L187" s="122"/>
      <c r="M187" s="164"/>
      <c r="N187" s="122"/>
      <c r="O187" s="170" t="s">
        <v>176</v>
      </c>
      <c r="P187" s="122"/>
      <c r="Q187" s="171" t="s">
        <v>1303</v>
      </c>
      <c r="R187" s="122"/>
      <c r="S187" s="122"/>
      <c r="T187" s="122" t="s">
        <v>1564</v>
      </c>
      <c r="U187" s="122" t="s">
        <v>1565</v>
      </c>
      <c r="V187" s="122" t="s">
        <v>504</v>
      </c>
      <c r="W187" s="122"/>
      <c r="X187" s="122"/>
      <c r="Y187" s="164"/>
      <c r="Z187" s="122"/>
      <c r="AA187" s="172"/>
      <c r="AB187" s="172"/>
      <c r="AC187" s="172"/>
      <c r="AD187" s="172"/>
      <c r="AE187" s="122"/>
      <c r="AF187" s="122" t="s">
        <v>1435</v>
      </c>
      <c r="AG187" s="169">
        <v>3700000000</v>
      </c>
      <c r="AH187" s="172"/>
      <c r="AI187" s="173"/>
      <c r="AJ187" s="173"/>
      <c r="AK187" s="172"/>
      <c r="AL187" s="174"/>
      <c r="AM187" s="175" t="s">
        <v>1510</v>
      </c>
      <c r="AN187" s="176" t="e">
        <f t="shared" ca="1" si="33"/>
        <v>#DIV/0!</v>
      </c>
      <c r="AO187" s="177">
        <v>0</v>
      </c>
      <c r="AP187" s="177"/>
      <c r="AQ187" s="178">
        <v>0</v>
      </c>
      <c r="AR187" s="179">
        <v>0</v>
      </c>
      <c r="AS187" s="180">
        <f t="shared" si="37"/>
        <v>0</v>
      </c>
      <c r="AT187" s="181">
        <f t="shared" si="38"/>
        <v>0</v>
      </c>
      <c r="AU187" s="181">
        <f t="shared" si="39"/>
        <v>0</v>
      </c>
      <c r="AV187" s="174" t="s">
        <v>1142</v>
      </c>
      <c r="AW187" s="174" t="s">
        <v>1372</v>
      </c>
      <c r="AX187" s="175" t="s">
        <v>1537</v>
      </c>
      <c r="AY187" s="243"/>
      <c r="AZ187" s="243"/>
      <c r="BA187" s="175">
        <f t="shared" si="27"/>
        <v>0</v>
      </c>
      <c r="BB187" s="214">
        <f t="shared" si="28"/>
        <v>0</v>
      </c>
      <c r="BC187" s="168"/>
      <c r="BD187" s="168"/>
      <c r="BE187" s="168"/>
      <c r="BF187" s="168"/>
    </row>
    <row r="188" spans="1:58" s="12" customFormat="1" ht="51" customHeight="1" x14ac:dyDescent="0.25">
      <c r="A188" s="164"/>
      <c r="B188" s="165"/>
      <c r="C188" s="166"/>
      <c r="D188" s="122" t="s">
        <v>1536</v>
      </c>
      <c r="E188" s="122"/>
      <c r="F188" s="122" t="s">
        <v>1436</v>
      </c>
      <c r="G188" s="164" t="s">
        <v>121</v>
      </c>
      <c r="H188" s="167" t="s">
        <v>1492</v>
      </c>
      <c r="I188" s="168" t="s">
        <v>714</v>
      </c>
      <c r="J188" s="169"/>
      <c r="K188" s="122"/>
      <c r="L188" s="122"/>
      <c r="M188" s="164"/>
      <c r="N188" s="122"/>
      <c r="O188" s="170" t="s">
        <v>176</v>
      </c>
      <c r="P188" s="122"/>
      <c r="Q188" s="171" t="s">
        <v>1505</v>
      </c>
      <c r="R188" s="122"/>
      <c r="S188" s="122"/>
      <c r="T188" s="122" t="s">
        <v>1566</v>
      </c>
      <c r="U188" s="122"/>
      <c r="V188" s="122" t="s">
        <v>502</v>
      </c>
      <c r="W188" s="122"/>
      <c r="X188" s="122"/>
      <c r="Y188" s="164"/>
      <c r="Z188" s="122"/>
      <c r="AA188" s="172"/>
      <c r="AB188" s="172"/>
      <c r="AC188" s="172"/>
      <c r="AD188" s="172"/>
      <c r="AE188" s="122"/>
      <c r="AF188" s="122" t="s">
        <v>1436</v>
      </c>
      <c r="AG188" s="169">
        <v>250000000</v>
      </c>
      <c r="AH188" s="172"/>
      <c r="AI188" s="173"/>
      <c r="AJ188" s="173"/>
      <c r="AK188" s="172"/>
      <c r="AL188" s="174"/>
      <c r="AM188" s="175" t="s">
        <v>1511</v>
      </c>
      <c r="AN188" s="176" t="e">
        <f t="shared" ca="1" si="33"/>
        <v>#DIV/0!</v>
      </c>
      <c r="AO188" s="177">
        <v>0</v>
      </c>
      <c r="AP188" s="177"/>
      <c r="AQ188" s="178">
        <v>0</v>
      </c>
      <c r="AR188" s="179">
        <v>0</v>
      </c>
      <c r="AS188" s="180">
        <f t="shared" si="37"/>
        <v>0</v>
      </c>
      <c r="AT188" s="181">
        <f t="shared" si="38"/>
        <v>0</v>
      </c>
      <c r="AU188" s="181">
        <f t="shared" si="39"/>
        <v>0</v>
      </c>
      <c r="AV188" s="174" t="s">
        <v>1142</v>
      </c>
      <c r="AW188" s="174" t="s">
        <v>1372</v>
      </c>
      <c r="AX188" s="175" t="s">
        <v>1537</v>
      </c>
      <c r="AY188" s="243"/>
      <c r="AZ188" s="243"/>
      <c r="BA188" s="175">
        <f t="shared" si="27"/>
        <v>0</v>
      </c>
      <c r="BB188" s="214">
        <f t="shared" si="28"/>
        <v>0</v>
      </c>
      <c r="BC188" s="168"/>
      <c r="BD188" s="168"/>
      <c r="BE188" s="168"/>
      <c r="BF188" s="168"/>
    </row>
    <row r="189" spans="1:58" s="12" customFormat="1" ht="38.25" customHeight="1" x14ac:dyDescent="0.25">
      <c r="A189" s="164"/>
      <c r="B189" s="165"/>
      <c r="C189" s="166"/>
      <c r="D189" s="122" t="s">
        <v>1536</v>
      </c>
      <c r="E189" s="122"/>
      <c r="F189" s="122" t="s">
        <v>1437</v>
      </c>
      <c r="G189" s="164" t="s">
        <v>121</v>
      </c>
      <c r="H189" s="167" t="s">
        <v>1492</v>
      </c>
      <c r="I189" s="168" t="s">
        <v>714</v>
      </c>
      <c r="J189" s="169"/>
      <c r="K189" s="122"/>
      <c r="L189" s="122" t="s">
        <v>1134</v>
      </c>
      <c r="M189" s="164"/>
      <c r="N189" s="122"/>
      <c r="O189" s="170" t="s">
        <v>176</v>
      </c>
      <c r="P189" s="122"/>
      <c r="Q189" s="171" t="s">
        <v>1500</v>
      </c>
      <c r="R189" s="122"/>
      <c r="S189" s="122"/>
      <c r="T189" s="122" t="s">
        <v>1567</v>
      </c>
      <c r="U189" s="122"/>
      <c r="V189" s="122" t="s">
        <v>984</v>
      </c>
      <c r="W189" s="122"/>
      <c r="X189" s="122"/>
      <c r="Y189" s="164"/>
      <c r="Z189" s="122"/>
      <c r="AA189" s="172"/>
      <c r="AB189" s="172"/>
      <c r="AC189" s="172"/>
      <c r="AD189" s="172"/>
      <c r="AE189" s="122"/>
      <c r="AF189" s="122" t="s">
        <v>1437</v>
      </c>
      <c r="AG189" s="169">
        <v>300000000</v>
      </c>
      <c r="AH189" s="172"/>
      <c r="AI189" s="173"/>
      <c r="AJ189" s="173"/>
      <c r="AK189" s="172"/>
      <c r="AL189" s="174"/>
      <c r="AM189" s="175" t="s">
        <v>1512</v>
      </c>
      <c r="AN189" s="176" t="e">
        <f t="shared" ca="1" si="33"/>
        <v>#DIV/0!</v>
      </c>
      <c r="AO189" s="177">
        <v>0</v>
      </c>
      <c r="AP189" s="177"/>
      <c r="AQ189" s="178">
        <v>0</v>
      </c>
      <c r="AR189" s="179">
        <v>0</v>
      </c>
      <c r="AS189" s="180">
        <f t="shared" si="37"/>
        <v>0</v>
      </c>
      <c r="AT189" s="181">
        <f t="shared" si="38"/>
        <v>0</v>
      </c>
      <c r="AU189" s="181">
        <f t="shared" si="39"/>
        <v>0</v>
      </c>
      <c r="AV189" s="174" t="s">
        <v>1142</v>
      </c>
      <c r="AW189" s="174" t="s">
        <v>1372</v>
      </c>
      <c r="AX189" s="175" t="s">
        <v>1537</v>
      </c>
      <c r="AY189" s="243"/>
      <c r="AZ189" s="243"/>
      <c r="BA189" s="175">
        <f t="shared" si="27"/>
        <v>0</v>
      </c>
      <c r="BB189" s="214" t="str">
        <f t="shared" si="28"/>
        <v>ML</v>
      </c>
      <c r="BC189" s="168"/>
      <c r="BD189" s="168"/>
      <c r="BE189" s="168"/>
      <c r="BF189" s="168"/>
    </row>
    <row r="190" spans="1:58" s="12" customFormat="1" ht="38.25" customHeight="1" x14ac:dyDescent="0.25">
      <c r="A190" s="164"/>
      <c r="B190" s="165"/>
      <c r="C190" s="166"/>
      <c r="D190" s="122" t="s">
        <v>1536</v>
      </c>
      <c r="E190" s="122"/>
      <c r="F190" s="122" t="s">
        <v>1438</v>
      </c>
      <c r="G190" s="164" t="s">
        <v>121</v>
      </c>
      <c r="H190" s="167" t="s">
        <v>1492</v>
      </c>
      <c r="I190" s="168" t="s">
        <v>714</v>
      </c>
      <c r="J190" s="169"/>
      <c r="K190" s="122"/>
      <c r="L190" s="122" t="s">
        <v>1134</v>
      </c>
      <c r="M190" s="164"/>
      <c r="N190" s="122"/>
      <c r="O190" s="170" t="s">
        <v>176</v>
      </c>
      <c r="P190" s="122"/>
      <c r="Q190" s="171" t="s">
        <v>1499</v>
      </c>
      <c r="R190" s="122"/>
      <c r="S190" s="122"/>
      <c r="T190" s="122" t="s">
        <v>1568</v>
      </c>
      <c r="U190" s="122"/>
      <c r="V190" s="122" t="s">
        <v>984</v>
      </c>
      <c r="W190" s="122"/>
      <c r="X190" s="122"/>
      <c r="Y190" s="164"/>
      <c r="Z190" s="122"/>
      <c r="AA190" s="172"/>
      <c r="AB190" s="172"/>
      <c r="AC190" s="172"/>
      <c r="AD190" s="172"/>
      <c r="AE190" s="122"/>
      <c r="AF190" s="122" t="s">
        <v>1438</v>
      </c>
      <c r="AG190" s="169">
        <v>100000000</v>
      </c>
      <c r="AH190" s="172"/>
      <c r="AI190" s="173"/>
      <c r="AJ190" s="173"/>
      <c r="AK190" s="172"/>
      <c r="AL190" s="174"/>
      <c r="AM190" s="175" t="s">
        <v>1513</v>
      </c>
      <c r="AN190" s="176" t="e">
        <f t="shared" ca="1" si="33"/>
        <v>#DIV/0!</v>
      </c>
      <c r="AO190" s="177">
        <v>0</v>
      </c>
      <c r="AP190" s="177"/>
      <c r="AQ190" s="178">
        <v>0</v>
      </c>
      <c r="AR190" s="179">
        <v>0</v>
      </c>
      <c r="AS190" s="180">
        <f t="shared" si="37"/>
        <v>0</v>
      </c>
      <c r="AT190" s="181">
        <f t="shared" si="38"/>
        <v>0</v>
      </c>
      <c r="AU190" s="181">
        <f t="shared" si="39"/>
        <v>0</v>
      </c>
      <c r="AV190" s="174" t="s">
        <v>1142</v>
      </c>
      <c r="AW190" s="174" t="s">
        <v>1372</v>
      </c>
      <c r="AX190" s="175" t="s">
        <v>1537</v>
      </c>
      <c r="AY190" s="243"/>
      <c r="AZ190" s="243"/>
      <c r="BA190" s="175">
        <f t="shared" si="27"/>
        <v>0</v>
      </c>
      <c r="BB190" s="214" t="str">
        <f t="shared" si="28"/>
        <v>ML</v>
      </c>
      <c r="BC190" s="168"/>
      <c r="BD190" s="168"/>
      <c r="BE190" s="168"/>
      <c r="BF190" s="168"/>
    </row>
    <row r="191" spans="1:58" s="12" customFormat="1" ht="38.25" customHeight="1" x14ac:dyDescent="0.25">
      <c r="A191" s="164"/>
      <c r="B191" s="165"/>
      <c r="C191" s="166"/>
      <c r="D191" s="122" t="s">
        <v>1536</v>
      </c>
      <c r="E191" s="122"/>
      <c r="F191" s="122" t="s">
        <v>1439</v>
      </c>
      <c r="G191" s="164" t="s">
        <v>121</v>
      </c>
      <c r="H191" s="167" t="s">
        <v>1492</v>
      </c>
      <c r="I191" s="168" t="s">
        <v>714</v>
      </c>
      <c r="J191" s="169"/>
      <c r="K191" s="122"/>
      <c r="L191" s="122"/>
      <c r="M191" s="164"/>
      <c r="N191" s="122"/>
      <c r="O191" s="170" t="s">
        <v>176</v>
      </c>
      <c r="P191" s="122"/>
      <c r="Q191" s="171" t="s">
        <v>1317</v>
      </c>
      <c r="R191" s="122"/>
      <c r="S191" s="122"/>
      <c r="T191" s="122" t="s">
        <v>1569</v>
      </c>
      <c r="U191" s="122"/>
      <c r="V191" s="122" t="s">
        <v>494</v>
      </c>
      <c r="W191" s="122"/>
      <c r="X191" s="122"/>
      <c r="Y191" s="164"/>
      <c r="Z191" s="122"/>
      <c r="AA191" s="172"/>
      <c r="AB191" s="172"/>
      <c r="AC191" s="172"/>
      <c r="AD191" s="172"/>
      <c r="AE191" s="122"/>
      <c r="AF191" s="122" t="s">
        <v>1439</v>
      </c>
      <c r="AG191" s="169">
        <v>350000000</v>
      </c>
      <c r="AH191" s="172"/>
      <c r="AI191" s="173"/>
      <c r="AJ191" s="173"/>
      <c r="AK191" s="172"/>
      <c r="AL191" s="174"/>
      <c r="AM191" s="175" t="s">
        <v>1514</v>
      </c>
      <c r="AN191" s="176" t="e">
        <f t="shared" ca="1" si="33"/>
        <v>#DIV/0!</v>
      </c>
      <c r="AO191" s="177">
        <v>0</v>
      </c>
      <c r="AP191" s="177"/>
      <c r="AQ191" s="178">
        <v>0</v>
      </c>
      <c r="AR191" s="179">
        <v>0</v>
      </c>
      <c r="AS191" s="180">
        <f t="shared" si="37"/>
        <v>0</v>
      </c>
      <c r="AT191" s="181">
        <f t="shared" si="38"/>
        <v>0</v>
      </c>
      <c r="AU191" s="181">
        <f t="shared" si="39"/>
        <v>0</v>
      </c>
      <c r="AV191" s="174" t="s">
        <v>1142</v>
      </c>
      <c r="AW191" s="174" t="s">
        <v>1372</v>
      </c>
      <c r="AX191" s="175" t="s">
        <v>1537</v>
      </c>
      <c r="AY191" s="243"/>
      <c r="AZ191" s="243"/>
      <c r="BA191" s="175">
        <f t="shared" si="27"/>
        <v>0</v>
      </c>
      <c r="BB191" s="214">
        <f t="shared" si="28"/>
        <v>0</v>
      </c>
      <c r="BC191" s="168"/>
      <c r="BD191" s="168"/>
      <c r="BE191" s="168"/>
      <c r="BF191" s="168"/>
    </row>
    <row r="192" spans="1:58" s="12" customFormat="1" ht="51" customHeight="1" x14ac:dyDescent="0.25">
      <c r="A192" s="164"/>
      <c r="B192" s="165"/>
      <c r="C192" s="166"/>
      <c r="D192" s="122" t="s">
        <v>1536</v>
      </c>
      <c r="E192" s="122"/>
      <c r="F192" s="122" t="s">
        <v>1440</v>
      </c>
      <c r="G192" s="164" t="s">
        <v>121</v>
      </c>
      <c r="H192" s="167" t="s">
        <v>1492</v>
      </c>
      <c r="I192" s="168" t="s">
        <v>714</v>
      </c>
      <c r="J192" s="169"/>
      <c r="K192" s="122" t="s">
        <v>2292</v>
      </c>
      <c r="L192" s="122"/>
      <c r="M192" s="164"/>
      <c r="N192" s="122"/>
      <c r="O192" s="170" t="s">
        <v>176</v>
      </c>
      <c r="P192" s="122"/>
      <c r="Q192" s="171" t="s">
        <v>1317</v>
      </c>
      <c r="R192" s="122" t="s">
        <v>2296</v>
      </c>
      <c r="S192" s="122"/>
      <c r="T192" s="122" t="s">
        <v>1557</v>
      </c>
      <c r="U192" s="122"/>
      <c r="V192" s="122" t="s">
        <v>494</v>
      </c>
      <c r="W192" s="122" t="s">
        <v>299</v>
      </c>
      <c r="X192" s="122" t="s">
        <v>2297</v>
      </c>
      <c r="Y192" s="164"/>
      <c r="Z192" s="122"/>
      <c r="AA192" s="172"/>
      <c r="AB192" s="172"/>
      <c r="AC192" s="172"/>
      <c r="AD192" s="172"/>
      <c r="AE192" s="122" t="s">
        <v>2298</v>
      </c>
      <c r="AF192" s="122" t="s">
        <v>1440</v>
      </c>
      <c r="AG192" s="169" t="s">
        <v>2299</v>
      </c>
      <c r="AH192" s="172"/>
      <c r="AI192" s="173"/>
      <c r="AJ192" s="173" t="s">
        <v>2299</v>
      </c>
      <c r="AK192" s="172"/>
      <c r="AL192" s="174"/>
      <c r="AM192" s="175" t="s">
        <v>1514</v>
      </c>
      <c r="AN192" s="176" t="e">
        <f t="shared" ca="1" si="33"/>
        <v>#DIV/0!</v>
      </c>
      <c r="AO192" s="177">
        <v>1</v>
      </c>
      <c r="AP192" s="177"/>
      <c r="AQ192" s="178">
        <v>0</v>
      </c>
      <c r="AR192" s="179">
        <v>0</v>
      </c>
      <c r="AS192" s="180">
        <f t="shared" si="37"/>
        <v>1</v>
      </c>
      <c r="AT192" s="181">
        <f t="shared" si="38"/>
        <v>1</v>
      </c>
      <c r="AU192" s="181">
        <f t="shared" si="39"/>
        <v>1</v>
      </c>
      <c r="AV192" s="174" t="s">
        <v>1328</v>
      </c>
      <c r="AW192" s="174" t="s">
        <v>1676</v>
      </c>
      <c r="AX192" s="175"/>
      <c r="AY192" s="243"/>
      <c r="AZ192" s="243"/>
      <c r="BA192" s="175">
        <f t="shared" si="27"/>
        <v>0</v>
      </c>
      <c r="BB192" s="214">
        <f t="shared" si="28"/>
        <v>0</v>
      </c>
      <c r="BC192" s="168"/>
      <c r="BD192" s="168"/>
      <c r="BE192" s="168"/>
      <c r="BF192" s="168"/>
    </row>
    <row r="193" spans="1:58" s="12" customFormat="1" ht="38.25" customHeight="1" x14ac:dyDescent="0.25">
      <c r="A193" s="164"/>
      <c r="B193" s="165"/>
      <c r="C193" s="166"/>
      <c r="D193" s="122" t="s">
        <v>1536</v>
      </c>
      <c r="E193" s="122"/>
      <c r="F193" s="122" t="s">
        <v>1441</v>
      </c>
      <c r="G193" s="164" t="s">
        <v>121</v>
      </c>
      <c r="H193" s="167" t="s">
        <v>1492</v>
      </c>
      <c r="I193" s="168" t="s">
        <v>714</v>
      </c>
      <c r="J193" s="169"/>
      <c r="K193" s="122"/>
      <c r="L193" s="122" t="s">
        <v>1134</v>
      </c>
      <c r="M193" s="164"/>
      <c r="N193" s="122"/>
      <c r="O193" s="170" t="s">
        <v>176</v>
      </c>
      <c r="P193" s="122"/>
      <c r="Q193" s="171" t="s">
        <v>1493</v>
      </c>
      <c r="R193" s="122"/>
      <c r="S193" s="122"/>
      <c r="T193" s="122" t="s">
        <v>1570</v>
      </c>
      <c r="U193" s="122"/>
      <c r="V193" s="122" t="s">
        <v>501</v>
      </c>
      <c r="W193" s="122"/>
      <c r="X193" s="122"/>
      <c r="Y193" s="164"/>
      <c r="Z193" s="122"/>
      <c r="AA193" s="172"/>
      <c r="AB193" s="172"/>
      <c r="AC193" s="172"/>
      <c r="AD193" s="172"/>
      <c r="AE193" s="122"/>
      <c r="AF193" s="122" t="s">
        <v>1441</v>
      </c>
      <c r="AG193" s="169">
        <v>100000000</v>
      </c>
      <c r="AH193" s="172"/>
      <c r="AI193" s="173"/>
      <c r="AJ193" s="173"/>
      <c r="AK193" s="172"/>
      <c r="AL193" s="174"/>
      <c r="AM193" s="175" t="s">
        <v>1515</v>
      </c>
      <c r="AN193" s="176" t="e">
        <f t="shared" ca="1" si="33"/>
        <v>#DIV/0!</v>
      </c>
      <c r="AO193" s="177">
        <v>0</v>
      </c>
      <c r="AP193" s="177"/>
      <c r="AQ193" s="178">
        <v>0</v>
      </c>
      <c r="AR193" s="179">
        <v>0</v>
      </c>
      <c r="AS193" s="180">
        <f t="shared" si="37"/>
        <v>0</v>
      </c>
      <c r="AT193" s="181">
        <f t="shared" si="38"/>
        <v>0</v>
      </c>
      <c r="AU193" s="181">
        <f t="shared" si="39"/>
        <v>0</v>
      </c>
      <c r="AV193" s="174" t="s">
        <v>1142</v>
      </c>
      <c r="AW193" s="174" t="s">
        <v>1372</v>
      </c>
      <c r="AX193" s="175" t="s">
        <v>1537</v>
      </c>
      <c r="AY193" s="243"/>
      <c r="AZ193" s="243"/>
      <c r="BA193" s="175">
        <f t="shared" si="27"/>
        <v>0</v>
      </c>
      <c r="BB193" s="214" t="str">
        <f t="shared" si="28"/>
        <v>ML</v>
      </c>
      <c r="BC193" s="168"/>
      <c r="BD193" s="168"/>
      <c r="BE193" s="168"/>
      <c r="BF193" s="168"/>
    </row>
    <row r="194" spans="1:58" s="12" customFormat="1" ht="38.25" customHeight="1" x14ac:dyDescent="0.25">
      <c r="A194" s="164"/>
      <c r="B194" s="165"/>
      <c r="C194" s="166"/>
      <c r="D194" s="122" t="s">
        <v>1536</v>
      </c>
      <c r="E194" s="122"/>
      <c r="F194" s="122" t="s">
        <v>1442</v>
      </c>
      <c r="G194" s="164" t="s">
        <v>121</v>
      </c>
      <c r="H194" s="167" t="s">
        <v>1492</v>
      </c>
      <c r="I194" s="168" t="s">
        <v>714</v>
      </c>
      <c r="J194" s="169"/>
      <c r="K194" s="122"/>
      <c r="L194" s="122"/>
      <c r="M194" s="164"/>
      <c r="N194" s="122"/>
      <c r="O194" s="170" t="s">
        <v>176</v>
      </c>
      <c r="P194" s="122"/>
      <c r="Q194" s="171" t="s">
        <v>1308</v>
      </c>
      <c r="R194" s="122"/>
      <c r="S194" s="122"/>
      <c r="T194" s="122" t="s">
        <v>1558</v>
      </c>
      <c r="U194" s="122"/>
      <c r="V194" s="122" t="s">
        <v>491</v>
      </c>
      <c r="W194" s="122"/>
      <c r="X194" s="122"/>
      <c r="Y194" s="164"/>
      <c r="Z194" s="122"/>
      <c r="AA194" s="172"/>
      <c r="AB194" s="172"/>
      <c r="AC194" s="172"/>
      <c r="AD194" s="172"/>
      <c r="AE194" s="122"/>
      <c r="AF194" s="122" t="s">
        <v>1442</v>
      </c>
      <c r="AG194" s="169">
        <v>195000000</v>
      </c>
      <c r="AH194" s="172"/>
      <c r="AI194" s="173"/>
      <c r="AJ194" s="173"/>
      <c r="AK194" s="172"/>
      <c r="AL194" s="174"/>
      <c r="AM194" s="175" t="s">
        <v>1516</v>
      </c>
      <c r="AN194" s="176" t="e">
        <f t="shared" ca="1" si="33"/>
        <v>#DIV/0!</v>
      </c>
      <c r="AO194" s="177">
        <v>0</v>
      </c>
      <c r="AP194" s="177"/>
      <c r="AQ194" s="178">
        <v>0</v>
      </c>
      <c r="AR194" s="179">
        <v>0</v>
      </c>
      <c r="AS194" s="180">
        <f t="shared" si="37"/>
        <v>0</v>
      </c>
      <c r="AT194" s="181">
        <f t="shared" si="38"/>
        <v>0</v>
      </c>
      <c r="AU194" s="181">
        <f t="shared" si="39"/>
        <v>0</v>
      </c>
      <c r="AV194" s="174" t="s">
        <v>1142</v>
      </c>
      <c r="AW194" s="174" t="s">
        <v>1372</v>
      </c>
      <c r="AX194" s="175" t="s">
        <v>1537</v>
      </c>
      <c r="AY194" s="243"/>
      <c r="AZ194" s="243"/>
      <c r="BA194" s="175">
        <f t="shared" si="27"/>
        <v>0</v>
      </c>
      <c r="BB194" s="214">
        <f t="shared" si="28"/>
        <v>0</v>
      </c>
      <c r="BC194" s="168"/>
      <c r="BD194" s="168"/>
      <c r="BE194" s="168"/>
      <c r="BF194" s="168"/>
    </row>
    <row r="195" spans="1:58" s="12" customFormat="1" ht="38.25" customHeight="1" x14ac:dyDescent="0.25">
      <c r="A195" s="164"/>
      <c r="B195" s="165"/>
      <c r="C195" s="166"/>
      <c r="D195" s="122" t="s">
        <v>1536</v>
      </c>
      <c r="E195" s="122"/>
      <c r="F195" s="122" t="s">
        <v>1443</v>
      </c>
      <c r="G195" s="164" t="s">
        <v>121</v>
      </c>
      <c r="H195" s="167" t="s">
        <v>1492</v>
      </c>
      <c r="I195" s="168" t="s">
        <v>714</v>
      </c>
      <c r="J195" s="169"/>
      <c r="K195" s="122"/>
      <c r="L195" s="122"/>
      <c r="M195" s="164"/>
      <c r="N195" s="122"/>
      <c r="O195" s="170" t="s">
        <v>176</v>
      </c>
      <c r="P195" s="122"/>
      <c r="Q195" s="171" t="s">
        <v>1504</v>
      </c>
      <c r="R195" s="122"/>
      <c r="S195" s="122"/>
      <c r="T195" s="122" t="s">
        <v>1571</v>
      </c>
      <c r="U195" s="122"/>
      <c r="V195" s="122" t="s">
        <v>494</v>
      </c>
      <c r="W195" s="122"/>
      <c r="X195" s="122"/>
      <c r="Y195" s="164"/>
      <c r="Z195" s="122"/>
      <c r="AA195" s="172"/>
      <c r="AB195" s="172"/>
      <c r="AC195" s="172"/>
      <c r="AD195" s="172"/>
      <c r="AE195" s="122"/>
      <c r="AF195" s="122" t="s">
        <v>1443</v>
      </c>
      <c r="AG195" s="169">
        <v>400000000</v>
      </c>
      <c r="AH195" s="172"/>
      <c r="AI195" s="173"/>
      <c r="AJ195" s="173"/>
      <c r="AK195" s="172"/>
      <c r="AL195" s="174"/>
      <c r="AM195" s="175" t="s">
        <v>1508</v>
      </c>
      <c r="AN195" s="176" t="e">
        <f t="shared" ca="1" si="33"/>
        <v>#DIV/0!</v>
      </c>
      <c r="AO195" s="177">
        <v>0</v>
      </c>
      <c r="AP195" s="177"/>
      <c r="AQ195" s="178">
        <v>0</v>
      </c>
      <c r="AR195" s="179">
        <v>0</v>
      </c>
      <c r="AS195" s="180">
        <f t="shared" si="37"/>
        <v>0</v>
      </c>
      <c r="AT195" s="181">
        <f t="shared" si="38"/>
        <v>0</v>
      </c>
      <c r="AU195" s="181">
        <f t="shared" si="39"/>
        <v>0</v>
      </c>
      <c r="AV195" s="174" t="s">
        <v>1142</v>
      </c>
      <c r="AW195" s="174" t="s">
        <v>1372</v>
      </c>
      <c r="AX195" s="175" t="s">
        <v>1537</v>
      </c>
      <c r="AY195" s="243"/>
      <c r="AZ195" s="243"/>
      <c r="BA195" s="175">
        <f t="shared" si="27"/>
        <v>0</v>
      </c>
      <c r="BB195" s="214">
        <f t="shared" si="28"/>
        <v>0</v>
      </c>
      <c r="BC195" s="168"/>
      <c r="BD195" s="168"/>
      <c r="BE195" s="168"/>
      <c r="BF195" s="168"/>
    </row>
    <row r="196" spans="1:58" s="12" customFormat="1" ht="38.25" customHeight="1" x14ac:dyDescent="0.25">
      <c r="A196" s="164"/>
      <c r="B196" s="165"/>
      <c r="C196" s="166"/>
      <c r="D196" s="122" t="s">
        <v>1536</v>
      </c>
      <c r="E196" s="122"/>
      <c r="F196" s="122" t="s">
        <v>1444</v>
      </c>
      <c r="G196" s="164" t="s">
        <v>121</v>
      </c>
      <c r="H196" s="167" t="s">
        <v>1492</v>
      </c>
      <c r="I196" s="168" t="s">
        <v>714</v>
      </c>
      <c r="J196" s="169"/>
      <c r="K196" s="122"/>
      <c r="L196" s="122"/>
      <c r="M196" s="164"/>
      <c r="N196" s="122"/>
      <c r="O196" s="170" t="s">
        <v>176</v>
      </c>
      <c r="P196" s="122"/>
      <c r="Q196" s="171" t="s">
        <v>1504</v>
      </c>
      <c r="R196" s="122"/>
      <c r="S196" s="122"/>
      <c r="T196" s="122" t="s">
        <v>1572</v>
      </c>
      <c r="U196" s="122" t="s">
        <v>1573</v>
      </c>
      <c r="V196" s="122" t="s">
        <v>494</v>
      </c>
      <c r="W196" s="122"/>
      <c r="X196" s="122"/>
      <c r="Y196" s="164"/>
      <c r="Z196" s="122"/>
      <c r="AA196" s="172"/>
      <c r="AB196" s="172"/>
      <c r="AC196" s="172"/>
      <c r="AD196" s="172"/>
      <c r="AE196" s="122"/>
      <c r="AF196" s="122" t="s">
        <v>1444</v>
      </c>
      <c r="AG196" s="169">
        <v>517000000</v>
      </c>
      <c r="AH196" s="172"/>
      <c r="AI196" s="173"/>
      <c r="AJ196" s="173"/>
      <c r="AK196" s="172"/>
      <c r="AL196" s="174"/>
      <c r="AM196" s="175" t="s">
        <v>1508</v>
      </c>
      <c r="AN196" s="176" t="e">
        <f t="shared" ca="1" si="33"/>
        <v>#DIV/0!</v>
      </c>
      <c r="AO196" s="177">
        <v>0</v>
      </c>
      <c r="AP196" s="177"/>
      <c r="AQ196" s="178">
        <v>0</v>
      </c>
      <c r="AR196" s="179">
        <v>0</v>
      </c>
      <c r="AS196" s="180">
        <f t="shared" si="37"/>
        <v>0</v>
      </c>
      <c r="AT196" s="181">
        <f t="shared" si="38"/>
        <v>0</v>
      </c>
      <c r="AU196" s="181">
        <f t="shared" si="39"/>
        <v>0</v>
      </c>
      <c r="AV196" s="174" t="s">
        <v>1142</v>
      </c>
      <c r="AW196" s="174" t="s">
        <v>1372</v>
      </c>
      <c r="AX196" s="175" t="s">
        <v>1537</v>
      </c>
      <c r="AY196" s="243"/>
      <c r="AZ196" s="243"/>
      <c r="BA196" s="175">
        <f t="shared" si="27"/>
        <v>0</v>
      </c>
      <c r="BB196" s="214">
        <f t="shared" si="28"/>
        <v>0</v>
      </c>
      <c r="BC196" s="168"/>
      <c r="BD196" s="168"/>
      <c r="BE196" s="168"/>
      <c r="BF196" s="168"/>
    </row>
    <row r="197" spans="1:58" s="12" customFormat="1" ht="38.25" customHeight="1" x14ac:dyDescent="0.25">
      <c r="A197" s="164"/>
      <c r="B197" s="165"/>
      <c r="C197" s="166"/>
      <c r="D197" s="122" t="s">
        <v>1536</v>
      </c>
      <c r="E197" s="122"/>
      <c r="F197" s="122" t="s">
        <v>1445</v>
      </c>
      <c r="G197" s="164" t="s">
        <v>121</v>
      </c>
      <c r="H197" s="167" t="s">
        <v>1492</v>
      </c>
      <c r="I197" s="168" t="s">
        <v>714</v>
      </c>
      <c r="J197" s="169">
        <v>20000000</v>
      </c>
      <c r="K197" s="122"/>
      <c r="L197" s="122"/>
      <c r="M197" s="164"/>
      <c r="N197" s="122"/>
      <c r="O197" s="170" t="s">
        <v>176</v>
      </c>
      <c r="P197" s="122"/>
      <c r="Q197" s="171" t="s">
        <v>1503</v>
      </c>
      <c r="R197" s="122"/>
      <c r="S197" s="122"/>
      <c r="T197" s="122" t="s">
        <v>1543</v>
      </c>
      <c r="U197" s="122"/>
      <c r="V197" s="122" t="s">
        <v>322</v>
      </c>
      <c r="W197" s="122"/>
      <c r="X197" s="122"/>
      <c r="Y197" s="164"/>
      <c r="Z197" s="122"/>
      <c r="AA197" s="172"/>
      <c r="AB197" s="172"/>
      <c r="AC197" s="172"/>
      <c r="AD197" s="172"/>
      <c r="AE197" s="122"/>
      <c r="AF197" s="122" t="s">
        <v>1445</v>
      </c>
      <c r="AG197" s="169">
        <v>150000000</v>
      </c>
      <c r="AH197" s="172"/>
      <c r="AI197" s="173"/>
      <c r="AJ197" s="173"/>
      <c r="AK197" s="172"/>
      <c r="AL197" s="174"/>
      <c r="AM197" s="175"/>
      <c r="AN197" s="176" t="e">
        <f t="shared" ca="1" si="33"/>
        <v>#DIV/0!</v>
      </c>
      <c r="AO197" s="177">
        <v>0</v>
      </c>
      <c r="AP197" s="177"/>
      <c r="AQ197" s="178">
        <v>0</v>
      </c>
      <c r="AR197" s="179">
        <v>0</v>
      </c>
      <c r="AS197" s="180">
        <f t="shared" si="37"/>
        <v>0</v>
      </c>
      <c r="AT197" s="181">
        <f t="shared" si="38"/>
        <v>0</v>
      </c>
      <c r="AU197" s="181">
        <f t="shared" si="39"/>
        <v>0</v>
      </c>
      <c r="AV197" s="174" t="s">
        <v>1142</v>
      </c>
      <c r="AW197" s="174" t="s">
        <v>1372</v>
      </c>
      <c r="AX197" s="175" t="s">
        <v>1537</v>
      </c>
      <c r="AY197" s="243"/>
      <c r="AZ197" s="243"/>
      <c r="BA197" s="175">
        <f t="shared" si="27"/>
        <v>0</v>
      </c>
      <c r="BB197" s="214">
        <f t="shared" si="28"/>
        <v>0</v>
      </c>
      <c r="BC197" s="168"/>
      <c r="BD197" s="168"/>
      <c r="BE197" s="168"/>
      <c r="BF197" s="168"/>
    </row>
    <row r="198" spans="1:58" s="12" customFormat="1" ht="38.25" customHeight="1" x14ac:dyDescent="0.25">
      <c r="A198" s="164"/>
      <c r="B198" s="165"/>
      <c r="C198" s="166"/>
      <c r="D198" s="122" t="s">
        <v>1536</v>
      </c>
      <c r="E198" s="122"/>
      <c r="F198" s="122" t="s">
        <v>1446</v>
      </c>
      <c r="G198" s="164" t="s">
        <v>121</v>
      </c>
      <c r="H198" s="167" t="s">
        <v>1492</v>
      </c>
      <c r="I198" s="168" t="s">
        <v>714</v>
      </c>
      <c r="J198" s="169"/>
      <c r="K198" s="122"/>
      <c r="L198" s="122" t="s">
        <v>1134</v>
      </c>
      <c r="M198" s="164"/>
      <c r="N198" s="122"/>
      <c r="O198" s="170" t="s">
        <v>176</v>
      </c>
      <c r="P198" s="122"/>
      <c r="Q198" s="171" t="s">
        <v>1302</v>
      </c>
      <c r="R198" s="122"/>
      <c r="S198" s="122"/>
      <c r="T198" s="122" t="s">
        <v>1574</v>
      </c>
      <c r="U198" s="122"/>
      <c r="V198" s="122" t="s">
        <v>505</v>
      </c>
      <c r="W198" s="122"/>
      <c r="X198" s="122"/>
      <c r="Y198" s="164"/>
      <c r="Z198" s="122"/>
      <c r="AA198" s="172"/>
      <c r="AB198" s="172"/>
      <c r="AC198" s="172"/>
      <c r="AD198" s="172"/>
      <c r="AE198" s="122"/>
      <c r="AF198" s="122" t="s">
        <v>1446</v>
      </c>
      <c r="AG198" s="169">
        <v>250000000</v>
      </c>
      <c r="AH198" s="172"/>
      <c r="AI198" s="173"/>
      <c r="AJ198" s="173"/>
      <c r="AK198" s="172"/>
      <c r="AL198" s="174"/>
      <c r="AM198" s="175" t="s">
        <v>1509</v>
      </c>
      <c r="AN198" s="176" t="e">
        <f t="shared" ca="1" si="33"/>
        <v>#DIV/0!</v>
      </c>
      <c r="AO198" s="177">
        <v>0</v>
      </c>
      <c r="AP198" s="177"/>
      <c r="AQ198" s="178">
        <v>0</v>
      </c>
      <c r="AR198" s="179">
        <v>0</v>
      </c>
      <c r="AS198" s="180">
        <f t="shared" si="37"/>
        <v>0</v>
      </c>
      <c r="AT198" s="181">
        <f t="shared" si="38"/>
        <v>0</v>
      </c>
      <c r="AU198" s="181">
        <f t="shared" si="39"/>
        <v>0</v>
      </c>
      <c r="AV198" s="174" t="s">
        <v>1142</v>
      </c>
      <c r="AW198" s="174" t="s">
        <v>1372</v>
      </c>
      <c r="AX198" s="175" t="s">
        <v>1537</v>
      </c>
      <c r="AY198" s="243"/>
      <c r="AZ198" s="243"/>
      <c r="BA198" s="175">
        <f t="shared" si="27"/>
        <v>0</v>
      </c>
      <c r="BB198" s="214" t="str">
        <f t="shared" si="28"/>
        <v>ML</v>
      </c>
      <c r="BC198" s="168"/>
      <c r="BD198" s="168"/>
      <c r="BE198" s="168"/>
      <c r="BF198" s="168"/>
    </row>
    <row r="199" spans="1:58" s="12" customFormat="1" ht="38.25" customHeight="1" x14ac:dyDescent="0.25">
      <c r="A199" s="164"/>
      <c r="B199" s="165"/>
      <c r="C199" s="166"/>
      <c r="D199" s="122" t="s">
        <v>1536</v>
      </c>
      <c r="E199" s="122"/>
      <c r="F199" s="122" t="s">
        <v>1793</v>
      </c>
      <c r="G199" s="164" t="s">
        <v>121</v>
      </c>
      <c r="H199" s="167" t="s">
        <v>1492</v>
      </c>
      <c r="I199" s="168" t="s">
        <v>714</v>
      </c>
      <c r="J199" s="169">
        <v>627000000</v>
      </c>
      <c r="K199" s="122"/>
      <c r="L199" s="122" t="s">
        <v>169</v>
      </c>
      <c r="M199" s="164">
        <f>316-157</f>
        <v>159</v>
      </c>
      <c r="N199" s="122"/>
      <c r="O199" s="170" t="s">
        <v>176</v>
      </c>
      <c r="P199" s="122"/>
      <c r="Q199" s="171" t="s">
        <v>1303</v>
      </c>
      <c r="R199" s="122"/>
      <c r="S199" s="122"/>
      <c r="T199" s="122" t="s">
        <v>1575</v>
      </c>
      <c r="U199" s="122" t="s">
        <v>673</v>
      </c>
      <c r="V199" s="122" t="s">
        <v>504</v>
      </c>
      <c r="W199" s="122"/>
      <c r="X199" s="122"/>
      <c r="Y199" s="164"/>
      <c r="Z199" s="122"/>
      <c r="AA199" s="172"/>
      <c r="AB199" s="172"/>
      <c r="AC199" s="172"/>
      <c r="AD199" s="172"/>
      <c r="AE199" s="122"/>
      <c r="AF199" s="122" t="s">
        <v>1793</v>
      </c>
      <c r="AG199" s="169">
        <v>627000000</v>
      </c>
      <c r="AH199" s="172"/>
      <c r="AI199" s="173"/>
      <c r="AJ199" s="173"/>
      <c r="AK199" s="172"/>
      <c r="AL199" s="174"/>
      <c r="AM199" s="175" t="s">
        <v>1510</v>
      </c>
      <c r="AN199" s="176" t="e">
        <f t="shared" ca="1" si="33"/>
        <v>#DIV/0!</v>
      </c>
      <c r="AO199" s="177">
        <v>0</v>
      </c>
      <c r="AP199" s="177"/>
      <c r="AQ199" s="178">
        <v>0</v>
      </c>
      <c r="AR199" s="179">
        <v>0</v>
      </c>
      <c r="AS199" s="180">
        <f t="shared" si="37"/>
        <v>0</v>
      </c>
      <c r="AT199" s="181">
        <f t="shared" si="38"/>
        <v>0</v>
      </c>
      <c r="AU199" s="181">
        <f t="shared" si="39"/>
        <v>0</v>
      </c>
      <c r="AV199" s="174" t="s">
        <v>1142</v>
      </c>
      <c r="AW199" s="174" t="s">
        <v>1372</v>
      </c>
      <c r="AX199" s="175" t="s">
        <v>1537</v>
      </c>
      <c r="AY199" s="243"/>
      <c r="AZ199" s="243"/>
      <c r="BA199" s="175">
        <f t="shared" si="27"/>
        <v>0</v>
      </c>
      <c r="BB199" s="214" t="str">
        <f t="shared" si="28"/>
        <v>Km</v>
      </c>
      <c r="BC199" s="168"/>
      <c r="BD199" s="168"/>
      <c r="BE199" s="168"/>
      <c r="BF199" s="168"/>
    </row>
    <row r="200" spans="1:58" s="12" customFormat="1" ht="38.25" customHeight="1" x14ac:dyDescent="0.25">
      <c r="A200" s="164"/>
      <c r="B200" s="165"/>
      <c r="C200" s="166"/>
      <c r="D200" s="122" t="s">
        <v>1536</v>
      </c>
      <c r="E200" s="122"/>
      <c r="F200" s="122" t="s">
        <v>1447</v>
      </c>
      <c r="G200" s="164" t="s">
        <v>121</v>
      </c>
      <c r="H200" s="167" t="s">
        <v>1492</v>
      </c>
      <c r="I200" s="168" t="s">
        <v>714</v>
      </c>
      <c r="J200" s="169"/>
      <c r="K200" s="122"/>
      <c r="L200" s="122" t="s">
        <v>1134</v>
      </c>
      <c r="M200" s="164"/>
      <c r="N200" s="122"/>
      <c r="O200" s="170" t="s">
        <v>176</v>
      </c>
      <c r="P200" s="122"/>
      <c r="Q200" s="171" t="s">
        <v>1304</v>
      </c>
      <c r="R200" s="122"/>
      <c r="S200" s="122"/>
      <c r="T200" s="122" t="s">
        <v>1576</v>
      </c>
      <c r="U200" s="122"/>
      <c r="V200" s="122" t="s">
        <v>501</v>
      </c>
      <c r="W200" s="122"/>
      <c r="X200" s="122"/>
      <c r="Y200" s="164"/>
      <c r="Z200" s="122"/>
      <c r="AA200" s="172"/>
      <c r="AB200" s="172"/>
      <c r="AC200" s="172"/>
      <c r="AD200" s="172"/>
      <c r="AE200" s="122"/>
      <c r="AF200" s="122" t="s">
        <v>1447</v>
      </c>
      <c r="AG200" s="169">
        <v>600000000</v>
      </c>
      <c r="AH200" s="172"/>
      <c r="AI200" s="173"/>
      <c r="AJ200" s="173"/>
      <c r="AK200" s="172"/>
      <c r="AL200" s="174"/>
      <c r="AM200" s="175" t="s">
        <v>1515</v>
      </c>
      <c r="AN200" s="176" t="e">
        <f t="shared" ca="1" si="33"/>
        <v>#DIV/0!</v>
      </c>
      <c r="AO200" s="177">
        <v>0</v>
      </c>
      <c r="AP200" s="177"/>
      <c r="AQ200" s="178">
        <v>0</v>
      </c>
      <c r="AR200" s="179">
        <v>0</v>
      </c>
      <c r="AS200" s="180">
        <f t="shared" si="37"/>
        <v>0</v>
      </c>
      <c r="AT200" s="181">
        <f t="shared" si="38"/>
        <v>0</v>
      </c>
      <c r="AU200" s="181">
        <f t="shared" si="39"/>
        <v>0</v>
      </c>
      <c r="AV200" s="174" t="s">
        <v>1142</v>
      </c>
      <c r="AW200" s="174" t="s">
        <v>1372</v>
      </c>
      <c r="AX200" s="175" t="s">
        <v>1537</v>
      </c>
      <c r="AY200" s="243"/>
      <c r="AZ200" s="243"/>
      <c r="BA200" s="175">
        <f t="shared" si="27"/>
        <v>0</v>
      </c>
      <c r="BB200" s="214" t="str">
        <f t="shared" si="28"/>
        <v>ML</v>
      </c>
      <c r="BC200" s="168"/>
      <c r="BD200" s="168"/>
      <c r="BE200" s="168"/>
      <c r="BF200" s="168"/>
    </row>
    <row r="201" spans="1:58" s="12" customFormat="1" ht="38.25" customHeight="1" x14ac:dyDescent="0.25">
      <c r="A201" s="164"/>
      <c r="B201" s="165"/>
      <c r="C201" s="166"/>
      <c r="D201" s="122" t="s">
        <v>1536</v>
      </c>
      <c r="E201" s="122"/>
      <c r="F201" s="122" t="s">
        <v>1448</v>
      </c>
      <c r="G201" s="164" t="s">
        <v>121</v>
      </c>
      <c r="H201" s="167" t="s">
        <v>1492</v>
      </c>
      <c r="I201" s="168" t="s">
        <v>714</v>
      </c>
      <c r="J201" s="169"/>
      <c r="K201" s="122"/>
      <c r="L201" s="122"/>
      <c r="M201" s="164"/>
      <c r="N201" s="122"/>
      <c r="O201" s="170" t="s">
        <v>176</v>
      </c>
      <c r="P201" s="122"/>
      <c r="Q201" s="171" t="s">
        <v>1304</v>
      </c>
      <c r="R201" s="122"/>
      <c r="S201" s="122"/>
      <c r="T201" s="122" t="s">
        <v>1577</v>
      </c>
      <c r="U201" s="122"/>
      <c r="V201" s="122" t="s">
        <v>501</v>
      </c>
      <c r="W201" s="122"/>
      <c r="X201" s="122"/>
      <c r="Y201" s="164"/>
      <c r="Z201" s="122"/>
      <c r="AA201" s="172"/>
      <c r="AB201" s="172"/>
      <c r="AC201" s="172"/>
      <c r="AD201" s="172"/>
      <c r="AE201" s="122"/>
      <c r="AF201" s="122" t="s">
        <v>1448</v>
      </c>
      <c r="AG201" s="169">
        <v>100000000</v>
      </c>
      <c r="AH201" s="172"/>
      <c r="AI201" s="173"/>
      <c r="AJ201" s="173"/>
      <c r="AK201" s="172"/>
      <c r="AL201" s="174"/>
      <c r="AM201" s="175" t="s">
        <v>1515</v>
      </c>
      <c r="AN201" s="176" t="e">
        <f t="shared" ca="1" si="33"/>
        <v>#DIV/0!</v>
      </c>
      <c r="AO201" s="177">
        <v>0</v>
      </c>
      <c r="AP201" s="177"/>
      <c r="AQ201" s="178">
        <v>0</v>
      </c>
      <c r="AR201" s="179">
        <v>0</v>
      </c>
      <c r="AS201" s="180">
        <f t="shared" si="37"/>
        <v>0</v>
      </c>
      <c r="AT201" s="181">
        <f t="shared" si="38"/>
        <v>0</v>
      </c>
      <c r="AU201" s="181">
        <f t="shared" si="39"/>
        <v>0</v>
      </c>
      <c r="AV201" s="174" t="s">
        <v>1142</v>
      </c>
      <c r="AW201" s="174" t="s">
        <v>1372</v>
      </c>
      <c r="AX201" s="175" t="s">
        <v>1537</v>
      </c>
      <c r="AY201" s="243"/>
      <c r="AZ201" s="243"/>
      <c r="BA201" s="175">
        <f t="shared" ref="BA201:BA264" si="46">+AU201*M201</f>
        <v>0</v>
      </c>
      <c r="BB201" s="214">
        <f t="shared" ref="BB201:BB264" si="47">L201</f>
        <v>0</v>
      </c>
      <c r="BC201" s="168"/>
      <c r="BD201" s="168"/>
      <c r="BE201" s="168"/>
      <c r="BF201" s="168"/>
    </row>
    <row r="202" spans="1:58" s="12" customFormat="1" ht="38.25" customHeight="1" x14ac:dyDescent="0.25">
      <c r="A202" s="164"/>
      <c r="B202" s="165"/>
      <c r="C202" s="166"/>
      <c r="D202" s="122" t="s">
        <v>1536</v>
      </c>
      <c r="E202" s="122"/>
      <c r="F202" s="122" t="s">
        <v>1449</v>
      </c>
      <c r="G202" s="164" t="s">
        <v>121</v>
      </c>
      <c r="H202" s="167" t="s">
        <v>1492</v>
      </c>
      <c r="I202" s="168" t="s">
        <v>714</v>
      </c>
      <c r="J202" s="169"/>
      <c r="K202" s="122"/>
      <c r="L202" s="122"/>
      <c r="M202" s="164"/>
      <c r="N202" s="122"/>
      <c r="O202" s="170" t="s">
        <v>176</v>
      </c>
      <c r="P202" s="122"/>
      <c r="Q202" s="171" t="s">
        <v>1304</v>
      </c>
      <c r="R202" s="122"/>
      <c r="S202" s="122"/>
      <c r="T202" s="122" t="s">
        <v>1549</v>
      </c>
      <c r="U202" s="122"/>
      <c r="V202" s="122" t="s">
        <v>501</v>
      </c>
      <c r="W202" s="122"/>
      <c r="X202" s="122"/>
      <c r="Y202" s="164"/>
      <c r="Z202" s="122"/>
      <c r="AA202" s="172"/>
      <c r="AB202" s="172"/>
      <c r="AC202" s="172"/>
      <c r="AD202" s="172"/>
      <c r="AE202" s="122"/>
      <c r="AF202" s="122" t="s">
        <v>1449</v>
      </c>
      <c r="AG202" s="169">
        <v>121341000</v>
      </c>
      <c r="AH202" s="172"/>
      <c r="AI202" s="173"/>
      <c r="AJ202" s="173"/>
      <c r="AK202" s="172"/>
      <c r="AL202" s="174"/>
      <c r="AM202" s="175" t="s">
        <v>1515</v>
      </c>
      <c r="AN202" s="176" t="e">
        <f t="shared" ca="1" si="33"/>
        <v>#DIV/0!</v>
      </c>
      <c r="AO202" s="177">
        <v>0</v>
      </c>
      <c r="AP202" s="177"/>
      <c r="AQ202" s="178">
        <v>0</v>
      </c>
      <c r="AR202" s="179">
        <v>0</v>
      </c>
      <c r="AS202" s="180">
        <f t="shared" si="37"/>
        <v>0</v>
      </c>
      <c r="AT202" s="181">
        <f t="shared" si="38"/>
        <v>0</v>
      </c>
      <c r="AU202" s="181">
        <f t="shared" si="39"/>
        <v>0</v>
      </c>
      <c r="AV202" s="174" t="s">
        <v>1142</v>
      </c>
      <c r="AW202" s="174" t="s">
        <v>1372</v>
      </c>
      <c r="AX202" s="175" t="s">
        <v>1537</v>
      </c>
      <c r="AY202" s="243"/>
      <c r="AZ202" s="243"/>
      <c r="BA202" s="175">
        <f t="shared" si="46"/>
        <v>0</v>
      </c>
      <c r="BB202" s="214">
        <f t="shared" si="47"/>
        <v>0</v>
      </c>
      <c r="BC202" s="168"/>
      <c r="BD202" s="168"/>
      <c r="BE202" s="168"/>
      <c r="BF202" s="168"/>
    </row>
    <row r="203" spans="1:58" s="12" customFormat="1" ht="38.25" customHeight="1" x14ac:dyDescent="0.25">
      <c r="A203" s="164"/>
      <c r="B203" s="165"/>
      <c r="C203" s="166"/>
      <c r="D203" s="122" t="s">
        <v>1536</v>
      </c>
      <c r="E203" s="122"/>
      <c r="F203" s="122" t="s">
        <v>1450</v>
      </c>
      <c r="G203" s="164" t="s">
        <v>121</v>
      </c>
      <c r="H203" s="167" t="s">
        <v>1492</v>
      </c>
      <c r="I203" s="168" t="s">
        <v>714</v>
      </c>
      <c r="J203" s="169"/>
      <c r="K203" s="122"/>
      <c r="L203" s="122"/>
      <c r="M203" s="164"/>
      <c r="N203" s="122"/>
      <c r="O203" s="170" t="s">
        <v>176</v>
      </c>
      <c r="P203" s="122"/>
      <c r="Q203" s="171" t="s">
        <v>1304</v>
      </c>
      <c r="R203" s="122"/>
      <c r="S203" s="122"/>
      <c r="T203" s="122" t="s">
        <v>1578</v>
      </c>
      <c r="U203" s="122" t="s">
        <v>1579</v>
      </c>
      <c r="V203" s="122" t="s">
        <v>508</v>
      </c>
      <c r="W203" s="122"/>
      <c r="X203" s="122"/>
      <c r="Y203" s="164"/>
      <c r="Z203" s="122"/>
      <c r="AA203" s="172"/>
      <c r="AB203" s="172"/>
      <c r="AC203" s="172"/>
      <c r="AD203" s="172"/>
      <c r="AE203" s="122"/>
      <c r="AF203" s="122" t="s">
        <v>1450</v>
      </c>
      <c r="AG203" s="169">
        <v>200000000</v>
      </c>
      <c r="AH203" s="172"/>
      <c r="AI203" s="173"/>
      <c r="AJ203" s="173"/>
      <c r="AK203" s="172"/>
      <c r="AL203" s="174"/>
      <c r="AM203" s="175" t="s">
        <v>1517</v>
      </c>
      <c r="AN203" s="176" t="e">
        <f t="shared" ca="1" si="33"/>
        <v>#DIV/0!</v>
      </c>
      <c r="AO203" s="177">
        <v>0</v>
      </c>
      <c r="AP203" s="177"/>
      <c r="AQ203" s="178">
        <v>0</v>
      </c>
      <c r="AR203" s="179">
        <v>0</v>
      </c>
      <c r="AS203" s="180">
        <f t="shared" si="37"/>
        <v>0</v>
      </c>
      <c r="AT203" s="181">
        <f t="shared" si="38"/>
        <v>0</v>
      </c>
      <c r="AU203" s="181">
        <f t="shared" si="39"/>
        <v>0</v>
      </c>
      <c r="AV203" s="174" t="s">
        <v>1142</v>
      </c>
      <c r="AW203" s="174" t="s">
        <v>1372</v>
      </c>
      <c r="AX203" s="175" t="s">
        <v>1537</v>
      </c>
      <c r="AY203" s="243"/>
      <c r="AZ203" s="243"/>
      <c r="BA203" s="175">
        <f t="shared" si="46"/>
        <v>0</v>
      </c>
      <c r="BB203" s="214">
        <f t="shared" si="47"/>
        <v>0</v>
      </c>
      <c r="BC203" s="168"/>
      <c r="BD203" s="168"/>
      <c r="BE203" s="168"/>
      <c r="BF203" s="168"/>
    </row>
    <row r="204" spans="1:58" s="12" customFormat="1" ht="38.25" customHeight="1" x14ac:dyDescent="0.25">
      <c r="A204" s="164"/>
      <c r="B204" s="165"/>
      <c r="C204" s="166"/>
      <c r="D204" s="122" t="s">
        <v>1536</v>
      </c>
      <c r="E204" s="122"/>
      <c r="F204" s="122" t="s">
        <v>1451</v>
      </c>
      <c r="G204" s="164" t="s">
        <v>121</v>
      </c>
      <c r="H204" s="167" t="s">
        <v>1492</v>
      </c>
      <c r="I204" s="168" t="s">
        <v>714</v>
      </c>
      <c r="J204" s="169"/>
      <c r="K204" s="122"/>
      <c r="L204" s="122"/>
      <c r="M204" s="164"/>
      <c r="N204" s="122"/>
      <c r="O204" s="170" t="s">
        <v>176</v>
      </c>
      <c r="P204" s="122"/>
      <c r="Q204" s="171" t="s">
        <v>1304</v>
      </c>
      <c r="R204" s="122"/>
      <c r="S204" s="122"/>
      <c r="T204" s="122" t="s">
        <v>1580</v>
      </c>
      <c r="U204" s="122" t="s">
        <v>1581</v>
      </c>
      <c r="V204" s="122" t="s">
        <v>508</v>
      </c>
      <c r="W204" s="122"/>
      <c r="X204" s="122"/>
      <c r="Y204" s="164"/>
      <c r="Z204" s="122"/>
      <c r="AA204" s="172"/>
      <c r="AB204" s="172"/>
      <c r="AC204" s="172"/>
      <c r="AD204" s="172"/>
      <c r="AE204" s="122"/>
      <c r="AF204" s="122" t="s">
        <v>1451</v>
      </c>
      <c r="AG204" s="169">
        <v>1000000000</v>
      </c>
      <c r="AH204" s="172"/>
      <c r="AI204" s="173"/>
      <c r="AJ204" s="173"/>
      <c r="AK204" s="172"/>
      <c r="AL204" s="174"/>
      <c r="AM204" s="175" t="s">
        <v>1518</v>
      </c>
      <c r="AN204" s="176" t="e">
        <f t="shared" ca="1" si="33"/>
        <v>#DIV/0!</v>
      </c>
      <c r="AO204" s="177">
        <v>0</v>
      </c>
      <c r="AP204" s="177"/>
      <c r="AQ204" s="178">
        <v>0</v>
      </c>
      <c r="AR204" s="179">
        <v>0</v>
      </c>
      <c r="AS204" s="180">
        <f t="shared" si="37"/>
        <v>0</v>
      </c>
      <c r="AT204" s="181">
        <f t="shared" si="38"/>
        <v>0</v>
      </c>
      <c r="AU204" s="181">
        <f t="shared" si="39"/>
        <v>0</v>
      </c>
      <c r="AV204" s="174" t="s">
        <v>1142</v>
      </c>
      <c r="AW204" s="174" t="s">
        <v>1372</v>
      </c>
      <c r="AX204" s="175" t="s">
        <v>1537</v>
      </c>
      <c r="AY204" s="243"/>
      <c r="AZ204" s="243"/>
      <c r="BA204" s="175">
        <f t="shared" si="46"/>
        <v>0</v>
      </c>
      <c r="BB204" s="214">
        <f t="shared" si="47"/>
        <v>0</v>
      </c>
      <c r="BC204" s="168"/>
      <c r="BD204" s="168"/>
      <c r="BE204" s="168"/>
      <c r="BF204" s="168"/>
    </row>
    <row r="205" spans="1:58" s="12" customFormat="1" ht="38.25" customHeight="1" x14ac:dyDescent="0.25">
      <c r="A205" s="164"/>
      <c r="B205" s="165"/>
      <c r="C205" s="166"/>
      <c r="D205" s="122" t="s">
        <v>1536</v>
      </c>
      <c r="E205" s="122"/>
      <c r="F205" s="122" t="s">
        <v>1452</v>
      </c>
      <c r="G205" s="164" t="s">
        <v>121</v>
      </c>
      <c r="H205" s="167" t="s">
        <v>1492</v>
      </c>
      <c r="I205" s="168" t="s">
        <v>714</v>
      </c>
      <c r="J205" s="169"/>
      <c r="K205" s="122"/>
      <c r="L205" s="122"/>
      <c r="M205" s="164"/>
      <c r="N205" s="122"/>
      <c r="O205" s="170" t="s">
        <v>176</v>
      </c>
      <c r="P205" s="122"/>
      <c r="Q205" s="171" t="s">
        <v>1304</v>
      </c>
      <c r="R205" s="122"/>
      <c r="S205" s="122"/>
      <c r="T205" s="122" t="s">
        <v>1582</v>
      </c>
      <c r="U205" s="122"/>
      <c r="V205" s="122" t="s">
        <v>508</v>
      </c>
      <c r="W205" s="122"/>
      <c r="X205" s="122"/>
      <c r="Y205" s="164"/>
      <c r="Z205" s="122"/>
      <c r="AA205" s="172"/>
      <c r="AB205" s="172"/>
      <c r="AC205" s="172"/>
      <c r="AD205" s="172"/>
      <c r="AE205" s="122"/>
      <c r="AF205" s="122" t="s">
        <v>1452</v>
      </c>
      <c r="AG205" s="169">
        <v>400000000</v>
      </c>
      <c r="AH205" s="172"/>
      <c r="AI205" s="173"/>
      <c r="AJ205" s="173"/>
      <c r="AK205" s="172"/>
      <c r="AL205" s="174"/>
      <c r="AM205" s="175" t="s">
        <v>1519</v>
      </c>
      <c r="AN205" s="176" t="e">
        <f t="shared" ca="1" si="33"/>
        <v>#DIV/0!</v>
      </c>
      <c r="AO205" s="177">
        <v>0</v>
      </c>
      <c r="AP205" s="177"/>
      <c r="AQ205" s="178">
        <v>0</v>
      </c>
      <c r="AR205" s="179">
        <v>0</v>
      </c>
      <c r="AS205" s="180">
        <f t="shared" si="37"/>
        <v>0</v>
      </c>
      <c r="AT205" s="181">
        <f t="shared" si="38"/>
        <v>0</v>
      </c>
      <c r="AU205" s="181">
        <f t="shared" si="39"/>
        <v>0</v>
      </c>
      <c r="AV205" s="174" t="s">
        <v>1142</v>
      </c>
      <c r="AW205" s="174" t="s">
        <v>1372</v>
      </c>
      <c r="AX205" s="175" t="s">
        <v>1537</v>
      </c>
      <c r="AY205" s="243"/>
      <c r="AZ205" s="243"/>
      <c r="BA205" s="175">
        <f t="shared" si="46"/>
        <v>0</v>
      </c>
      <c r="BB205" s="214">
        <f t="shared" si="47"/>
        <v>0</v>
      </c>
      <c r="BC205" s="168"/>
      <c r="BD205" s="168"/>
      <c r="BE205" s="168"/>
      <c r="BF205" s="168"/>
    </row>
    <row r="206" spans="1:58" s="12" customFormat="1" ht="38.25" customHeight="1" x14ac:dyDescent="0.25">
      <c r="A206" s="164"/>
      <c r="B206" s="165"/>
      <c r="C206" s="166"/>
      <c r="D206" s="122" t="s">
        <v>1536</v>
      </c>
      <c r="E206" s="122"/>
      <c r="F206" s="122" t="s">
        <v>1453</v>
      </c>
      <c r="G206" s="164" t="s">
        <v>121</v>
      </c>
      <c r="H206" s="167" t="s">
        <v>1492</v>
      </c>
      <c r="I206" s="168" t="s">
        <v>714</v>
      </c>
      <c r="J206" s="169"/>
      <c r="K206" s="122"/>
      <c r="L206" s="122" t="s">
        <v>1134</v>
      </c>
      <c r="M206" s="164"/>
      <c r="N206" s="122"/>
      <c r="O206" s="170" t="s">
        <v>176</v>
      </c>
      <c r="P206" s="122"/>
      <c r="Q206" s="171" t="s">
        <v>1304</v>
      </c>
      <c r="R206" s="122"/>
      <c r="S206" s="122"/>
      <c r="T206" s="122" t="s">
        <v>1584</v>
      </c>
      <c r="U206" s="122" t="s">
        <v>1583</v>
      </c>
      <c r="V206" s="122" t="s">
        <v>508</v>
      </c>
      <c r="W206" s="122"/>
      <c r="X206" s="122"/>
      <c r="Y206" s="164"/>
      <c r="Z206" s="122"/>
      <c r="AA206" s="172"/>
      <c r="AB206" s="172"/>
      <c r="AC206" s="172"/>
      <c r="AD206" s="172"/>
      <c r="AE206" s="122"/>
      <c r="AF206" s="122" t="s">
        <v>1453</v>
      </c>
      <c r="AG206" s="169">
        <v>500000000</v>
      </c>
      <c r="AH206" s="172"/>
      <c r="AI206" s="173"/>
      <c r="AJ206" s="173"/>
      <c r="AK206" s="172"/>
      <c r="AL206" s="174"/>
      <c r="AM206" s="175" t="s">
        <v>1520</v>
      </c>
      <c r="AN206" s="176" t="e">
        <f t="shared" ca="1" si="33"/>
        <v>#DIV/0!</v>
      </c>
      <c r="AO206" s="177">
        <v>0</v>
      </c>
      <c r="AP206" s="177"/>
      <c r="AQ206" s="178">
        <v>0</v>
      </c>
      <c r="AR206" s="179">
        <v>0</v>
      </c>
      <c r="AS206" s="180">
        <f t="shared" si="37"/>
        <v>0</v>
      </c>
      <c r="AT206" s="181">
        <f t="shared" si="38"/>
        <v>0</v>
      </c>
      <c r="AU206" s="181">
        <f t="shared" si="39"/>
        <v>0</v>
      </c>
      <c r="AV206" s="174" t="s">
        <v>1142</v>
      </c>
      <c r="AW206" s="174" t="s">
        <v>1372</v>
      </c>
      <c r="AX206" s="175" t="s">
        <v>1537</v>
      </c>
      <c r="AY206" s="243"/>
      <c r="AZ206" s="243"/>
      <c r="BA206" s="175">
        <f t="shared" si="46"/>
        <v>0</v>
      </c>
      <c r="BB206" s="214" t="str">
        <f t="shared" si="47"/>
        <v>ML</v>
      </c>
      <c r="BC206" s="168"/>
      <c r="BD206" s="168"/>
      <c r="BE206" s="168"/>
      <c r="BF206" s="168"/>
    </row>
    <row r="207" spans="1:58" s="12" customFormat="1" ht="38.25" customHeight="1" x14ac:dyDescent="0.25">
      <c r="A207" s="164"/>
      <c r="B207" s="165"/>
      <c r="C207" s="166"/>
      <c r="D207" s="122" t="s">
        <v>1536</v>
      </c>
      <c r="E207" s="122"/>
      <c r="F207" s="122" t="s">
        <v>1454</v>
      </c>
      <c r="G207" s="164" t="s">
        <v>121</v>
      </c>
      <c r="H207" s="167" t="s">
        <v>1492</v>
      </c>
      <c r="I207" s="168" t="s">
        <v>714</v>
      </c>
      <c r="J207" s="169"/>
      <c r="K207" s="122"/>
      <c r="L207" s="122"/>
      <c r="M207" s="164"/>
      <c r="N207" s="122"/>
      <c r="O207" s="170" t="s">
        <v>176</v>
      </c>
      <c r="P207" s="122"/>
      <c r="Q207" s="171" t="s">
        <v>1304</v>
      </c>
      <c r="R207" s="122"/>
      <c r="S207" s="122"/>
      <c r="T207" s="122" t="s">
        <v>1585</v>
      </c>
      <c r="U207" s="122"/>
      <c r="V207" s="122" t="s">
        <v>508</v>
      </c>
      <c r="W207" s="122"/>
      <c r="X207" s="122"/>
      <c r="Y207" s="164"/>
      <c r="Z207" s="122"/>
      <c r="AA207" s="172"/>
      <c r="AB207" s="172"/>
      <c r="AC207" s="172"/>
      <c r="AD207" s="172"/>
      <c r="AE207" s="122"/>
      <c r="AF207" s="122" t="s">
        <v>1454</v>
      </c>
      <c r="AG207" s="169">
        <v>300000000</v>
      </c>
      <c r="AH207" s="172"/>
      <c r="AI207" s="173"/>
      <c r="AJ207" s="173"/>
      <c r="AK207" s="172"/>
      <c r="AL207" s="174"/>
      <c r="AM207" s="175" t="s">
        <v>1521</v>
      </c>
      <c r="AN207" s="176" t="e">
        <f t="shared" ca="1" si="33"/>
        <v>#DIV/0!</v>
      </c>
      <c r="AO207" s="177">
        <v>0</v>
      </c>
      <c r="AP207" s="177"/>
      <c r="AQ207" s="178">
        <v>0</v>
      </c>
      <c r="AR207" s="179">
        <v>0</v>
      </c>
      <c r="AS207" s="180">
        <f t="shared" si="37"/>
        <v>0</v>
      </c>
      <c r="AT207" s="181">
        <f t="shared" si="38"/>
        <v>0</v>
      </c>
      <c r="AU207" s="181">
        <f t="shared" si="39"/>
        <v>0</v>
      </c>
      <c r="AV207" s="174" t="s">
        <v>1142</v>
      </c>
      <c r="AW207" s="174" t="s">
        <v>1372</v>
      </c>
      <c r="AX207" s="175" t="s">
        <v>1537</v>
      </c>
      <c r="AY207" s="243"/>
      <c r="AZ207" s="243"/>
      <c r="BA207" s="175">
        <f t="shared" si="46"/>
        <v>0</v>
      </c>
      <c r="BB207" s="214">
        <f t="shared" si="47"/>
        <v>0</v>
      </c>
      <c r="BC207" s="168"/>
      <c r="BD207" s="168"/>
      <c r="BE207" s="168"/>
      <c r="BF207" s="168"/>
    </row>
    <row r="208" spans="1:58" s="12" customFormat="1" ht="38.25" customHeight="1" x14ac:dyDescent="0.25">
      <c r="A208" s="164"/>
      <c r="B208" s="165"/>
      <c r="C208" s="166"/>
      <c r="D208" s="122" t="s">
        <v>1536</v>
      </c>
      <c r="E208" s="122"/>
      <c r="F208" s="122" t="s">
        <v>1455</v>
      </c>
      <c r="G208" s="164" t="s">
        <v>121</v>
      </c>
      <c r="H208" s="167" t="s">
        <v>1492</v>
      </c>
      <c r="I208" s="168" t="s">
        <v>714</v>
      </c>
      <c r="J208" s="169"/>
      <c r="K208" s="122"/>
      <c r="L208" s="122"/>
      <c r="M208" s="164"/>
      <c r="N208" s="122"/>
      <c r="O208" s="170" t="s">
        <v>176</v>
      </c>
      <c r="P208" s="122"/>
      <c r="Q208" s="171" t="s">
        <v>1304</v>
      </c>
      <c r="R208" s="122"/>
      <c r="S208" s="122"/>
      <c r="T208" s="122" t="s">
        <v>1550</v>
      </c>
      <c r="U208" s="122"/>
      <c r="V208" s="122" t="s">
        <v>508</v>
      </c>
      <c r="W208" s="122"/>
      <c r="X208" s="122"/>
      <c r="Y208" s="164"/>
      <c r="Z208" s="122"/>
      <c r="AA208" s="172"/>
      <c r="AB208" s="172"/>
      <c r="AC208" s="172"/>
      <c r="AD208" s="172"/>
      <c r="AE208" s="122"/>
      <c r="AF208" s="122" t="s">
        <v>1455</v>
      </c>
      <c r="AG208" s="169">
        <v>1500000000</v>
      </c>
      <c r="AH208" s="172"/>
      <c r="AI208" s="173"/>
      <c r="AJ208" s="173"/>
      <c r="AK208" s="172"/>
      <c r="AL208" s="174"/>
      <c r="AM208" s="175" t="s">
        <v>1522</v>
      </c>
      <c r="AN208" s="176" t="e">
        <f t="shared" ca="1" si="33"/>
        <v>#DIV/0!</v>
      </c>
      <c r="AO208" s="177">
        <v>0</v>
      </c>
      <c r="AP208" s="177"/>
      <c r="AQ208" s="178">
        <v>0</v>
      </c>
      <c r="AR208" s="179">
        <v>0</v>
      </c>
      <c r="AS208" s="180">
        <f t="shared" si="37"/>
        <v>0</v>
      </c>
      <c r="AT208" s="181">
        <f t="shared" si="38"/>
        <v>0</v>
      </c>
      <c r="AU208" s="181">
        <f t="shared" si="39"/>
        <v>0</v>
      </c>
      <c r="AV208" s="174" t="s">
        <v>1142</v>
      </c>
      <c r="AW208" s="174" t="s">
        <v>1372</v>
      </c>
      <c r="AX208" s="175" t="s">
        <v>1537</v>
      </c>
      <c r="AY208" s="243"/>
      <c r="AZ208" s="243"/>
      <c r="BA208" s="175">
        <f t="shared" si="46"/>
        <v>0</v>
      </c>
      <c r="BB208" s="214">
        <f t="shared" si="47"/>
        <v>0</v>
      </c>
      <c r="BC208" s="168"/>
      <c r="BD208" s="168"/>
      <c r="BE208" s="168"/>
      <c r="BF208" s="168"/>
    </row>
    <row r="209" spans="1:58" s="12" customFormat="1" ht="38.25" customHeight="1" x14ac:dyDescent="0.25">
      <c r="A209" s="164"/>
      <c r="B209" s="165"/>
      <c r="C209" s="166"/>
      <c r="D209" s="122" t="s">
        <v>1536</v>
      </c>
      <c r="E209" s="122"/>
      <c r="F209" s="122" t="s">
        <v>1456</v>
      </c>
      <c r="G209" s="164" t="s">
        <v>121</v>
      </c>
      <c r="H209" s="167" t="s">
        <v>1492</v>
      </c>
      <c r="I209" s="168" t="s">
        <v>714</v>
      </c>
      <c r="J209" s="169"/>
      <c r="K209" s="122"/>
      <c r="L209" s="122" t="s">
        <v>169</v>
      </c>
      <c r="M209" s="164">
        <f>471-409</f>
        <v>62</v>
      </c>
      <c r="N209" s="122"/>
      <c r="O209" s="170" t="s">
        <v>176</v>
      </c>
      <c r="P209" s="122"/>
      <c r="Q209" s="171" t="s">
        <v>1304</v>
      </c>
      <c r="R209" s="122"/>
      <c r="S209" s="122"/>
      <c r="T209" s="122" t="s">
        <v>1588</v>
      </c>
      <c r="U209" s="122" t="s">
        <v>1586</v>
      </c>
      <c r="V209" s="122" t="s">
        <v>508</v>
      </c>
      <c r="W209" s="122"/>
      <c r="X209" s="122"/>
      <c r="Y209" s="164"/>
      <c r="Z209" s="122"/>
      <c r="AA209" s="172"/>
      <c r="AB209" s="172"/>
      <c r="AC209" s="172"/>
      <c r="AD209" s="172"/>
      <c r="AE209" s="122"/>
      <c r="AF209" s="122" t="s">
        <v>1456</v>
      </c>
      <c r="AG209" s="169">
        <v>300000000</v>
      </c>
      <c r="AH209" s="172"/>
      <c r="AI209" s="173"/>
      <c r="AJ209" s="173"/>
      <c r="AK209" s="172"/>
      <c r="AL209" s="174"/>
      <c r="AM209" s="175" t="s">
        <v>1507</v>
      </c>
      <c r="AN209" s="176" t="e">
        <f t="shared" ca="1" si="33"/>
        <v>#DIV/0!</v>
      </c>
      <c r="AO209" s="177">
        <v>0</v>
      </c>
      <c r="AP209" s="177"/>
      <c r="AQ209" s="178">
        <v>0</v>
      </c>
      <c r="AR209" s="179">
        <v>0</v>
      </c>
      <c r="AS209" s="180">
        <f t="shared" si="37"/>
        <v>0</v>
      </c>
      <c r="AT209" s="181">
        <f t="shared" si="38"/>
        <v>0</v>
      </c>
      <c r="AU209" s="181">
        <f t="shared" si="39"/>
        <v>0</v>
      </c>
      <c r="AV209" s="174" t="s">
        <v>1142</v>
      </c>
      <c r="AW209" s="174" t="s">
        <v>1372</v>
      </c>
      <c r="AX209" s="175" t="s">
        <v>1537</v>
      </c>
      <c r="AY209" s="243"/>
      <c r="AZ209" s="243"/>
      <c r="BA209" s="175">
        <f t="shared" si="46"/>
        <v>0</v>
      </c>
      <c r="BB209" s="214" t="str">
        <f t="shared" si="47"/>
        <v>Km</v>
      </c>
      <c r="BC209" s="168"/>
      <c r="BD209" s="168"/>
      <c r="BE209" s="168"/>
      <c r="BF209" s="168"/>
    </row>
    <row r="210" spans="1:58" s="12" customFormat="1" ht="38.25" customHeight="1" x14ac:dyDescent="0.25">
      <c r="A210" s="164"/>
      <c r="B210" s="165"/>
      <c r="C210" s="166"/>
      <c r="D210" s="122" t="s">
        <v>1536</v>
      </c>
      <c r="E210" s="122"/>
      <c r="F210" s="122" t="s">
        <v>1457</v>
      </c>
      <c r="G210" s="164" t="s">
        <v>121</v>
      </c>
      <c r="H210" s="167" t="s">
        <v>1492</v>
      </c>
      <c r="I210" s="168" t="s">
        <v>714</v>
      </c>
      <c r="J210" s="169"/>
      <c r="K210" s="122"/>
      <c r="L210" s="122" t="s">
        <v>1134</v>
      </c>
      <c r="M210" s="164"/>
      <c r="N210" s="122"/>
      <c r="O210" s="170" t="s">
        <v>176</v>
      </c>
      <c r="P210" s="122"/>
      <c r="Q210" s="171" t="s">
        <v>1304</v>
      </c>
      <c r="R210" s="122"/>
      <c r="S210" s="122"/>
      <c r="T210" s="122" t="s">
        <v>1587</v>
      </c>
      <c r="U210" s="122"/>
      <c r="V210" s="122" t="s">
        <v>508</v>
      </c>
      <c r="W210" s="122"/>
      <c r="X210" s="122"/>
      <c r="Y210" s="164"/>
      <c r="Z210" s="122"/>
      <c r="AA210" s="172"/>
      <c r="AB210" s="172"/>
      <c r="AC210" s="172"/>
      <c r="AD210" s="172"/>
      <c r="AE210" s="122"/>
      <c r="AF210" s="122" t="s">
        <v>1457</v>
      </c>
      <c r="AG210" s="169">
        <v>1000000000</v>
      </c>
      <c r="AH210" s="172"/>
      <c r="AI210" s="173"/>
      <c r="AJ210" s="173"/>
      <c r="AK210" s="172"/>
      <c r="AL210" s="174"/>
      <c r="AM210" s="175" t="s">
        <v>1507</v>
      </c>
      <c r="AN210" s="176" t="e">
        <f t="shared" ca="1" si="33"/>
        <v>#DIV/0!</v>
      </c>
      <c r="AO210" s="177">
        <v>0</v>
      </c>
      <c r="AP210" s="177"/>
      <c r="AQ210" s="178">
        <v>0</v>
      </c>
      <c r="AR210" s="179">
        <v>0</v>
      </c>
      <c r="AS210" s="180">
        <f t="shared" si="37"/>
        <v>0</v>
      </c>
      <c r="AT210" s="181">
        <f t="shared" si="38"/>
        <v>0</v>
      </c>
      <c r="AU210" s="181">
        <f t="shared" si="39"/>
        <v>0</v>
      </c>
      <c r="AV210" s="174" t="s">
        <v>1142</v>
      </c>
      <c r="AW210" s="174" t="s">
        <v>1372</v>
      </c>
      <c r="AX210" s="175" t="s">
        <v>1537</v>
      </c>
      <c r="AY210" s="243"/>
      <c r="AZ210" s="243"/>
      <c r="BA210" s="175">
        <f t="shared" si="46"/>
        <v>0</v>
      </c>
      <c r="BB210" s="214" t="str">
        <f t="shared" si="47"/>
        <v>ML</v>
      </c>
      <c r="BC210" s="168"/>
      <c r="BD210" s="168"/>
      <c r="BE210" s="168"/>
      <c r="BF210" s="168"/>
    </row>
    <row r="211" spans="1:58" s="12" customFormat="1" ht="38.25" customHeight="1" x14ac:dyDescent="0.25">
      <c r="A211" s="164"/>
      <c r="B211" s="165"/>
      <c r="C211" s="166"/>
      <c r="D211" s="122" t="s">
        <v>1536</v>
      </c>
      <c r="E211" s="122"/>
      <c r="F211" s="122" t="s">
        <v>1458</v>
      </c>
      <c r="G211" s="164" t="s">
        <v>121</v>
      </c>
      <c r="H211" s="167" t="s">
        <v>1492</v>
      </c>
      <c r="I211" s="168" t="s">
        <v>714</v>
      </c>
      <c r="J211" s="169"/>
      <c r="K211" s="122"/>
      <c r="L211" s="122" t="s">
        <v>1134</v>
      </c>
      <c r="M211" s="164"/>
      <c r="N211" s="122"/>
      <c r="O211" s="170" t="s">
        <v>176</v>
      </c>
      <c r="P211" s="122"/>
      <c r="Q211" s="171" t="s">
        <v>1304</v>
      </c>
      <c r="R211" s="122"/>
      <c r="S211" s="122"/>
      <c r="T211" s="122" t="s">
        <v>1589</v>
      </c>
      <c r="U211" s="122"/>
      <c r="V211" s="122" t="s">
        <v>508</v>
      </c>
      <c r="W211" s="122"/>
      <c r="X211" s="122"/>
      <c r="Y211" s="164"/>
      <c r="Z211" s="122"/>
      <c r="AA211" s="172"/>
      <c r="AB211" s="172"/>
      <c r="AC211" s="172"/>
      <c r="AD211" s="172"/>
      <c r="AE211" s="122"/>
      <c r="AF211" s="122" t="s">
        <v>1458</v>
      </c>
      <c r="AG211" s="169">
        <v>200000000</v>
      </c>
      <c r="AH211" s="172"/>
      <c r="AI211" s="173"/>
      <c r="AJ211" s="173"/>
      <c r="AK211" s="172"/>
      <c r="AL211" s="174"/>
      <c r="AM211" s="175" t="s">
        <v>1518</v>
      </c>
      <c r="AN211" s="176" t="e">
        <f t="shared" ca="1" si="33"/>
        <v>#DIV/0!</v>
      </c>
      <c r="AO211" s="177">
        <v>0</v>
      </c>
      <c r="AP211" s="177"/>
      <c r="AQ211" s="178">
        <v>0</v>
      </c>
      <c r="AR211" s="179">
        <v>0</v>
      </c>
      <c r="AS211" s="180">
        <f t="shared" si="37"/>
        <v>0</v>
      </c>
      <c r="AT211" s="181">
        <f t="shared" si="38"/>
        <v>0</v>
      </c>
      <c r="AU211" s="181">
        <f t="shared" si="39"/>
        <v>0</v>
      </c>
      <c r="AV211" s="174" t="s">
        <v>1142</v>
      </c>
      <c r="AW211" s="174" t="s">
        <v>1372</v>
      </c>
      <c r="AX211" s="175" t="s">
        <v>1537</v>
      </c>
      <c r="AY211" s="243"/>
      <c r="AZ211" s="243"/>
      <c r="BA211" s="175">
        <f t="shared" si="46"/>
        <v>0</v>
      </c>
      <c r="BB211" s="214" t="str">
        <f t="shared" si="47"/>
        <v>ML</v>
      </c>
      <c r="BC211" s="168"/>
      <c r="BD211" s="168"/>
      <c r="BE211" s="168"/>
      <c r="BF211" s="168"/>
    </row>
    <row r="212" spans="1:58" s="12" customFormat="1" ht="38.25" customHeight="1" x14ac:dyDescent="0.25">
      <c r="A212" s="164"/>
      <c r="B212" s="165"/>
      <c r="C212" s="166"/>
      <c r="D212" s="122" t="s">
        <v>1536</v>
      </c>
      <c r="E212" s="122"/>
      <c r="F212" s="122" t="s">
        <v>1459</v>
      </c>
      <c r="G212" s="164" t="s">
        <v>121</v>
      </c>
      <c r="H212" s="167" t="s">
        <v>1492</v>
      </c>
      <c r="I212" s="168" t="s">
        <v>714</v>
      </c>
      <c r="J212" s="169"/>
      <c r="K212" s="122"/>
      <c r="L212" s="122"/>
      <c r="M212" s="164"/>
      <c r="N212" s="122"/>
      <c r="O212" s="170" t="s">
        <v>176</v>
      </c>
      <c r="P212" s="122"/>
      <c r="Q212" s="171" t="s">
        <v>1304</v>
      </c>
      <c r="R212" s="122"/>
      <c r="S212" s="122"/>
      <c r="T212" s="122" t="s">
        <v>1544</v>
      </c>
      <c r="U212" s="122"/>
      <c r="V212" s="122" t="s">
        <v>508</v>
      </c>
      <c r="W212" s="122"/>
      <c r="X212" s="122"/>
      <c r="Y212" s="164"/>
      <c r="Z212" s="122"/>
      <c r="AA212" s="172"/>
      <c r="AB212" s="172"/>
      <c r="AC212" s="172"/>
      <c r="AD212" s="172"/>
      <c r="AE212" s="122"/>
      <c r="AF212" s="122" t="s">
        <v>1459</v>
      </c>
      <c r="AG212" s="169">
        <v>700000000</v>
      </c>
      <c r="AH212" s="172"/>
      <c r="AI212" s="173"/>
      <c r="AJ212" s="173"/>
      <c r="AK212" s="172"/>
      <c r="AL212" s="174"/>
      <c r="AM212" s="175" t="s">
        <v>1523</v>
      </c>
      <c r="AN212" s="176" t="e">
        <f t="shared" ca="1" si="33"/>
        <v>#DIV/0!</v>
      </c>
      <c r="AO212" s="177">
        <v>0</v>
      </c>
      <c r="AP212" s="177"/>
      <c r="AQ212" s="178">
        <v>0</v>
      </c>
      <c r="AR212" s="179">
        <v>0</v>
      </c>
      <c r="AS212" s="180">
        <f t="shared" si="37"/>
        <v>0</v>
      </c>
      <c r="AT212" s="181">
        <f t="shared" si="38"/>
        <v>0</v>
      </c>
      <c r="AU212" s="181">
        <f t="shared" si="39"/>
        <v>0</v>
      </c>
      <c r="AV212" s="174" t="s">
        <v>1142</v>
      </c>
      <c r="AW212" s="174" t="s">
        <v>1372</v>
      </c>
      <c r="AX212" s="175" t="s">
        <v>1537</v>
      </c>
      <c r="AY212" s="243"/>
      <c r="AZ212" s="243"/>
      <c r="BA212" s="175">
        <f t="shared" si="46"/>
        <v>0</v>
      </c>
      <c r="BB212" s="214">
        <f t="shared" si="47"/>
        <v>0</v>
      </c>
      <c r="BC212" s="168"/>
      <c r="BD212" s="168"/>
      <c r="BE212" s="168"/>
      <c r="BF212" s="168"/>
    </row>
    <row r="213" spans="1:58" s="12" customFormat="1" ht="38.25" customHeight="1" x14ac:dyDescent="0.25">
      <c r="A213" s="164"/>
      <c r="B213" s="165"/>
      <c r="C213" s="166"/>
      <c r="D213" s="122" t="s">
        <v>1536</v>
      </c>
      <c r="E213" s="122"/>
      <c r="F213" s="122" t="s">
        <v>1460</v>
      </c>
      <c r="G213" s="164" t="s">
        <v>121</v>
      </c>
      <c r="H213" s="167" t="s">
        <v>1492</v>
      </c>
      <c r="I213" s="168" t="s">
        <v>714</v>
      </c>
      <c r="J213" s="169"/>
      <c r="K213" s="122"/>
      <c r="L213" s="122"/>
      <c r="M213" s="164"/>
      <c r="N213" s="122"/>
      <c r="O213" s="170" t="s">
        <v>176</v>
      </c>
      <c r="P213" s="122"/>
      <c r="Q213" s="171" t="s">
        <v>1322</v>
      </c>
      <c r="R213" s="122"/>
      <c r="S213" s="122"/>
      <c r="T213" s="122" t="s">
        <v>1590</v>
      </c>
      <c r="U213" s="122"/>
      <c r="V213" s="122" t="s">
        <v>497</v>
      </c>
      <c r="W213" s="122"/>
      <c r="X213" s="122"/>
      <c r="Y213" s="164"/>
      <c r="Z213" s="122"/>
      <c r="AA213" s="172"/>
      <c r="AB213" s="172"/>
      <c r="AC213" s="172"/>
      <c r="AD213" s="172"/>
      <c r="AE213" s="122"/>
      <c r="AF213" s="122" t="s">
        <v>1460</v>
      </c>
      <c r="AG213" s="169">
        <v>1300000000</v>
      </c>
      <c r="AH213" s="172"/>
      <c r="AI213" s="173"/>
      <c r="AJ213" s="173"/>
      <c r="AK213" s="172"/>
      <c r="AL213" s="174"/>
      <c r="AM213" s="175" t="s">
        <v>1135</v>
      </c>
      <c r="AN213" s="176" t="e">
        <f t="shared" ca="1" si="33"/>
        <v>#DIV/0!</v>
      </c>
      <c r="AO213" s="177">
        <v>0</v>
      </c>
      <c r="AP213" s="177"/>
      <c r="AQ213" s="178">
        <v>0</v>
      </c>
      <c r="AR213" s="179">
        <v>0</v>
      </c>
      <c r="AS213" s="180">
        <f t="shared" si="37"/>
        <v>0</v>
      </c>
      <c r="AT213" s="181">
        <f t="shared" si="38"/>
        <v>0</v>
      </c>
      <c r="AU213" s="181">
        <f t="shared" si="39"/>
        <v>0</v>
      </c>
      <c r="AV213" s="174" t="s">
        <v>1142</v>
      </c>
      <c r="AW213" s="174" t="s">
        <v>1372</v>
      </c>
      <c r="AX213" s="175" t="s">
        <v>1537</v>
      </c>
      <c r="AY213" s="243"/>
      <c r="AZ213" s="243"/>
      <c r="BA213" s="175">
        <f t="shared" si="46"/>
        <v>0</v>
      </c>
      <c r="BB213" s="214">
        <f t="shared" si="47"/>
        <v>0</v>
      </c>
      <c r="BC213" s="168"/>
      <c r="BD213" s="168"/>
      <c r="BE213" s="168"/>
      <c r="BF213" s="168"/>
    </row>
    <row r="214" spans="1:58" s="12" customFormat="1" ht="38.25" customHeight="1" x14ac:dyDescent="0.25">
      <c r="A214" s="164"/>
      <c r="B214" s="165"/>
      <c r="C214" s="166"/>
      <c r="D214" s="122" t="s">
        <v>1536</v>
      </c>
      <c r="E214" s="122"/>
      <c r="F214" s="122" t="s">
        <v>1461</v>
      </c>
      <c r="G214" s="164" t="s">
        <v>121</v>
      </c>
      <c r="H214" s="167" t="s">
        <v>1492</v>
      </c>
      <c r="I214" s="168" t="s">
        <v>714</v>
      </c>
      <c r="J214" s="169"/>
      <c r="K214" s="122"/>
      <c r="L214" s="122"/>
      <c r="M214" s="164"/>
      <c r="N214" s="122"/>
      <c r="O214" s="170" t="s">
        <v>176</v>
      </c>
      <c r="P214" s="122"/>
      <c r="Q214" s="171" t="s">
        <v>1389</v>
      </c>
      <c r="R214" s="122"/>
      <c r="S214" s="122"/>
      <c r="T214" s="122" t="s">
        <v>225</v>
      </c>
      <c r="U214" s="122" t="s">
        <v>1591</v>
      </c>
      <c r="V214" s="122" t="s">
        <v>984</v>
      </c>
      <c r="W214" s="122"/>
      <c r="X214" s="122"/>
      <c r="Y214" s="164"/>
      <c r="Z214" s="122"/>
      <c r="AA214" s="172"/>
      <c r="AB214" s="172"/>
      <c r="AC214" s="172"/>
      <c r="AD214" s="172"/>
      <c r="AE214" s="122" t="s">
        <v>2364</v>
      </c>
      <c r="AF214" s="122" t="s">
        <v>1461</v>
      </c>
      <c r="AG214" s="169">
        <v>994800500</v>
      </c>
      <c r="AH214" s="172"/>
      <c r="AI214" s="173"/>
      <c r="AJ214" s="173"/>
      <c r="AK214" s="172"/>
      <c r="AL214" s="174" t="s">
        <v>2366</v>
      </c>
      <c r="AM214" s="175" t="s">
        <v>2365</v>
      </c>
      <c r="AN214" s="176">
        <f t="shared" ca="1" si="33"/>
        <v>1511.8333333333333</v>
      </c>
      <c r="AO214" s="177">
        <v>0.5</v>
      </c>
      <c r="AP214" s="177"/>
      <c r="AQ214" s="178">
        <v>0</v>
      </c>
      <c r="AR214" s="179">
        <v>0</v>
      </c>
      <c r="AS214" s="180">
        <f t="shared" si="37"/>
        <v>0.5</v>
      </c>
      <c r="AT214" s="181">
        <f t="shared" si="38"/>
        <v>0.5</v>
      </c>
      <c r="AU214" s="181">
        <f t="shared" si="39"/>
        <v>0.5</v>
      </c>
      <c r="AV214" s="174" t="s">
        <v>1142</v>
      </c>
      <c r="AW214" s="174" t="s">
        <v>1372</v>
      </c>
      <c r="AX214" s="175" t="s">
        <v>1537</v>
      </c>
      <c r="AY214" s="243"/>
      <c r="AZ214" s="243"/>
      <c r="BA214" s="175">
        <f t="shared" si="46"/>
        <v>0</v>
      </c>
      <c r="BB214" s="214">
        <f t="shared" si="47"/>
        <v>0</v>
      </c>
      <c r="BC214" s="168"/>
      <c r="BD214" s="168"/>
      <c r="BE214" s="168"/>
      <c r="BF214" s="168"/>
    </row>
    <row r="215" spans="1:58" s="12" customFormat="1" ht="38.25" customHeight="1" x14ac:dyDescent="0.25">
      <c r="A215" s="164"/>
      <c r="B215" s="165"/>
      <c r="C215" s="166"/>
      <c r="D215" s="122" t="s">
        <v>1536</v>
      </c>
      <c r="E215" s="122"/>
      <c r="F215" s="122" t="s">
        <v>1462</v>
      </c>
      <c r="G215" s="164" t="s">
        <v>121</v>
      </c>
      <c r="H215" s="167" t="s">
        <v>1492</v>
      </c>
      <c r="I215" s="168" t="s">
        <v>714</v>
      </c>
      <c r="J215" s="169">
        <v>1200000000</v>
      </c>
      <c r="K215" s="122"/>
      <c r="L215" s="122" t="s">
        <v>1134</v>
      </c>
      <c r="M215" s="164"/>
      <c r="N215" s="122"/>
      <c r="O215" s="170" t="s">
        <v>176</v>
      </c>
      <c r="P215" s="122"/>
      <c r="Q215" s="171" t="s">
        <v>1494</v>
      </c>
      <c r="R215" s="122"/>
      <c r="S215" s="122"/>
      <c r="T215" s="122" t="s">
        <v>1545</v>
      </c>
      <c r="U215" s="122"/>
      <c r="V215" s="122" t="s">
        <v>500</v>
      </c>
      <c r="W215" s="122"/>
      <c r="X215" s="122"/>
      <c r="Y215" s="164"/>
      <c r="Z215" s="122"/>
      <c r="AA215" s="172"/>
      <c r="AB215" s="172"/>
      <c r="AC215" s="172"/>
      <c r="AD215" s="172"/>
      <c r="AE215" s="122"/>
      <c r="AF215" s="122" t="s">
        <v>1462</v>
      </c>
      <c r="AG215" s="169">
        <v>1200000000</v>
      </c>
      <c r="AH215" s="172"/>
      <c r="AI215" s="173"/>
      <c r="AJ215" s="173"/>
      <c r="AK215" s="172"/>
      <c r="AL215" s="174"/>
      <c r="AM215" s="175" t="s">
        <v>479</v>
      </c>
      <c r="AN215" s="176" t="e">
        <f t="shared" ca="1" si="33"/>
        <v>#DIV/0!</v>
      </c>
      <c r="AO215" s="177">
        <v>0</v>
      </c>
      <c r="AP215" s="177"/>
      <c r="AQ215" s="178">
        <v>0</v>
      </c>
      <c r="AR215" s="179">
        <v>0</v>
      </c>
      <c r="AS215" s="180">
        <f t="shared" si="37"/>
        <v>0</v>
      </c>
      <c r="AT215" s="181">
        <f t="shared" si="38"/>
        <v>0</v>
      </c>
      <c r="AU215" s="181">
        <f t="shared" si="39"/>
        <v>0</v>
      </c>
      <c r="AV215" s="174" t="s">
        <v>1142</v>
      </c>
      <c r="AW215" s="174" t="s">
        <v>1372</v>
      </c>
      <c r="AX215" s="175" t="s">
        <v>1537</v>
      </c>
      <c r="AY215" s="243"/>
      <c r="AZ215" s="243"/>
      <c r="BA215" s="175">
        <f t="shared" si="46"/>
        <v>0</v>
      </c>
      <c r="BB215" s="214" t="str">
        <f t="shared" si="47"/>
        <v>ML</v>
      </c>
      <c r="BC215" s="168"/>
      <c r="BD215" s="168"/>
      <c r="BE215" s="168"/>
      <c r="BF215" s="168"/>
    </row>
    <row r="216" spans="1:58" s="12" customFormat="1" ht="38.25" customHeight="1" x14ac:dyDescent="0.25">
      <c r="A216" s="164"/>
      <c r="B216" s="165"/>
      <c r="C216" s="166"/>
      <c r="D216" s="122" t="s">
        <v>1536</v>
      </c>
      <c r="E216" s="122"/>
      <c r="F216" s="122" t="s">
        <v>1463</v>
      </c>
      <c r="G216" s="164" t="s">
        <v>121</v>
      </c>
      <c r="H216" s="167" t="s">
        <v>1492</v>
      </c>
      <c r="I216" s="168" t="s">
        <v>714</v>
      </c>
      <c r="J216" s="169"/>
      <c r="K216" s="122"/>
      <c r="L216" s="122"/>
      <c r="M216" s="164"/>
      <c r="N216" s="122"/>
      <c r="O216" s="170" t="s">
        <v>176</v>
      </c>
      <c r="P216" s="122"/>
      <c r="Q216" s="171" t="s">
        <v>1315</v>
      </c>
      <c r="R216" s="122"/>
      <c r="S216" s="122"/>
      <c r="T216" s="122" t="s">
        <v>1593</v>
      </c>
      <c r="U216" s="122" t="s">
        <v>1592</v>
      </c>
      <c r="V216" s="122" t="s">
        <v>496</v>
      </c>
      <c r="W216" s="122"/>
      <c r="X216" s="122"/>
      <c r="Y216" s="164"/>
      <c r="Z216" s="122"/>
      <c r="AA216" s="172"/>
      <c r="AB216" s="172"/>
      <c r="AC216" s="172"/>
      <c r="AD216" s="172"/>
      <c r="AE216" s="122"/>
      <c r="AF216" s="122" t="s">
        <v>1463</v>
      </c>
      <c r="AG216" s="169">
        <v>500000000</v>
      </c>
      <c r="AH216" s="172"/>
      <c r="AI216" s="173"/>
      <c r="AJ216" s="173"/>
      <c r="AK216" s="172"/>
      <c r="AL216" s="174"/>
      <c r="AM216" s="175" t="s">
        <v>1522</v>
      </c>
      <c r="AN216" s="176" t="e">
        <f t="shared" ca="1" si="33"/>
        <v>#DIV/0!</v>
      </c>
      <c r="AO216" s="177">
        <v>0</v>
      </c>
      <c r="AP216" s="177"/>
      <c r="AQ216" s="178">
        <v>0</v>
      </c>
      <c r="AR216" s="179">
        <v>0</v>
      </c>
      <c r="AS216" s="180">
        <f t="shared" si="37"/>
        <v>0</v>
      </c>
      <c r="AT216" s="181">
        <f t="shared" si="38"/>
        <v>0</v>
      </c>
      <c r="AU216" s="181">
        <f t="shared" si="39"/>
        <v>0</v>
      </c>
      <c r="AV216" s="174" t="s">
        <v>1142</v>
      </c>
      <c r="AW216" s="174" t="s">
        <v>1372</v>
      </c>
      <c r="AX216" s="175" t="s">
        <v>1537</v>
      </c>
      <c r="AY216" s="243"/>
      <c r="AZ216" s="243"/>
      <c r="BA216" s="175">
        <f t="shared" si="46"/>
        <v>0</v>
      </c>
      <c r="BB216" s="214">
        <f t="shared" si="47"/>
        <v>0</v>
      </c>
      <c r="BC216" s="168"/>
      <c r="BD216" s="168"/>
      <c r="BE216" s="168"/>
      <c r="BF216" s="168"/>
    </row>
    <row r="217" spans="1:58" s="12" customFormat="1" ht="38.25" customHeight="1" x14ac:dyDescent="0.25">
      <c r="A217" s="164"/>
      <c r="B217" s="165"/>
      <c r="C217" s="166"/>
      <c r="D217" s="122" t="s">
        <v>1536</v>
      </c>
      <c r="E217" s="122"/>
      <c r="F217" s="122" t="s">
        <v>1464</v>
      </c>
      <c r="G217" s="164" t="s">
        <v>121</v>
      </c>
      <c r="H217" s="167" t="s">
        <v>1492</v>
      </c>
      <c r="I217" s="168" t="s">
        <v>714</v>
      </c>
      <c r="J217" s="169"/>
      <c r="K217" s="122"/>
      <c r="L217" s="122" t="s">
        <v>1134</v>
      </c>
      <c r="M217" s="164"/>
      <c r="N217" s="122"/>
      <c r="O217" s="170" t="s">
        <v>176</v>
      </c>
      <c r="P217" s="122"/>
      <c r="Q217" s="171" t="s">
        <v>1502</v>
      </c>
      <c r="R217" s="122"/>
      <c r="S217" s="122"/>
      <c r="T217" s="122" t="s">
        <v>1551</v>
      </c>
      <c r="U217" s="122"/>
      <c r="V217" s="122" t="s">
        <v>986</v>
      </c>
      <c r="W217" s="122"/>
      <c r="X217" s="122"/>
      <c r="Y217" s="164"/>
      <c r="Z217" s="122"/>
      <c r="AA217" s="172"/>
      <c r="AB217" s="172"/>
      <c r="AC217" s="172"/>
      <c r="AD217" s="172"/>
      <c r="AE217" s="122"/>
      <c r="AF217" s="122" t="s">
        <v>1712</v>
      </c>
      <c r="AG217" s="169">
        <v>600000000</v>
      </c>
      <c r="AH217" s="172"/>
      <c r="AI217" s="173"/>
      <c r="AJ217" s="173"/>
      <c r="AK217" s="172"/>
      <c r="AL217" s="174"/>
      <c r="AM217" s="175" t="s">
        <v>1517</v>
      </c>
      <c r="AN217" s="176" t="e">
        <f t="shared" ca="1" si="33"/>
        <v>#DIV/0!</v>
      </c>
      <c r="AO217" s="177">
        <v>0</v>
      </c>
      <c r="AP217" s="177"/>
      <c r="AQ217" s="178">
        <v>0</v>
      </c>
      <c r="AR217" s="179">
        <v>0</v>
      </c>
      <c r="AS217" s="180">
        <f t="shared" si="37"/>
        <v>0</v>
      </c>
      <c r="AT217" s="181">
        <f t="shared" si="38"/>
        <v>0</v>
      </c>
      <c r="AU217" s="181">
        <f t="shared" si="39"/>
        <v>0</v>
      </c>
      <c r="AV217" s="174" t="s">
        <v>1142</v>
      </c>
      <c r="AW217" s="174" t="s">
        <v>1372</v>
      </c>
      <c r="AX217" s="175" t="s">
        <v>1537</v>
      </c>
      <c r="AY217" s="243"/>
      <c r="AZ217" s="243"/>
      <c r="BA217" s="175">
        <f t="shared" si="46"/>
        <v>0</v>
      </c>
      <c r="BB217" s="214" t="str">
        <f t="shared" si="47"/>
        <v>ML</v>
      </c>
      <c r="BC217" s="168"/>
      <c r="BD217" s="168"/>
      <c r="BE217" s="168"/>
      <c r="BF217" s="168"/>
    </row>
    <row r="218" spans="1:58" s="12" customFormat="1" ht="38.25" customHeight="1" x14ac:dyDescent="0.25">
      <c r="A218" s="164"/>
      <c r="B218" s="165"/>
      <c r="C218" s="166"/>
      <c r="D218" s="122" t="s">
        <v>1536</v>
      </c>
      <c r="E218" s="122"/>
      <c r="F218" s="122" t="s">
        <v>1465</v>
      </c>
      <c r="G218" s="164" t="s">
        <v>121</v>
      </c>
      <c r="H218" s="167" t="s">
        <v>1492</v>
      </c>
      <c r="I218" s="168" t="s">
        <v>714</v>
      </c>
      <c r="J218" s="169">
        <v>300000000</v>
      </c>
      <c r="K218" s="122" t="s">
        <v>2287</v>
      </c>
      <c r="L218" s="122"/>
      <c r="M218" s="164"/>
      <c r="N218" s="122"/>
      <c r="O218" s="170" t="s">
        <v>176</v>
      </c>
      <c r="P218" s="122"/>
      <c r="Q218" s="171" t="s">
        <v>1281</v>
      </c>
      <c r="R218" s="122"/>
      <c r="S218" s="122"/>
      <c r="T218" s="122" t="s">
        <v>1594</v>
      </c>
      <c r="U218" s="122" t="s">
        <v>1595</v>
      </c>
      <c r="V218" s="122" t="s">
        <v>259</v>
      </c>
      <c r="W218" s="122" t="s">
        <v>696</v>
      </c>
      <c r="X218" s="122" t="s">
        <v>2284</v>
      </c>
      <c r="Y218" s="164"/>
      <c r="Z218" s="122">
        <v>15</v>
      </c>
      <c r="AA218" s="172"/>
      <c r="AB218" s="172"/>
      <c r="AC218" s="172"/>
      <c r="AD218" s="172"/>
      <c r="AE218" s="122" t="s">
        <v>2285</v>
      </c>
      <c r="AF218" s="122" t="s">
        <v>1713</v>
      </c>
      <c r="AG218" s="169">
        <v>349816486</v>
      </c>
      <c r="AH218" s="172"/>
      <c r="AI218" s="173"/>
      <c r="AJ218" s="173"/>
      <c r="AK218" s="172"/>
      <c r="AL218" s="174">
        <v>30</v>
      </c>
      <c r="AM218" s="175" t="s">
        <v>2286</v>
      </c>
      <c r="AN218" s="176">
        <f t="shared" ca="1" si="33"/>
        <v>1511.8333333333333</v>
      </c>
      <c r="AO218" s="177">
        <v>0.95</v>
      </c>
      <c r="AP218" s="177"/>
      <c r="AQ218" s="178">
        <v>0</v>
      </c>
      <c r="AR218" s="179">
        <v>0</v>
      </c>
      <c r="AS218" s="180">
        <f t="shared" si="37"/>
        <v>0.95</v>
      </c>
      <c r="AT218" s="181">
        <f t="shared" si="38"/>
        <v>0.95</v>
      </c>
      <c r="AU218" s="181">
        <f t="shared" si="39"/>
        <v>0.95</v>
      </c>
      <c r="AV218" s="174" t="s">
        <v>1132</v>
      </c>
      <c r="AW218" s="174" t="s">
        <v>1332</v>
      </c>
      <c r="AX218" s="175"/>
      <c r="AY218" s="243"/>
      <c r="AZ218" s="243"/>
      <c r="BA218" s="175">
        <f t="shared" si="46"/>
        <v>0</v>
      </c>
      <c r="BB218" s="214">
        <f t="shared" si="47"/>
        <v>0</v>
      </c>
      <c r="BC218" s="168"/>
      <c r="BD218" s="168"/>
      <c r="BE218" s="168"/>
      <c r="BF218" s="168"/>
    </row>
    <row r="219" spans="1:58" s="12" customFormat="1" ht="38.25" customHeight="1" x14ac:dyDescent="0.25">
      <c r="A219" s="164"/>
      <c r="B219" s="165"/>
      <c r="C219" s="166"/>
      <c r="D219" s="122" t="s">
        <v>1536</v>
      </c>
      <c r="E219" s="122"/>
      <c r="F219" s="122" t="s">
        <v>1466</v>
      </c>
      <c r="G219" s="164" t="s">
        <v>121</v>
      </c>
      <c r="H219" s="167" t="s">
        <v>1492</v>
      </c>
      <c r="I219" s="168" t="s">
        <v>714</v>
      </c>
      <c r="J219" s="169"/>
      <c r="K219" s="122"/>
      <c r="L219" s="122" t="s">
        <v>169</v>
      </c>
      <c r="M219" s="164">
        <v>95</v>
      </c>
      <c r="N219" s="122"/>
      <c r="O219" s="170" t="s">
        <v>176</v>
      </c>
      <c r="P219" s="122"/>
      <c r="Q219" s="171" t="s">
        <v>1316</v>
      </c>
      <c r="R219" s="122"/>
      <c r="S219" s="122"/>
      <c r="T219" s="122" t="s">
        <v>225</v>
      </c>
      <c r="U219" s="122" t="s">
        <v>1597</v>
      </c>
      <c r="V219" s="122" t="s">
        <v>984</v>
      </c>
      <c r="W219" s="122"/>
      <c r="X219" s="122"/>
      <c r="Y219" s="164"/>
      <c r="Z219" s="122"/>
      <c r="AA219" s="172"/>
      <c r="AB219" s="172"/>
      <c r="AC219" s="172"/>
      <c r="AD219" s="172"/>
      <c r="AE219" s="122"/>
      <c r="AF219" s="122" t="s">
        <v>1466</v>
      </c>
      <c r="AG219" s="169">
        <v>2500000000</v>
      </c>
      <c r="AH219" s="172"/>
      <c r="AI219" s="173"/>
      <c r="AJ219" s="173"/>
      <c r="AK219" s="172"/>
      <c r="AL219" s="174"/>
      <c r="AM219" s="175" t="s">
        <v>1525</v>
      </c>
      <c r="AN219" s="176" t="e">
        <f t="shared" ca="1" si="33"/>
        <v>#DIV/0!</v>
      </c>
      <c r="AO219" s="177">
        <v>0</v>
      </c>
      <c r="AP219" s="177"/>
      <c r="AQ219" s="178">
        <v>0</v>
      </c>
      <c r="AR219" s="179">
        <v>0</v>
      </c>
      <c r="AS219" s="180">
        <f t="shared" si="37"/>
        <v>0</v>
      </c>
      <c r="AT219" s="181">
        <f t="shared" si="38"/>
        <v>0</v>
      </c>
      <c r="AU219" s="181">
        <f t="shared" si="39"/>
        <v>0</v>
      </c>
      <c r="AV219" s="174" t="s">
        <v>1142</v>
      </c>
      <c r="AW219" s="174" t="s">
        <v>1372</v>
      </c>
      <c r="AX219" s="175" t="s">
        <v>1537</v>
      </c>
      <c r="AY219" s="243"/>
      <c r="AZ219" s="243"/>
      <c r="BA219" s="175">
        <f t="shared" si="46"/>
        <v>0</v>
      </c>
      <c r="BB219" s="214" t="str">
        <f t="shared" si="47"/>
        <v>Km</v>
      </c>
      <c r="BC219" s="168"/>
      <c r="BD219" s="168"/>
      <c r="BE219" s="168"/>
      <c r="BF219" s="168"/>
    </row>
    <row r="220" spans="1:58" s="12" customFormat="1" ht="38.25" customHeight="1" x14ac:dyDescent="0.25">
      <c r="A220" s="164"/>
      <c r="B220" s="165"/>
      <c r="C220" s="166"/>
      <c r="D220" s="122" t="s">
        <v>1536</v>
      </c>
      <c r="E220" s="122"/>
      <c r="F220" s="122" t="s">
        <v>2147</v>
      </c>
      <c r="G220" s="164" t="s">
        <v>121</v>
      </c>
      <c r="H220" s="167" t="s">
        <v>1492</v>
      </c>
      <c r="I220" s="168" t="s">
        <v>714</v>
      </c>
      <c r="J220" s="169"/>
      <c r="K220" s="122"/>
      <c r="L220" s="122" t="s">
        <v>1134</v>
      </c>
      <c r="M220" s="164"/>
      <c r="N220" s="122"/>
      <c r="O220" s="170" t="s">
        <v>176</v>
      </c>
      <c r="P220" s="122"/>
      <c r="Q220" s="171" t="s">
        <v>1501</v>
      </c>
      <c r="R220" s="122"/>
      <c r="S220" s="122"/>
      <c r="T220" s="122" t="s">
        <v>1596</v>
      </c>
      <c r="U220" s="122"/>
      <c r="V220" s="122" t="s">
        <v>506</v>
      </c>
      <c r="W220" s="122"/>
      <c r="X220" s="122"/>
      <c r="Y220" s="164"/>
      <c r="Z220" s="122"/>
      <c r="AA220" s="172"/>
      <c r="AB220" s="172"/>
      <c r="AC220" s="172"/>
      <c r="AD220" s="172"/>
      <c r="AE220" s="122"/>
      <c r="AF220" s="122" t="s">
        <v>2147</v>
      </c>
      <c r="AG220" s="169">
        <v>350000000</v>
      </c>
      <c r="AH220" s="172"/>
      <c r="AI220" s="173"/>
      <c r="AJ220" s="173"/>
      <c r="AK220" s="172"/>
      <c r="AL220" s="174"/>
      <c r="AM220" s="175" t="s">
        <v>480</v>
      </c>
      <c r="AN220" s="176" t="e">
        <f t="shared" ca="1" si="33"/>
        <v>#DIV/0!</v>
      </c>
      <c r="AO220" s="177">
        <v>0</v>
      </c>
      <c r="AP220" s="177"/>
      <c r="AQ220" s="178">
        <v>0</v>
      </c>
      <c r="AR220" s="179">
        <v>0</v>
      </c>
      <c r="AS220" s="180">
        <f t="shared" si="37"/>
        <v>0</v>
      </c>
      <c r="AT220" s="181">
        <f t="shared" si="38"/>
        <v>0</v>
      </c>
      <c r="AU220" s="181">
        <f t="shared" si="39"/>
        <v>0</v>
      </c>
      <c r="AV220" s="174" t="s">
        <v>1142</v>
      </c>
      <c r="AW220" s="174" t="s">
        <v>1372</v>
      </c>
      <c r="AX220" s="175" t="s">
        <v>1537</v>
      </c>
      <c r="AY220" s="243"/>
      <c r="AZ220" s="243"/>
      <c r="BA220" s="175">
        <f t="shared" si="46"/>
        <v>0</v>
      </c>
      <c r="BB220" s="214" t="str">
        <f t="shared" si="47"/>
        <v>ML</v>
      </c>
      <c r="BC220" s="168"/>
      <c r="BD220" s="168"/>
      <c r="BE220" s="168"/>
      <c r="BF220" s="168"/>
    </row>
    <row r="221" spans="1:58" s="12" customFormat="1" ht="38.25" customHeight="1" x14ac:dyDescent="0.25">
      <c r="A221" s="164"/>
      <c r="B221" s="165"/>
      <c r="C221" s="166"/>
      <c r="D221" s="122" t="s">
        <v>1536</v>
      </c>
      <c r="E221" s="122"/>
      <c r="F221" s="122" t="s">
        <v>1468</v>
      </c>
      <c r="G221" s="164" t="s">
        <v>121</v>
      </c>
      <c r="H221" s="167" t="s">
        <v>1492</v>
      </c>
      <c r="I221" s="168" t="s">
        <v>714</v>
      </c>
      <c r="J221" s="169"/>
      <c r="K221" s="122"/>
      <c r="L221" s="122" t="s">
        <v>169</v>
      </c>
      <c r="M221" s="164">
        <f>60-35</f>
        <v>25</v>
      </c>
      <c r="N221" s="122"/>
      <c r="O221" s="170" t="s">
        <v>176</v>
      </c>
      <c r="P221" s="122"/>
      <c r="Q221" s="171" t="s">
        <v>1501</v>
      </c>
      <c r="R221" s="122"/>
      <c r="S221" s="122"/>
      <c r="T221" s="122" t="s">
        <v>1598</v>
      </c>
      <c r="U221" s="122" t="s">
        <v>1599</v>
      </c>
      <c r="V221" s="122" t="s">
        <v>506</v>
      </c>
      <c r="W221" s="122"/>
      <c r="X221" s="122"/>
      <c r="Y221" s="164"/>
      <c r="Z221" s="122"/>
      <c r="AA221" s="172"/>
      <c r="AB221" s="172"/>
      <c r="AC221" s="172"/>
      <c r="AD221" s="172"/>
      <c r="AE221" s="122"/>
      <c r="AF221" s="122" t="s">
        <v>1468</v>
      </c>
      <c r="AG221" s="169">
        <v>600000000</v>
      </c>
      <c r="AH221" s="172"/>
      <c r="AI221" s="173"/>
      <c r="AJ221" s="173"/>
      <c r="AK221" s="172"/>
      <c r="AL221" s="174"/>
      <c r="AM221" s="175" t="s">
        <v>480</v>
      </c>
      <c r="AN221" s="176" t="e">
        <f t="shared" ca="1" si="33"/>
        <v>#DIV/0!</v>
      </c>
      <c r="AO221" s="177">
        <v>0</v>
      </c>
      <c r="AP221" s="177"/>
      <c r="AQ221" s="178">
        <v>0</v>
      </c>
      <c r="AR221" s="179">
        <v>0</v>
      </c>
      <c r="AS221" s="180">
        <f t="shared" si="37"/>
        <v>0</v>
      </c>
      <c r="AT221" s="181">
        <f t="shared" si="38"/>
        <v>0</v>
      </c>
      <c r="AU221" s="181">
        <f t="shared" si="39"/>
        <v>0</v>
      </c>
      <c r="AV221" s="174" t="s">
        <v>1142</v>
      </c>
      <c r="AW221" s="174" t="s">
        <v>1372</v>
      </c>
      <c r="AX221" s="175" t="s">
        <v>1537</v>
      </c>
      <c r="AY221" s="243"/>
      <c r="AZ221" s="243"/>
      <c r="BA221" s="175">
        <f t="shared" si="46"/>
        <v>0</v>
      </c>
      <c r="BB221" s="214" t="str">
        <f t="shared" si="47"/>
        <v>Km</v>
      </c>
      <c r="BC221" s="168"/>
      <c r="BD221" s="168"/>
      <c r="BE221" s="168"/>
      <c r="BF221" s="168"/>
    </row>
    <row r="222" spans="1:58" s="12" customFormat="1" ht="38.25" customHeight="1" x14ac:dyDescent="0.25">
      <c r="A222" s="164"/>
      <c r="B222" s="165"/>
      <c r="C222" s="166"/>
      <c r="D222" s="122" t="s">
        <v>1536</v>
      </c>
      <c r="E222" s="122"/>
      <c r="F222" s="122" t="s">
        <v>1469</v>
      </c>
      <c r="G222" s="164" t="s">
        <v>121</v>
      </c>
      <c r="H222" s="167" t="s">
        <v>1492</v>
      </c>
      <c r="I222" s="168" t="s">
        <v>714</v>
      </c>
      <c r="J222" s="169"/>
      <c r="K222" s="122"/>
      <c r="L222" s="122" t="s">
        <v>169</v>
      </c>
      <c r="M222" s="164">
        <f>83-60</f>
        <v>23</v>
      </c>
      <c r="N222" s="122"/>
      <c r="O222" s="170" t="s">
        <v>176</v>
      </c>
      <c r="P222" s="122"/>
      <c r="Q222" s="171" t="s">
        <v>1501</v>
      </c>
      <c r="R222" s="122"/>
      <c r="S222" s="122"/>
      <c r="T222" s="122" t="s">
        <v>1600</v>
      </c>
      <c r="U222" s="122" t="s">
        <v>1601</v>
      </c>
      <c r="V222" s="122" t="s">
        <v>506</v>
      </c>
      <c r="W222" s="122"/>
      <c r="X222" s="122"/>
      <c r="Y222" s="164"/>
      <c r="Z222" s="122"/>
      <c r="AA222" s="172"/>
      <c r="AB222" s="172"/>
      <c r="AC222" s="172"/>
      <c r="AD222" s="172"/>
      <c r="AE222" s="122"/>
      <c r="AF222" s="122" t="s">
        <v>1469</v>
      </c>
      <c r="AG222" s="169">
        <v>700000000</v>
      </c>
      <c r="AH222" s="172"/>
      <c r="AI222" s="173"/>
      <c r="AJ222" s="173"/>
      <c r="AK222" s="172"/>
      <c r="AL222" s="174"/>
      <c r="AM222" s="175" t="s">
        <v>480</v>
      </c>
      <c r="AN222" s="176" t="e">
        <f t="shared" ref="AN222:AN283" ca="1" si="48">((TODAY())-AK222)/AL222</f>
        <v>#DIV/0!</v>
      </c>
      <c r="AO222" s="177">
        <v>0</v>
      </c>
      <c r="AP222" s="177"/>
      <c r="AQ222" s="178">
        <v>0</v>
      </c>
      <c r="AR222" s="179">
        <v>0</v>
      </c>
      <c r="AS222" s="180">
        <f t="shared" si="37"/>
        <v>0</v>
      </c>
      <c r="AT222" s="181">
        <f t="shared" si="38"/>
        <v>0</v>
      </c>
      <c r="AU222" s="181">
        <f t="shared" si="39"/>
        <v>0</v>
      </c>
      <c r="AV222" s="174" t="s">
        <v>1142</v>
      </c>
      <c r="AW222" s="174" t="s">
        <v>1372</v>
      </c>
      <c r="AX222" s="175" t="s">
        <v>1537</v>
      </c>
      <c r="AY222" s="243"/>
      <c r="AZ222" s="243"/>
      <c r="BA222" s="175">
        <f t="shared" si="46"/>
        <v>0</v>
      </c>
      <c r="BB222" s="214" t="str">
        <f t="shared" si="47"/>
        <v>Km</v>
      </c>
      <c r="BC222" s="168"/>
      <c r="BD222" s="168"/>
      <c r="BE222" s="168"/>
      <c r="BF222" s="168"/>
    </row>
    <row r="223" spans="1:58" s="12" customFormat="1" ht="51" customHeight="1" x14ac:dyDescent="0.25">
      <c r="A223" s="164"/>
      <c r="B223" s="165"/>
      <c r="C223" s="166"/>
      <c r="D223" s="122" t="s">
        <v>1536</v>
      </c>
      <c r="E223" s="122"/>
      <c r="F223" s="122" t="s">
        <v>1470</v>
      </c>
      <c r="G223" s="164" t="s">
        <v>121</v>
      </c>
      <c r="H223" s="167" t="s">
        <v>1492</v>
      </c>
      <c r="I223" s="168" t="s">
        <v>714</v>
      </c>
      <c r="J223" s="169"/>
      <c r="K223" s="122"/>
      <c r="L223" s="122"/>
      <c r="M223" s="164"/>
      <c r="N223" s="122"/>
      <c r="O223" s="170" t="s">
        <v>176</v>
      </c>
      <c r="P223" s="122"/>
      <c r="Q223" s="171" t="s">
        <v>1346</v>
      </c>
      <c r="R223" s="122"/>
      <c r="S223" s="122"/>
      <c r="T223" s="122" t="s">
        <v>225</v>
      </c>
      <c r="U223" s="122" t="s">
        <v>1602</v>
      </c>
      <c r="V223" s="122" t="s">
        <v>496</v>
      </c>
      <c r="W223" s="122"/>
      <c r="X223" s="122"/>
      <c r="Y223" s="164"/>
      <c r="Z223" s="122"/>
      <c r="AA223" s="172"/>
      <c r="AB223" s="172"/>
      <c r="AC223" s="172"/>
      <c r="AD223" s="172"/>
      <c r="AE223" s="122"/>
      <c r="AF223" s="122" t="s">
        <v>1470</v>
      </c>
      <c r="AG223" s="169">
        <v>2000000000</v>
      </c>
      <c r="AH223" s="172"/>
      <c r="AI223" s="173"/>
      <c r="AJ223" s="173"/>
      <c r="AK223" s="172"/>
      <c r="AL223" s="174"/>
      <c r="AM223" s="175" t="s">
        <v>1526</v>
      </c>
      <c r="AN223" s="176" t="e">
        <f t="shared" ca="1" si="48"/>
        <v>#DIV/0!</v>
      </c>
      <c r="AO223" s="177">
        <v>0</v>
      </c>
      <c r="AP223" s="177"/>
      <c r="AQ223" s="178">
        <v>0</v>
      </c>
      <c r="AR223" s="179">
        <v>0</v>
      </c>
      <c r="AS223" s="180">
        <f t="shared" si="37"/>
        <v>0</v>
      </c>
      <c r="AT223" s="181">
        <f t="shared" si="38"/>
        <v>0</v>
      </c>
      <c r="AU223" s="181">
        <f t="shared" si="39"/>
        <v>0</v>
      </c>
      <c r="AV223" s="174" t="s">
        <v>1142</v>
      </c>
      <c r="AW223" s="174" t="s">
        <v>1372</v>
      </c>
      <c r="AX223" s="175" t="s">
        <v>1537</v>
      </c>
      <c r="AY223" s="243"/>
      <c r="AZ223" s="243"/>
      <c r="BA223" s="175">
        <f t="shared" si="46"/>
        <v>0</v>
      </c>
      <c r="BB223" s="214">
        <f t="shared" si="47"/>
        <v>0</v>
      </c>
      <c r="BC223" s="168"/>
      <c r="BD223" s="168"/>
      <c r="BE223" s="168"/>
      <c r="BF223" s="168"/>
    </row>
    <row r="224" spans="1:58" s="12" customFormat="1" ht="38.25" customHeight="1" x14ac:dyDescent="0.25">
      <c r="A224" s="164"/>
      <c r="B224" s="165"/>
      <c r="C224" s="166"/>
      <c r="D224" s="122" t="s">
        <v>1536</v>
      </c>
      <c r="E224" s="122"/>
      <c r="F224" s="122" t="s">
        <v>1717</v>
      </c>
      <c r="G224" s="164" t="s">
        <v>121</v>
      </c>
      <c r="H224" s="167" t="s">
        <v>1492</v>
      </c>
      <c r="I224" s="168" t="s">
        <v>714</v>
      </c>
      <c r="J224" s="169"/>
      <c r="K224" s="122"/>
      <c r="L224" s="122" t="s">
        <v>1134</v>
      </c>
      <c r="M224" s="164">
        <v>50</v>
      </c>
      <c r="N224" s="122"/>
      <c r="O224" s="170" t="s">
        <v>176</v>
      </c>
      <c r="P224" s="122"/>
      <c r="Q224" s="171" t="s">
        <v>1318</v>
      </c>
      <c r="R224" s="122"/>
      <c r="S224" s="122"/>
      <c r="T224" s="122" t="s">
        <v>1603</v>
      </c>
      <c r="U224" s="122"/>
      <c r="V224" s="122" t="s">
        <v>494</v>
      </c>
      <c r="W224" s="122"/>
      <c r="X224" s="122"/>
      <c r="Y224" s="164"/>
      <c r="Z224" s="122"/>
      <c r="AA224" s="172"/>
      <c r="AB224" s="172"/>
      <c r="AC224" s="172"/>
      <c r="AD224" s="172"/>
      <c r="AE224" s="122"/>
      <c r="AF224" s="122" t="s">
        <v>1717</v>
      </c>
      <c r="AG224" s="169">
        <v>1500000000</v>
      </c>
      <c r="AH224" s="172"/>
      <c r="AI224" s="173"/>
      <c r="AJ224" s="173"/>
      <c r="AK224" s="172"/>
      <c r="AL224" s="174"/>
      <c r="AM224" s="175" t="s">
        <v>479</v>
      </c>
      <c r="AN224" s="176" t="e">
        <f t="shared" ca="1" si="48"/>
        <v>#DIV/0!</v>
      </c>
      <c r="AO224" s="177">
        <v>0</v>
      </c>
      <c r="AP224" s="177"/>
      <c r="AQ224" s="178">
        <v>0</v>
      </c>
      <c r="AR224" s="179">
        <v>0</v>
      </c>
      <c r="AS224" s="180">
        <f t="shared" si="37"/>
        <v>0</v>
      </c>
      <c r="AT224" s="181">
        <f t="shared" si="38"/>
        <v>0</v>
      </c>
      <c r="AU224" s="181">
        <f t="shared" si="39"/>
        <v>0</v>
      </c>
      <c r="AV224" s="174" t="s">
        <v>1142</v>
      </c>
      <c r="AW224" s="174" t="s">
        <v>1372</v>
      </c>
      <c r="AX224" s="175" t="s">
        <v>1537</v>
      </c>
      <c r="AY224" s="243"/>
      <c r="AZ224" s="243"/>
      <c r="BA224" s="175">
        <f t="shared" si="46"/>
        <v>0</v>
      </c>
      <c r="BB224" s="214" t="str">
        <f t="shared" si="47"/>
        <v>ML</v>
      </c>
      <c r="BC224" s="168"/>
      <c r="BD224" s="168"/>
      <c r="BE224" s="168"/>
      <c r="BF224" s="168"/>
    </row>
    <row r="225" spans="1:58" s="12" customFormat="1" ht="38.25" customHeight="1" x14ac:dyDescent="0.25">
      <c r="A225" s="164"/>
      <c r="B225" s="165"/>
      <c r="C225" s="166"/>
      <c r="D225" s="122" t="s">
        <v>1536</v>
      </c>
      <c r="E225" s="122"/>
      <c r="F225" s="122" t="s">
        <v>1716</v>
      </c>
      <c r="G225" s="164" t="s">
        <v>121</v>
      </c>
      <c r="H225" s="167" t="s">
        <v>1492</v>
      </c>
      <c r="I225" s="168" t="s">
        <v>714</v>
      </c>
      <c r="J225" s="169"/>
      <c r="K225" s="122"/>
      <c r="L225" s="122"/>
      <c r="M225" s="164"/>
      <c r="N225" s="122"/>
      <c r="O225" s="170" t="s">
        <v>176</v>
      </c>
      <c r="P225" s="122"/>
      <c r="Q225" s="171" t="s">
        <v>1318</v>
      </c>
      <c r="R225" s="122"/>
      <c r="S225" s="122"/>
      <c r="T225" s="122" t="s">
        <v>1604</v>
      </c>
      <c r="U225" s="122"/>
      <c r="V225" s="122" t="s">
        <v>494</v>
      </c>
      <c r="W225" s="122"/>
      <c r="X225" s="122"/>
      <c r="Y225" s="164"/>
      <c r="Z225" s="122"/>
      <c r="AA225" s="172"/>
      <c r="AB225" s="172"/>
      <c r="AC225" s="172"/>
      <c r="AD225" s="172"/>
      <c r="AE225" s="122"/>
      <c r="AF225" s="122" t="s">
        <v>1716</v>
      </c>
      <c r="AG225" s="169">
        <v>500000000</v>
      </c>
      <c r="AH225" s="172"/>
      <c r="AI225" s="173"/>
      <c r="AJ225" s="173"/>
      <c r="AK225" s="172"/>
      <c r="AL225" s="174"/>
      <c r="AM225" s="175" t="s">
        <v>479</v>
      </c>
      <c r="AN225" s="176" t="e">
        <f t="shared" ca="1" si="48"/>
        <v>#DIV/0!</v>
      </c>
      <c r="AO225" s="177">
        <v>0</v>
      </c>
      <c r="AP225" s="177"/>
      <c r="AQ225" s="178">
        <v>0</v>
      </c>
      <c r="AR225" s="179">
        <v>0</v>
      </c>
      <c r="AS225" s="180">
        <f t="shared" si="37"/>
        <v>0</v>
      </c>
      <c r="AT225" s="181">
        <f t="shared" si="38"/>
        <v>0</v>
      </c>
      <c r="AU225" s="181">
        <f t="shared" si="39"/>
        <v>0</v>
      </c>
      <c r="AV225" s="174" t="s">
        <v>1142</v>
      </c>
      <c r="AW225" s="174" t="s">
        <v>1372</v>
      </c>
      <c r="AX225" s="175" t="s">
        <v>1537</v>
      </c>
      <c r="AY225" s="243"/>
      <c r="AZ225" s="243"/>
      <c r="BA225" s="175">
        <f t="shared" si="46"/>
        <v>0</v>
      </c>
      <c r="BB225" s="214">
        <f t="shared" si="47"/>
        <v>0</v>
      </c>
      <c r="BC225" s="168"/>
      <c r="BD225" s="168"/>
      <c r="BE225" s="168"/>
      <c r="BF225" s="168"/>
    </row>
    <row r="226" spans="1:58" s="12" customFormat="1" ht="38.25" customHeight="1" x14ac:dyDescent="0.25">
      <c r="A226" s="164"/>
      <c r="B226" s="165"/>
      <c r="C226" s="166"/>
      <c r="D226" s="122" t="s">
        <v>1536</v>
      </c>
      <c r="E226" s="122"/>
      <c r="F226" s="122" t="s">
        <v>1471</v>
      </c>
      <c r="G226" s="164" t="s">
        <v>121</v>
      </c>
      <c r="H226" s="167" t="s">
        <v>1492</v>
      </c>
      <c r="I226" s="168" t="s">
        <v>714</v>
      </c>
      <c r="J226" s="169"/>
      <c r="K226" s="122"/>
      <c r="L226" s="122"/>
      <c r="M226" s="164"/>
      <c r="N226" s="122"/>
      <c r="O226" s="170" t="s">
        <v>176</v>
      </c>
      <c r="P226" s="122"/>
      <c r="Q226" s="171" t="s">
        <v>1500</v>
      </c>
      <c r="R226" s="122"/>
      <c r="S226" s="122"/>
      <c r="T226" s="122" t="s">
        <v>1605</v>
      </c>
      <c r="U226" s="122"/>
      <c r="V226" s="122" t="s">
        <v>984</v>
      </c>
      <c r="W226" s="122"/>
      <c r="X226" s="122"/>
      <c r="Y226" s="164"/>
      <c r="Z226" s="122"/>
      <c r="AA226" s="172"/>
      <c r="AB226" s="172"/>
      <c r="AC226" s="172"/>
      <c r="AD226" s="172"/>
      <c r="AE226" s="122"/>
      <c r="AF226" s="122" t="s">
        <v>1471</v>
      </c>
      <c r="AG226" s="169">
        <v>350000000</v>
      </c>
      <c r="AH226" s="172"/>
      <c r="AI226" s="173"/>
      <c r="AJ226" s="173"/>
      <c r="AK226" s="172"/>
      <c r="AL226" s="174"/>
      <c r="AM226" s="175" t="s">
        <v>1512</v>
      </c>
      <c r="AN226" s="176" t="e">
        <f t="shared" ca="1" si="48"/>
        <v>#DIV/0!</v>
      </c>
      <c r="AO226" s="177">
        <v>0</v>
      </c>
      <c r="AP226" s="177"/>
      <c r="AQ226" s="178">
        <v>0</v>
      </c>
      <c r="AR226" s="179">
        <v>0</v>
      </c>
      <c r="AS226" s="180">
        <f t="shared" si="37"/>
        <v>0</v>
      </c>
      <c r="AT226" s="181">
        <f t="shared" si="38"/>
        <v>0</v>
      </c>
      <c r="AU226" s="181">
        <f t="shared" si="39"/>
        <v>0</v>
      </c>
      <c r="AV226" s="174" t="s">
        <v>1142</v>
      </c>
      <c r="AW226" s="174" t="s">
        <v>1372</v>
      </c>
      <c r="AX226" s="175" t="s">
        <v>1537</v>
      </c>
      <c r="AY226" s="243"/>
      <c r="AZ226" s="243"/>
      <c r="BA226" s="175">
        <f t="shared" si="46"/>
        <v>0</v>
      </c>
      <c r="BB226" s="214">
        <f t="shared" si="47"/>
        <v>0</v>
      </c>
      <c r="BC226" s="168"/>
      <c r="BD226" s="168"/>
      <c r="BE226" s="168"/>
      <c r="BF226" s="168"/>
    </row>
    <row r="227" spans="1:58" s="12" customFormat="1" ht="38.25" customHeight="1" x14ac:dyDescent="0.25">
      <c r="A227" s="164"/>
      <c r="B227" s="165"/>
      <c r="C227" s="166"/>
      <c r="D227" s="122" t="s">
        <v>1536</v>
      </c>
      <c r="E227" s="122"/>
      <c r="F227" s="122" t="s">
        <v>1472</v>
      </c>
      <c r="G227" s="164" t="s">
        <v>121</v>
      </c>
      <c r="H227" s="167" t="s">
        <v>1492</v>
      </c>
      <c r="I227" s="168" t="s">
        <v>714</v>
      </c>
      <c r="J227" s="169"/>
      <c r="K227" s="122"/>
      <c r="L227" s="122"/>
      <c r="M227" s="164"/>
      <c r="N227" s="122"/>
      <c r="O227" s="170" t="s">
        <v>176</v>
      </c>
      <c r="P227" s="122"/>
      <c r="Q227" s="171" t="s">
        <v>1500</v>
      </c>
      <c r="R227" s="122"/>
      <c r="S227" s="122"/>
      <c r="T227" s="122" t="s">
        <v>225</v>
      </c>
      <c r="U227" s="122" t="s">
        <v>240</v>
      </c>
      <c r="V227" s="122" t="s">
        <v>984</v>
      </c>
      <c r="W227" s="122"/>
      <c r="X227" s="122"/>
      <c r="Y227" s="164"/>
      <c r="Z227" s="122"/>
      <c r="AA227" s="172"/>
      <c r="AB227" s="172"/>
      <c r="AC227" s="172"/>
      <c r="AD227" s="172"/>
      <c r="AE227" s="122"/>
      <c r="AF227" s="122" t="s">
        <v>1472</v>
      </c>
      <c r="AG227" s="169">
        <v>1500000000</v>
      </c>
      <c r="AH227" s="172"/>
      <c r="AI227" s="173"/>
      <c r="AJ227" s="173"/>
      <c r="AK227" s="172"/>
      <c r="AL227" s="174"/>
      <c r="AM227" s="175" t="s">
        <v>1512</v>
      </c>
      <c r="AN227" s="176" t="e">
        <f t="shared" ca="1" si="48"/>
        <v>#DIV/0!</v>
      </c>
      <c r="AO227" s="177">
        <v>0</v>
      </c>
      <c r="AP227" s="177"/>
      <c r="AQ227" s="178">
        <v>0</v>
      </c>
      <c r="AR227" s="179">
        <v>0</v>
      </c>
      <c r="AS227" s="180">
        <f t="shared" si="37"/>
        <v>0</v>
      </c>
      <c r="AT227" s="181">
        <f t="shared" si="38"/>
        <v>0</v>
      </c>
      <c r="AU227" s="181">
        <f t="shared" si="39"/>
        <v>0</v>
      </c>
      <c r="AV227" s="174" t="s">
        <v>1142</v>
      </c>
      <c r="AW227" s="174" t="s">
        <v>1372</v>
      </c>
      <c r="AX227" s="175" t="s">
        <v>1537</v>
      </c>
      <c r="AY227" s="243"/>
      <c r="AZ227" s="243"/>
      <c r="BA227" s="175">
        <f t="shared" si="46"/>
        <v>0</v>
      </c>
      <c r="BB227" s="214">
        <f t="shared" si="47"/>
        <v>0</v>
      </c>
      <c r="BC227" s="168"/>
      <c r="BD227" s="168"/>
      <c r="BE227" s="168"/>
      <c r="BF227" s="168"/>
    </row>
    <row r="228" spans="1:58" s="12" customFormat="1" ht="38.25" customHeight="1" x14ac:dyDescent="0.25">
      <c r="A228" s="164"/>
      <c r="B228" s="165"/>
      <c r="C228" s="166"/>
      <c r="D228" s="122" t="s">
        <v>1536</v>
      </c>
      <c r="E228" s="122"/>
      <c r="F228" s="122" t="s">
        <v>1473</v>
      </c>
      <c r="G228" s="164" t="s">
        <v>121</v>
      </c>
      <c r="H228" s="167" t="s">
        <v>1492</v>
      </c>
      <c r="I228" s="168" t="s">
        <v>714</v>
      </c>
      <c r="J228" s="169"/>
      <c r="K228" s="122"/>
      <c r="L228" s="122" t="s">
        <v>1134</v>
      </c>
      <c r="M228" s="164"/>
      <c r="N228" s="122"/>
      <c r="O228" s="170" t="s">
        <v>176</v>
      </c>
      <c r="P228" s="122"/>
      <c r="Q228" s="171" t="s">
        <v>1499</v>
      </c>
      <c r="R228" s="122"/>
      <c r="S228" s="122"/>
      <c r="T228" s="122" t="s">
        <v>1076</v>
      </c>
      <c r="U228" s="122"/>
      <c r="V228" s="122" t="s">
        <v>984</v>
      </c>
      <c r="W228" s="122"/>
      <c r="X228" s="122"/>
      <c r="Y228" s="164"/>
      <c r="Z228" s="122"/>
      <c r="AA228" s="172"/>
      <c r="AB228" s="172"/>
      <c r="AC228" s="172"/>
      <c r="AD228" s="172"/>
      <c r="AE228" s="122"/>
      <c r="AF228" s="122" t="s">
        <v>1473</v>
      </c>
      <c r="AG228" s="169">
        <v>1500000000</v>
      </c>
      <c r="AH228" s="172"/>
      <c r="AI228" s="173"/>
      <c r="AJ228" s="173"/>
      <c r="AK228" s="172"/>
      <c r="AL228" s="174"/>
      <c r="AM228" s="175" t="s">
        <v>1527</v>
      </c>
      <c r="AN228" s="176" t="e">
        <f t="shared" ca="1" si="48"/>
        <v>#DIV/0!</v>
      </c>
      <c r="AO228" s="177">
        <v>0</v>
      </c>
      <c r="AP228" s="177"/>
      <c r="AQ228" s="178">
        <v>0</v>
      </c>
      <c r="AR228" s="179">
        <v>0</v>
      </c>
      <c r="AS228" s="180">
        <f t="shared" si="37"/>
        <v>0</v>
      </c>
      <c r="AT228" s="181">
        <f t="shared" si="38"/>
        <v>0</v>
      </c>
      <c r="AU228" s="181">
        <f t="shared" si="39"/>
        <v>0</v>
      </c>
      <c r="AV228" s="174" t="s">
        <v>1142</v>
      </c>
      <c r="AW228" s="174" t="s">
        <v>1372</v>
      </c>
      <c r="AX228" s="175" t="s">
        <v>1537</v>
      </c>
      <c r="AY228" s="243"/>
      <c r="AZ228" s="243"/>
      <c r="BA228" s="175">
        <f t="shared" si="46"/>
        <v>0</v>
      </c>
      <c r="BB228" s="214" t="str">
        <f t="shared" si="47"/>
        <v>ML</v>
      </c>
      <c r="BC228" s="168"/>
      <c r="BD228" s="168"/>
      <c r="BE228" s="168"/>
      <c r="BF228" s="168"/>
    </row>
    <row r="229" spans="1:58" s="12" customFormat="1" ht="38.25" customHeight="1" x14ac:dyDescent="0.25">
      <c r="A229" s="164"/>
      <c r="B229" s="165"/>
      <c r="C229" s="166"/>
      <c r="D229" s="122" t="s">
        <v>1536</v>
      </c>
      <c r="E229" s="122"/>
      <c r="F229" s="122" t="s">
        <v>1474</v>
      </c>
      <c r="G229" s="164" t="s">
        <v>121</v>
      </c>
      <c r="H229" s="167" t="s">
        <v>1492</v>
      </c>
      <c r="I229" s="168" t="s">
        <v>714</v>
      </c>
      <c r="J229" s="169"/>
      <c r="K229" s="122"/>
      <c r="L229" s="122"/>
      <c r="M229" s="164"/>
      <c r="N229" s="122"/>
      <c r="O229" s="170" t="s">
        <v>176</v>
      </c>
      <c r="P229" s="122"/>
      <c r="Q229" s="171" t="s">
        <v>1499</v>
      </c>
      <c r="R229" s="122"/>
      <c r="S229" s="122"/>
      <c r="T229" s="122" t="s">
        <v>1075</v>
      </c>
      <c r="U229" s="122" t="s">
        <v>1606</v>
      </c>
      <c r="V229" s="122" t="s">
        <v>984</v>
      </c>
      <c r="W229" s="122"/>
      <c r="X229" s="122"/>
      <c r="Y229" s="164"/>
      <c r="Z229" s="122"/>
      <c r="AA229" s="172"/>
      <c r="AB229" s="172"/>
      <c r="AC229" s="172"/>
      <c r="AD229" s="172"/>
      <c r="AE229" s="122"/>
      <c r="AF229" s="122" t="s">
        <v>1474</v>
      </c>
      <c r="AG229" s="169">
        <v>4000000000</v>
      </c>
      <c r="AH229" s="172"/>
      <c r="AI229" s="173"/>
      <c r="AJ229" s="173"/>
      <c r="AK229" s="172"/>
      <c r="AL229" s="174"/>
      <c r="AM229" s="175" t="s">
        <v>1513</v>
      </c>
      <c r="AN229" s="176" t="e">
        <f t="shared" ca="1" si="48"/>
        <v>#DIV/0!</v>
      </c>
      <c r="AO229" s="177">
        <v>0</v>
      </c>
      <c r="AP229" s="177"/>
      <c r="AQ229" s="178">
        <v>0</v>
      </c>
      <c r="AR229" s="179">
        <v>0</v>
      </c>
      <c r="AS229" s="180">
        <f t="shared" si="37"/>
        <v>0</v>
      </c>
      <c r="AT229" s="181">
        <f t="shared" si="38"/>
        <v>0</v>
      </c>
      <c r="AU229" s="181">
        <f t="shared" si="39"/>
        <v>0</v>
      </c>
      <c r="AV229" s="174" t="s">
        <v>1142</v>
      </c>
      <c r="AW229" s="174" t="s">
        <v>1372</v>
      </c>
      <c r="AX229" s="175" t="s">
        <v>1537</v>
      </c>
      <c r="AY229" s="243"/>
      <c r="AZ229" s="243"/>
      <c r="BA229" s="175">
        <f t="shared" si="46"/>
        <v>0</v>
      </c>
      <c r="BB229" s="214">
        <f t="shared" si="47"/>
        <v>0</v>
      </c>
      <c r="BC229" s="168"/>
      <c r="BD229" s="168"/>
      <c r="BE229" s="168"/>
      <c r="BF229" s="168"/>
    </row>
    <row r="230" spans="1:58" s="12" customFormat="1" ht="38.25" customHeight="1" x14ac:dyDescent="0.25">
      <c r="A230" s="164"/>
      <c r="B230" s="165"/>
      <c r="C230" s="166"/>
      <c r="D230" s="122" t="s">
        <v>1536</v>
      </c>
      <c r="E230" s="122"/>
      <c r="F230" s="122" t="s">
        <v>1475</v>
      </c>
      <c r="G230" s="164" t="s">
        <v>121</v>
      </c>
      <c r="H230" s="167" t="s">
        <v>1492</v>
      </c>
      <c r="I230" s="168" t="s">
        <v>714</v>
      </c>
      <c r="J230" s="169"/>
      <c r="K230" s="122"/>
      <c r="L230" s="122" t="s">
        <v>2359</v>
      </c>
      <c r="M230" s="164">
        <v>47</v>
      </c>
      <c r="N230" s="122"/>
      <c r="O230" s="170" t="s">
        <v>176</v>
      </c>
      <c r="P230" s="122"/>
      <c r="Q230" s="171" t="s">
        <v>1309</v>
      </c>
      <c r="R230" s="122"/>
      <c r="S230" s="122"/>
      <c r="T230" s="122" t="s">
        <v>225</v>
      </c>
      <c r="U230" s="122" t="s">
        <v>1607</v>
      </c>
      <c r="V230" s="122" t="s">
        <v>506</v>
      </c>
      <c r="W230" s="122"/>
      <c r="X230" s="122"/>
      <c r="Y230" s="164"/>
      <c r="Z230" s="122"/>
      <c r="AA230" s="172"/>
      <c r="AB230" s="172"/>
      <c r="AC230" s="172"/>
      <c r="AD230" s="172"/>
      <c r="AE230" s="122"/>
      <c r="AF230" s="122" t="s">
        <v>1475</v>
      </c>
      <c r="AG230" s="169">
        <v>500000000</v>
      </c>
      <c r="AH230" s="172"/>
      <c r="AI230" s="173"/>
      <c r="AJ230" s="173"/>
      <c r="AK230" s="172"/>
      <c r="AL230" s="174"/>
      <c r="AM230" s="175" t="s">
        <v>480</v>
      </c>
      <c r="AN230" s="176" t="e">
        <f t="shared" ca="1" si="48"/>
        <v>#DIV/0!</v>
      </c>
      <c r="AO230" s="177">
        <v>0</v>
      </c>
      <c r="AP230" s="177"/>
      <c r="AQ230" s="178">
        <v>0</v>
      </c>
      <c r="AR230" s="179">
        <v>0</v>
      </c>
      <c r="AS230" s="180">
        <f t="shared" si="37"/>
        <v>0</v>
      </c>
      <c r="AT230" s="181">
        <f t="shared" si="38"/>
        <v>0</v>
      </c>
      <c r="AU230" s="181">
        <f t="shared" si="39"/>
        <v>0</v>
      </c>
      <c r="AV230" s="174" t="s">
        <v>1142</v>
      </c>
      <c r="AW230" s="174" t="s">
        <v>1372</v>
      </c>
      <c r="AX230" s="175" t="s">
        <v>1537</v>
      </c>
      <c r="AY230" s="243"/>
      <c r="AZ230" s="243"/>
      <c r="BA230" s="175">
        <f t="shared" si="46"/>
        <v>0</v>
      </c>
      <c r="BB230" s="214" t="str">
        <f t="shared" si="47"/>
        <v>KM</v>
      </c>
      <c r="BC230" s="168"/>
      <c r="BD230" s="168"/>
      <c r="BE230" s="168"/>
      <c r="BF230" s="168"/>
    </row>
    <row r="231" spans="1:58" s="12" customFormat="1" ht="38.25" customHeight="1" x14ac:dyDescent="0.25">
      <c r="A231" s="164"/>
      <c r="B231" s="165"/>
      <c r="C231" s="166"/>
      <c r="D231" s="122" t="s">
        <v>1536</v>
      </c>
      <c r="E231" s="122"/>
      <c r="F231" s="122" t="s">
        <v>1476</v>
      </c>
      <c r="G231" s="164" t="s">
        <v>121</v>
      </c>
      <c r="H231" s="167" t="s">
        <v>1492</v>
      </c>
      <c r="I231" s="168" t="s">
        <v>714</v>
      </c>
      <c r="J231" s="169"/>
      <c r="K231" s="122"/>
      <c r="L231" s="122" t="s">
        <v>169</v>
      </c>
      <c r="M231" s="164">
        <f>80-47</f>
        <v>33</v>
      </c>
      <c r="N231" s="122"/>
      <c r="O231" s="170" t="s">
        <v>176</v>
      </c>
      <c r="P231" s="122"/>
      <c r="Q231" s="171" t="s">
        <v>1309</v>
      </c>
      <c r="R231" s="122"/>
      <c r="S231" s="122"/>
      <c r="T231" s="122" t="s">
        <v>1607</v>
      </c>
      <c r="U231" s="122" t="s">
        <v>1608</v>
      </c>
      <c r="V231" s="122" t="s">
        <v>506</v>
      </c>
      <c r="W231" s="122"/>
      <c r="X231" s="122"/>
      <c r="Y231" s="164"/>
      <c r="Z231" s="122"/>
      <c r="AA231" s="172"/>
      <c r="AB231" s="172"/>
      <c r="AC231" s="172"/>
      <c r="AD231" s="172"/>
      <c r="AE231" s="122"/>
      <c r="AF231" s="122" t="s">
        <v>1476</v>
      </c>
      <c r="AG231" s="169">
        <v>1000000000</v>
      </c>
      <c r="AH231" s="172"/>
      <c r="AI231" s="173"/>
      <c r="AJ231" s="173"/>
      <c r="AK231" s="172"/>
      <c r="AL231" s="174"/>
      <c r="AM231" s="175" t="s">
        <v>480</v>
      </c>
      <c r="AN231" s="176" t="e">
        <f t="shared" ca="1" si="48"/>
        <v>#DIV/0!</v>
      </c>
      <c r="AO231" s="177">
        <v>0</v>
      </c>
      <c r="AP231" s="177"/>
      <c r="AQ231" s="178">
        <v>0</v>
      </c>
      <c r="AR231" s="179">
        <v>0</v>
      </c>
      <c r="AS231" s="180">
        <f t="shared" si="37"/>
        <v>0</v>
      </c>
      <c r="AT231" s="181">
        <f t="shared" si="38"/>
        <v>0</v>
      </c>
      <c r="AU231" s="181">
        <f t="shared" si="39"/>
        <v>0</v>
      </c>
      <c r="AV231" s="174" t="s">
        <v>1142</v>
      </c>
      <c r="AW231" s="174" t="s">
        <v>1372</v>
      </c>
      <c r="AX231" s="175" t="s">
        <v>1537</v>
      </c>
      <c r="AY231" s="243"/>
      <c r="AZ231" s="243"/>
      <c r="BA231" s="175">
        <f t="shared" si="46"/>
        <v>0</v>
      </c>
      <c r="BB231" s="214" t="str">
        <f t="shared" si="47"/>
        <v>Km</v>
      </c>
      <c r="BC231" s="168"/>
      <c r="BD231" s="168"/>
      <c r="BE231" s="168"/>
      <c r="BF231" s="168"/>
    </row>
    <row r="232" spans="1:58" s="12" customFormat="1" ht="38.25" customHeight="1" x14ac:dyDescent="0.25">
      <c r="A232" s="164"/>
      <c r="B232" s="165"/>
      <c r="C232" s="166"/>
      <c r="D232" s="122" t="s">
        <v>1536</v>
      </c>
      <c r="E232" s="122"/>
      <c r="F232" s="122" t="s">
        <v>1477</v>
      </c>
      <c r="G232" s="164" t="s">
        <v>121</v>
      </c>
      <c r="H232" s="167" t="s">
        <v>1492</v>
      </c>
      <c r="I232" s="168" t="s">
        <v>714</v>
      </c>
      <c r="J232" s="169"/>
      <c r="K232" s="122"/>
      <c r="L232" s="122" t="s">
        <v>169</v>
      </c>
      <c r="M232" s="164">
        <f>145-109</f>
        <v>36</v>
      </c>
      <c r="N232" s="122"/>
      <c r="O232" s="170" t="s">
        <v>176</v>
      </c>
      <c r="P232" s="122"/>
      <c r="Q232" s="171" t="s">
        <v>1309</v>
      </c>
      <c r="R232" s="122"/>
      <c r="S232" s="122"/>
      <c r="T232" s="122" t="s">
        <v>1610</v>
      </c>
      <c r="U232" s="122" t="s">
        <v>1609</v>
      </c>
      <c r="V232" s="122" t="s">
        <v>506</v>
      </c>
      <c r="W232" s="122"/>
      <c r="X232" s="122"/>
      <c r="Y232" s="164"/>
      <c r="Z232" s="122"/>
      <c r="AA232" s="172"/>
      <c r="AB232" s="172"/>
      <c r="AC232" s="172"/>
      <c r="AD232" s="172"/>
      <c r="AE232" s="122"/>
      <c r="AF232" s="122" t="s">
        <v>1477</v>
      </c>
      <c r="AG232" s="169">
        <v>1700000000</v>
      </c>
      <c r="AH232" s="172"/>
      <c r="AI232" s="173"/>
      <c r="AJ232" s="173"/>
      <c r="AK232" s="172"/>
      <c r="AL232" s="174"/>
      <c r="AM232" s="175" t="s">
        <v>480</v>
      </c>
      <c r="AN232" s="176" t="e">
        <f t="shared" ca="1" si="48"/>
        <v>#DIV/0!</v>
      </c>
      <c r="AO232" s="177">
        <v>0</v>
      </c>
      <c r="AP232" s="177"/>
      <c r="AQ232" s="178">
        <v>0</v>
      </c>
      <c r="AR232" s="179">
        <v>0</v>
      </c>
      <c r="AS232" s="180">
        <f t="shared" ref="AS232:AS293" si="49">+AO232</f>
        <v>0</v>
      </c>
      <c r="AT232" s="181">
        <f t="shared" ref="AT232:AT293" si="50">+AS232-AR232</f>
        <v>0</v>
      </c>
      <c r="AU232" s="181">
        <f t="shared" ref="AU232:AU293" si="51">+AO232-AQ232</f>
        <v>0</v>
      </c>
      <c r="AV232" s="174" t="s">
        <v>1142</v>
      </c>
      <c r="AW232" s="174" t="s">
        <v>1372</v>
      </c>
      <c r="AX232" s="175" t="s">
        <v>1537</v>
      </c>
      <c r="AY232" s="243"/>
      <c r="AZ232" s="243"/>
      <c r="BA232" s="175">
        <f t="shared" si="46"/>
        <v>0</v>
      </c>
      <c r="BB232" s="214" t="str">
        <f t="shared" si="47"/>
        <v>Km</v>
      </c>
      <c r="BC232" s="168"/>
      <c r="BD232" s="168"/>
      <c r="BE232" s="168"/>
      <c r="BF232" s="168"/>
    </row>
    <row r="233" spans="1:58" s="12" customFormat="1" ht="105" customHeight="1" x14ac:dyDescent="0.25">
      <c r="A233" s="216"/>
      <c r="B233" s="217"/>
      <c r="C233" s="238"/>
      <c r="D233" s="219" t="s">
        <v>1536</v>
      </c>
      <c r="E233" s="219"/>
      <c r="F233" s="219" t="s">
        <v>1478</v>
      </c>
      <c r="G233" s="216" t="s">
        <v>121</v>
      </c>
      <c r="H233" s="220" t="s">
        <v>1492</v>
      </c>
      <c r="I233" s="220" t="s">
        <v>714</v>
      </c>
      <c r="J233" s="221"/>
      <c r="K233" s="219"/>
      <c r="L233" s="219" t="s">
        <v>1134</v>
      </c>
      <c r="M233" s="216"/>
      <c r="N233" s="219"/>
      <c r="O233" s="218" t="s">
        <v>176</v>
      </c>
      <c r="P233" s="219"/>
      <c r="Q233" s="222" t="s">
        <v>1309</v>
      </c>
      <c r="R233" s="219"/>
      <c r="S233" s="219"/>
      <c r="T233" s="219" t="s">
        <v>1609</v>
      </c>
      <c r="U233" s="219" t="s">
        <v>1611</v>
      </c>
      <c r="V233" s="219" t="s">
        <v>496</v>
      </c>
      <c r="W233" s="219"/>
      <c r="X233" s="219"/>
      <c r="Y233" s="216"/>
      <c r="Z233" s="219"/>
      <c r="AA233" s="223"/>
      <c r="AB233" s="223"/>
      <c r="AC233" s="223"/>
      <c r="AD233" s="223"/>
      <c r="AE233" s="219"/>
      <c r="AF233" s="219" t="s">
        <v>2070</v>
      </c>
      <c r="AG233" s="224">
        <v>2500000000</v>
      </c>
      <c r="AH233" s="223"/>
      <c r="AI233" s="225"/>
      <c r="AJ233" s="225"/>
      <c r="AK233" s="223"/>
      <c r="AL233" s="226"/>
      <c r="AM233" s="227" t="s">
        <v>1528</v>
      </c>
      <c r="AN233" s="228" t="e">
        <f t="shared" ca="1" si="48"/>
        <v>#DIV/0!</v>
      </c>
      <c r="AO233" s="229">
        <v>0.3</v>
      </c>
      <c r="AP233" s="229"/>
      <c r="AQ233" s="230">
        <v>0</v>
      </c>
      <c r="AR233" s="231">
        <v>0.3</v>
      </c>
      <c r="AS233" s="232">
        <f t="shared" si="49"/>
        <v>0.3</v>
      </c>
      <c r="AT233" s="233">
        <f t="shared" si="50"/>
        <v>0</v>
      </c>
      <c r="AU233" s="233">
        <f t="shared" si="51"/>
        <v>0.3</v>
      </c>
      <c r="AV233" s="226" t="s">
        <v>1132</v>
      </c>
      <c r="AW233" s="226" t="s">
        <v>1331</v>
      </c>
      <c r="AX233" s="227" t="s">
        <v>2071</v>
      </c>
      <c r="AY233" s="242"/>
      <c r="AZ233" s="242"/>
      <c r="BA233" s="227">
        <f t="shared" si="46"/>
        <v>0</v>
      </c>
      <c r="BB233" s="234" t="str">
        <f t="shared" si="47"/>
        <v>ML</v>
      </c>
      <c r="BC233" s="235"/>
      <c r="BD233" s="235"/>
      <c r="BE233" s="235"/>
      <c r="BF233" s="235"/>
    </row>
    <row r="234" spans="1:58" s="12" customFormat="1" ht="38.25" customHeight="1" x14ac:dyDescent="0.25">
      <c r="A234" s="164"/>
      <c r="B234" s="165"/>
      <c r="C234" s="166"/>
      <c r="D234" s="122" t="s">
        <v>1536</v>
      </c>
      <c r="E234" s="122"/>
      <c r="F234" s="122" t="s">
        <v>1479</v>
      </c>
      <c r="G234" s="164" t="s">
        <v>121</v>
      </c>
      <c r="H234" s="167" t="s">
        <v>1492</v>
      </c>
      <c r="I234" s="168" t="s">
        <v>714</v>
      </c>
      <c r="J234" s="169"/>
      <c r="K234" s="122"/>
      <c r="L234" s="122" t="s">
        <v>169</v>
      </c>
      <c r="M234" s="164">
        <f>226-205.25</f>
        <v>20.75</v>
      </c>
      <c r="N234" s="122"/>
      <c r="O234" s="170" t="s">
        <v>176</v>
      </c>
      <c r="P234" s="122"/>
      <c r="Q234" s="171" t="s">
        <v>1309</v>
      </c>
      <c r="R234" s="122"/>
      <c r="S234" s="122"/>
      <c r="T234" s="122" t="s">
        <v>1613</v>
      </c>
      <c r="U234" s="122" t="s">
        <v>1612</v>
      </c>
      <c r="V234" s="122" t="s">
        <v>496</v>
      </c>
      <c r="W234" s="122"/>
      <c r="X234" s="122"/>
      <c r="Y234" s="164"/>
      <c r="Z234" s="122"/>
      <c r="AA234" s="172"/>
      <c r="AB234" s="172"/>
      <c r="AC234" s="172"/>
      <c r="AD234" s="172"/>
      <c r="AE234" s="122"/>
      <c r="AF234" s="122" t="s">
        <v>1479</v>
      </c>
      <c r="AG234" s="169">
        <v>1000000000</v>
      </c>
      <c r="AH234" s="172"/>
      <c r="AI234" s="173"/>
      <c r="AJ234" s="173"/>
      <c r="AK234" s="172"/>
      <c r="AL234" s="174"/>
      <c r="AM234" s="175" t="s">
        <v>1529</v>
      </c>
      <c r="AN234" s="176" t="e">
        <f t="shared" ca="1" si="48"/>
        <v>#DIV/0!</v>
      </c>
      <c r="AO234" s="177">
        <v>0</v>
      </c>
      <c r="AP234" s="177"/>
      <c r="AQ234" s="178">
        <v>0</v>
      </c>
      <c r="AR234" s="179">
        <v>0</v>
      </c>
      <c r="AS234" s="180">
        <f t="shared" si="49"/>
        <v>0</v>
      </c>
      <c r="AT234" s="181">
        <f t="shared" si="50"/>
        <v>0</v>
      </c>
      <c r="AU234" s="181">
        <f t="shared" si="51"/>
        <v>0</v>
      </c>
      <c r="AV234" s="174" t="s">
        <v>1142</v>
      </c>
      <c r="AW234" s="174" t="s">
        <v>1372</v>
      </c>
      <c r="AX234" s="175" t="s">
        <v>1537</v>
      </c>
      <c r="AY234" s="243"/>
      <c r="AZ234" s="243"/>
      <c r="BA234" s="175">
        <f t="shared" si="46"/>
        <v>0</v>
      </c>
      <c r="BB234" s="214" t="str">
        <f t="shared" si="47"/>
        <v>Km</v>
      </c>
      <c r="BC234" s="168"/>
      <c r="BD234" s="168"/>
      <c r="BE234" s="168"/>
      <c r="BF234" s="168"/>
    </row>
    <row r="235" spans="1:58" s="12" customFormat="1" ht="51" customHeight="1" x14ac:dyDescent="0.25">
      <c r="A235" s="164"/>
      <c r="B235" s="165"/>
      <c r="C235" s="166"/>
      <c r="D235" s="122" t="s">
        <v>1536</v>
      </c>
      <c r="E235" s="122"/>
      <c r="F235" s="122" t="s">
        <v>1480</v>
      </c>
      <c r="G235" s="164" t="s">
        <v>121</v>
      </c>
      <c r="H235" s="167" t="s">
        <v>1492</v>
      </c>
      <c r="I235" s="168" t="s">
        <v>714</v>
      </c>
      <c r="J235" s="169"/>
      <c r="K235" s="122" t="s">
        <v>2326</v>
      </c>
      <c r="L235" s="122" t="s">
        <v>1134</v>
      </c>
      <c r="M235" s="164"/>
      <c r="N235" s="122"/>
      <c r="O235" s="170" t="s">
        <v>176</v>
      </c>
      <c r="P235" s="122"/>
      <c r="Q235" s="171" t="s">
        <v>1498</v>
      </c>
      <c r="R235" s="122" t="s">
        <v>2327</v>
      </c>
      <c r="S235" s="122"/>
      <c r="T235" s="122" t="s">
        <v>1546</v>
      </c>
      <c r="U235" s="122"/>
      <c r="V235" s="122" t="s">
        <v>322</v>
      </c>
      <c r="W235" s="122" t="s">
        <v>1619</v>
      </c>
      <c r="X235" s="122"/>
      <c r="Y235" s="164"/>
      <c r="Z235" s="122"/>
      <c r="AA235" s="172"/>
      <c r="AB235" s="172"/>
      <c r="AC235" s="172"/>
      <c r="AD235" s="172"/>
      <c r="AE235" s="122" t="s">
        <v>2328</v>
      </c>
      <c r="AF235" s="122" t="s">
        <v>1480</v>
      </c>
      <c r="AG235" s="169">
        <v>99906376</v>
      </c>
      <c r="AH235" s="172"/>
      <c r="AI235" s="173"/>
      <c r="AJ235" s="173"/>
      <c r="AK235" s="172">
        <v>44816</v>
      </c>
      <c r="AL235" s="174">
        <v>30</v>
      </c>
      <c r="AM235" s="175" t="s">
        <v>1530</v>
      </c>
      <c r="AN235" s="176">
        <f t="shared" ca="1" si="48"/>
        <v>17.966666666666665</v>
      </c>
      <c r="AO235" s="177">
        <v>1</v>
      </c>
      <c r="AP235" s="177"/>
      <c r="AQ235" s="178">
        <v>0</v>
      </c>
      <c r="AR235" s="179">
        <v>0</v>
      </c>
      <c r="AS235" s="180">
        <f t="shared" si="49"/>
        <v>1</v>
      </c>
      <c r="AT235" s="181">
        <f t="shared" si="50"/>
        <v>1</v>
      </c>
      <c r="AU235" s="181">
        <f t="shared" si="51"/>
        <v>1</v>
      </c>
      <c r="AV235" s="174" t="s">
        <v>1132</v>
      </c>
      <c r="AW235" s="174" t="s">
        <v>1676</v>
      </c>
      <c r="AX235" s="175" t="s">
        <v>2361</v>
      </c>
      <c r="AY235" s="243"/>
      <c r="AZ235" s="243"/>
      <c r="BA235" s="175">
        <f t="shared" si="46"/>
        <v>0</v>
      </c>
      <c r="BB235" s="214" t="str">
        <f t="shared" si="47"/>
        <v>ML</v>
      </c>
      <c r="BC235" s="168"/>
      <c r="BD235" s="168"/>
      <c r="BE235" s="168"/>
      <c r="BF235" s="168"/>
    </row>
    <row r="236" spans="1:58" s="12" customFormat="1" ht="38.25" customHeight="1" x14ac:dyDescent="0.25">
      <c r="A236" s="164"/>
      <c r="B236" s="165"/>
      <c r="C236" s="166"/>
      <c r="D236" s="122" t="s">
        <v>1536</v>
      </c>
      <c r="E236" s="122"/>
      <c r="F236" s="122" t="s">
        <v>2148</v>
      </c>
      <c r="G236" s="164" t="s">
        <v>121</v>
      </c>
      <c r="H236" s="167" t="s">
        <v>1492</v>
      </c>
      <c r="I236" s="168" t="s">
        <v>714</v>
      </c>
      <c r="J236" s="169"/>
      <c r="K236" s="122" t="s">
        <v>2326</v>
      </c>
      <c r="L236" s="122" t="s">
        <v>1134</v>
      </c>
      <c r="M236" s="164"/>
      <c r="N236" s="122"/>
      <c r="O236" s="170" t="s">
        <v>176</v>
      </c>
      <c r="P236" s="122"/>
      <c r="Q236" s="171" t="s">
        <v>1498</v>
      </c>
      <c r="R236" s="122" t="s">
        <v>2329</v>
      </c>
      <c r="S236" s="122"/>
      <c r="T236" s="122" t="s">
        <v>1547</v>
      </c>
      <c r="U236" s="122"/>
      <c r="V236" s="122" t="s">
        <v>322</v>
      </c>
      <c r="W236" s="122" t="s">
        <v>1619</v>
      </c>
      <c r="X236" s="122"/>
      <c r="Y236" s="164"/>
      <c r="Z236" s="122"/>
      <c r="AA236" s="172"/>
      <c r="AB236" s="172"/>
      <c r="AC236" s="172"/>
      <c r="AD236" s="172"/>
      <c r="AE236" s="122" t="s">
        <v>2362</v>
      </c>
      <c r="AF236" s="122" t="s">
        <v>2148</v>
      </c>
      <c r="AG236" s="169">
        <v>99982696</v>
      </c>
      <c r="AH236" s="172"/>
      <c r="AI236" s="173"/>
      <c r="AJ236" s="173"/>
      <c r="AK236" s="172">
        <v>44816</v>
      </c>
      <c r="AL236" s="174">
        <v>30</v>
      </c>
      <c r="AM236" s="175"/>
      <c r="AN236" s="176">
        <f t="shared" ca="1" si="48"/>
        <v>17.966666666666665</v>
      </c>
      <c r="AO236" s="177">
        <v>1</v>
      </c>
      <c r="AP236" s="177"/>
      <c r="AQ236" s="178">
        <v>0</v>
      </c>
      <c r="AR236" s="179">
        <v>0</v>
      </c>
      <c r="AS236" s="180">
        <f t="shared" si="49"/>
        <v>1</v>
      </c>
      <c r="AT236" s="181">
        <f t="shared" si="50"/>
        <v>1</v>
      </c>
      <c r="AU236" s="181">
        <f t="shared" si="51"/>
        <v>1</v>
      </c>
      <c r="AV236" s="174" t="s">
        <v>1328</v>
      </c>
      <c r="AW236" s="174" t="s">
        <v>1676</v>
      </c>
      <c r="AX236" s="175" t="s">
        <v>2363</v>
      </c>
      <c r="AY236" s="243"/>
      <c r="AZ236" s="243"/>
      <c r="BA236" s="175">
        <f t="shared" si="46"/>
        <v>0</v>
      </c>
      <c r="BB236" s="214" t="str">
        <f t="shared" si="47"/>
        <v>ML</v>
      </c>
      <c r="BC236" s="168"/>
      <c r="BD236" s="168"/>
      <c r="BE236" s="168"/>
      <c r="BF236" s="168"/>
    </row>
    <row r="237" spans="1:58" s="12" customFormat="1" ht="38.25" customHeight="1" x14ac:dyDescent="0.25">
      <c r="A237" s="164"/>
      <c r="B237" s="165"/>
      <c r="C237" s="166"/>
      <c r="D237" s="122" t="s">
        <v>1536</v>
      </c>
      <c r="E237" s="122"/>
      <c r="F237" s="122" t="s">
        <v>1723</v>
      </c>
      <c r="G237" s="164" t="s">
        <v>121</v>
      </c>
      <c r="H237" s="167" t="s">
        <v>1492</v>
      </c>
      <c r="I237" s="168" t="s">
        <v>714</v>
      </c>
      <c r="J237" s="169"/>
      <c r="K237" s="122" t="s">
        <v>2326</v>
      </c>
      <c r="L237" s="122" t="s">
        <v>1134</v>
      </c>
      <c r="M237" s="164"/>
      <c r="N237" s="122"/>
      <c r="O237" s="170" t="s">
        <v>176</v>
      </c>
      <c r="P237" s="122"/>
      <c r="Q237" s="171" t="s">
        <v>1498</v>
      </c>
      <c r="R237" s="122" t="s">
        <v>2330</v>
      </c>
      <c r="S237" s="122"/>
      <c r="T237" s="122" t="s">
        <v>1548</v>
      </c>
      <c r="U237" s="122"/>
      <c r="V237" s="122" t="s">
        <v>322</v>
      </c>
      <c r="W237" s="122" t="s">
        <v>1619</v>
      </c>
      <c r="X237" s="122"/>
      <c r="Y237" s="164"/>
      <c r="Z237" s="122"/>
      <c r="AA237" s="172"/>
      <c r="AB237" s="172"/>
      <c r="AC237" s="172"/>
      <c r="AD237" s="172"/>
      <c r="AE237" s="122" t="s">
        <v>2331</v>
      </c>
      <c r="AF237" s="122" t="s">
        <v>1723</v>
      </c>
      <c r="AG237" s="169">
        <v>149843506</v>
      </c>
      <c r="AH237" s="172"/>
      <c r="AI237" s="173"/>
      <c r="AJ237" s="173"/>
      <c r="AK237" s="172">
        <v>44805</v>
      </c>
      <c r="AL237" s="174">
        <v>30</v>
      </c>
      <c r="AM237" s="175" t="s">
        <v>1530</v>
      </c>
      <c r="AN237" s="176">
        <f t="shared" ca="1" si="48"/>
        <v>18.333333333333332</v>
      </c>
      <c r="AO237" s="177">
        <v>1</v>
      </c>
      <c r="AP237" s="177"/>
      <c r="AQ237" s="178">
        <v>0</v>
      </c>
      <c r="AR237" s="179">
        <v>0</v>
      </c>
      <c r="AS237" s="180">
        <f t="shared" si="49"/>
        <v>1</v>
      </c>
      <c r="AT237" s="181">
        <f t="shared" si="50"/>
        <v>1</v>
      </c>
      <c r="AU237" s="181">
        <f t="shared" si="51"/>
        <v>1</v>
      </c>
      <c r="AV237" s="174" t="s">
        <v>1328</v>
      </c>
      <c r="AW237" s="174" t="s">
        <v>1332</v>
      </c>
      <c r="AX237" s="175"/>
      <c r="AY237" s="243"/>
      <c r="AZ237" s="243"/>
      <c r="BA237" s="175">
        <f t="shared" si="46"/>
        <v>0</v>
      </c>
      <c r="BB237" s="214" t="str">
        <f t="shared" si="47"/>
        <v>ML</v>
      </c>
      <c r="BC237" s="168"/>
      <c r="BD237" s="168"/>
      <c r="BE237" s="168"/>
      <c r="BF237" s="168"/>
    </row>
    <row r="238" spans="1:58" s="12" customFormat="1" ht="38.25" customHeight="1" x14ac:dyDescent="0.25">
      <c r="A238" s="164"/>
      <c r="B238" s="165"/>
      <c r="C238" s="166"/>
      <c r="D238" s="122" t="s">
        <v>1536</v>
      </c>
      <c r="E238" s="122"/>
      <c r="F238" s="122" t="s">
        <v>1483</v>
      </c>
      <c r="G238" s="164" t="s">
        <v>121</v>
      </c>
      <c r="H238" s="167" t="s">
        <v>1492</v>
      </c>
      <c r="I238" s="168" t="s">
        <v>714</v>
      </c>
      <c r="J238" s="169"/>
      <c r="K238" s="122"/>
      <c r="L238" s="122"/>
      <c r="M238" s="164"/>
      <c r="N238" s="122"/>
      <c r="O238" s="170" t="s">
        <v>176</v>
      </c>
      <c r="P238" s="122"/>
      <c r="Q238" s="171" t="s">
        <v>1307</v>
      </c>
      <c r="R238" s="122"/>
      <c r="S238" s="122"/>
      <c r="T238" s="122" t="s">
        <v>1614</v>
      </c>
      <c r="U238" s="122"/>
      <c r="V238" s="122" t="s">
        <v>499</v>
      </c>
      <c r="W238" s="122"/>
      <c r="X238" s="122"/>
      <c r="Y238" s="164"/>
      <c r="Z238" s="122"/>
      <c r="AA238" s="172"/>
      <c r="AB238" s="172"/>
      <c r="AC238" s="172"/>
      <c r="AD238" s="172"/>
      <c r="AE238" s="122"/>
      <c r="AF238" s="122" t="s">
        <v>1483</v>
      </c>
      <c r="AG238" s="169">
        <v>150000000</v>
      </c>
      <c r="AH238" s="172"/>
      <c r="AI238" s="173"/>
      <c r="AJ238" s="173"/>
      <c r="AK238" s="172"/>
      <c r="AL238" s="174"/>
      <c r="AM238" s="175" t="s">
        <v>1529</v>
      </c>
      <c r="AN238" s="176" t="e">
        <f t="shared" ca="1" si="48"/>
        <v>#DIV/0!</v>
      </c>
      <c r="AO238" s="177">
        <v>0</v>
      </c>
      <c r="AP238" s="177"/>
      <c r="AQ238" s="178">
        <v>0</v>
      </c>
      <c r="AR238" s="179">
        <v>0</v>
      </c>
      <c r="AS238" s="180">
        <f t="shared" si="49"/>
        <v>0</v>
      </c>
      <c r="AT238" s="181">
        <f t="shared" si="50"/>
        <v>0</v>
      </c>
      <c r="AU238" s="181">
        <f t="shared" si="51"/>
        <v>0</v>
      </c>
      <c r="AV238" s="174" t="s">
        <v>1142</v>
      </c>
      <c r="AW238" s="174" t="s">
        <v>1372</v>
      </c>
      <c r="AX238" s="175" t="s">
        <v>1537</v>
      </c>
      <c r="AY238" s="243"/>
      <c r="AZ238" s="243"/>
      <c r="BA238" s="175">
        <f t="shared" si="46"/>
        <v>0</v>
      </c>
      <c r="BB238" s="214">
        <f t="shared" si="47"/>
        <v>0</v>
      </c>
      <c r="BC238" s="168"/>
      <c r="BD238" s="168"/>
      <c r="BE238" s="168"/>
      <c r="BF238" s="168"/>
    </row>
    <row r="239" spans="1:58" s="12" customFormat="1" ht="38.25" customHeight="1" x14ac:dyDescent="0.25">
      <c r="A239" s="164"/>
      <c r="B239" s="165"/>
      <c r="C239" s="166"/>
      <c r="D239" s="122" t="s">
        <v>1536</v>
      </c>
      <c r="E239" s="122"/>
      <c r="F239" s="122" t="s">
        <v>1484</v>
      </c>
      <c r="G239" s="164" t="s">
        <v>121</v>
      </c>
      <c r="H239" s="167" t="s">
        <v>1492</v>
      </c>
      <c r="I239" s="168" t="s">
        <v>714</v>
      </c>
      <c r="J239" s="169"/>
      <c r="K239" s="122"/>
      <c r="L239" s="122"/>
      <c r="M239" s="164"/>
      <c r="N239" s="122"/>
      <c r="O239" s="170" t="s">
        <v>176</v>
      </c>
      <c r="P239" s="122"/>
      <c r="Q239" s="171" t="s">
        <v>1307</v>
      </c>
      <c r="R239" s="122"/>
      <c r="S239" s="122"/>
      <c r="T239" s="122" t="s">
        <v>1552</v>
      </c>
      <c r="U239" s="122"/>
      <c r="V239" s="122" t="s">
        <v>499</v>
      </c>
      <c r="W239" s="122"/>
      <c r="X239" s="122"/>
      <c r="Y239" s="164"/>
      <c r="Z239" s="122"/>
      <c r="AA239" s="172"/>
      <c r="AB239" s="172"/>
      <c r="AC239" s="172"/>
      <c r="AD239" s="172"/>
      <c r="AE239" s="122"/>
      <c r="AF239" s="122" t="s">
        <v>1484</v>
      </c>
      <c r="AG239" s="169">
        <v>100000000</v>
      </c>
      <c r="AH239" s="172"/>
      <c r="AI239" s="173"/>
      <c r="AJ239" s="173"/>
      <c r="AK239" s="172"/>
      <c r="AL239" s="174"/>
      <c r="AM239" s="175" t="s">
        <v>1529</v>
      </c>
      <c r="AN239" s="176" t="e">
        <f t="shared" ca="1" si="48"/>
        <v>#DIV/0!</v>
      </c>
      <c r="AO239" s="177">
        <v>0</v>
      </c>
      <c r="AP239" s="177"/>
      <c r="AQ239" s="178">
        <v>0</v>
      </c>
      <c r="AR239" s="179">
        <v>0</v>
      </c>
      <c r="AS239" s="180">
        <f t="shared" si="49"/>
        <v>0</v>
      </c>
      <c r="AT239" s="181">
        <f t="shared" si="50"/>
        <v>0</v>
      </c>
      <c r="AU239" s="181">
        <f t="shared" si="51"/>
        <v>0</v>
      </c>
      <c r="AV239" s="174" t="s">
        <v>1142</v>
      </c>
      <c r="AW239" s="174" t="s">
        <v>1372</v>
      </c>
      <c r="AX239" s="175" t="s">
        <v>1537</v>
      </c>
      <c r="AY239" s="243"/>
      <c r="AZ239" s="243"/>
      <c r="BA239" s="175">
        <f t="shared" si="46"/>
        <v>0</v>
      </c>
      <c r="BB239" s="214">
        <f t="shared" si="47"/>
        <v>0</v>
      </c>
      <c r="BC239" s="168"/>
      <c r="BD239" s="168"/>
      <c r="BE239" s="168"/>
      <c r="BF239" s="168"/>
    </row>
    <row r="240" spans="1:58" s="12" customFormat="1" ht="38.25" customHeight="1" x14ac:dyDescent="0.25">
      <c r="A240" s="164"/>
      <c r="B240" s="165"/>
      <c r="C240" s="166"/>
      <c r="D240" s="122" t="s">
        <v>1536</v>
      </c>
      <c r="E240" s="122"/>
      <c r="F240" s="122" t="s">
        <v>1874</v>
      </c>
      <c r="G240" s="164" t="s">
        <v>121</v>
      </c>
      <c r="H240" s="167" t="s">
        <v>1492</v>
      </c>
      <c r="I240" s="168" t="s">
        <v>714</v>
      </c>
      <c r="J240" s="169"/>
      <c r="K240" s="122"/>
      <c r="L240" s="122" t="s">
        <v>1134</v>
      </c>
      <c r="M240" s="164"/>
      <c r="N240" s="122"/>
      <c r="O240" s="170" t="s">
        <v>176</v>
      </c>
      <c r="P240" s="122"/>
      <c r="Q240" s="171" t="s">
        <v>1497</v>
      </c>
      <c r="R240" s="122"/>
      <c r="S240" s="122"/>
      <c r="T240" s="122" t="s">
        <v>1615</v>
      </c>
      <c r="U240" s="122"/>
      <c r="V240" s="122" t="s">
        <v>508</v>
      </c>
      <c r="W240" s="122"/>
      <c r="X240" s="122"/>
      <c r="Y240" s="164"/>
      <c r="Z240" s="122"/>
      <c r="AA240" s="172"/>
      <c r="AB240" s="172"/>
      <c r="AC240" s="172"/>
      <c r="AD240" s="172"/>
      <c r="AE240" s="122"/>
      <c r="AF240" s="122" t="s">
        <v>1485</v>
      </c>
      <c r="AG240" s="169">
        <v>300000000</v>
      </c>
      <c r="AH240" s="172"/>
      <c r="AI240" s="173"/>
      <c r="AJ240" s="173"/>
      <c r="AK240" s="172"/>
      <c r="AL240" s="174"/>
      <c r="AM240" s="175" t="s">
        <v>1531</v>
      </c>
      <c r="AN240" s="176" t="e">
        <f t="shared" ca="1" si="48"/>
        <v>#DIV/0!</v>
      </c>
      <c r="AO240" s="177">
        <v>0</v>
      </c>
      <c r="AP240" s="177"/>
      <c r="AQ240" s="178">
        <v>0</v>
      </c>
      <c r="AR240" s="179">
        <v>0</v>
      </c>
      <c r="AS240" s="180">
        <f t="shared" si="49"/>
        <v>0</v>
      </c>
      <c r="AT240" s="181">
        <f t="shared" si="50"/>
        <v>0</v>
      </c>
      <c r="AU240" s="181">
        <f t="shared" si="51"/>
        <v>0</v>
      </c>
      <c r="AV240" s="174" t="s">
        <v>1142</v>
      </c>
      <c r="AW240" s="174" t="s">
        <v>1372</v>
      </c>
      <c r="AX240" s="175" t="s">
        <v>1537</v>
      </c>
      <c r="AY240" s="243"/>
      <c r="AZ240" s="243"/>
      <c r="BA240" s="175">
        <f t="shared" si="46"/>
        <v>0</v>
      </c>
      <c r="BB240" s="214" t="str">
        <f t="shared" si="47"/>
        <v>ML</v>
      </c>
      <c r="BC240" s="168"/>
      <c r="BD240" s="168"/>
      <c r="BE240" s="168"/>
      <c r="BF240" s="168"/>
    </row>
    <row r="241" spans="1:58" s="12" customFormat="1" ht="38.25" customHeight="1" x14ac:dyDescent="0.25">
      <c r="A241" s="164"/>
      <c r="B241" s="165"/>
      <c r="C241" s="166"/>
      <c r="D241" s="122" t="s">
        <v>1536</v>
      </c>
      <c r="E241" s="122"/>
      <c r="F241" s="122" t="s">
        <v>1486</v>
      </c>
      <c r="G241" s="164" t="s">
        <v>121</v>
      </c>
      <c r="H241" s="167" t="s">
        <v>1492</v>
      </c>
      <c r="I241" s="168" t="s">
        <v>714</v>
      </c>
      <c r="J241" s="169"/>
      <c r="K241" s="122"/>
      <c r="L241" s="122"/>
      <c r="M241" s="164"/>
      <c r="N241" s="122"/>
      <c r="O241" s="170" t="s">
        <v>176</v>
      </c>
      <c r="P241" s="122"/>
      <c r="Q241" s="171" t="s">
        <v>1496</v>
      </c>
      <c r="R241" s="122"/>
      <c r="S241" s="122"/>
      <c r="T241" s="122" t="s">
        <v>1616</v>
      </c>
      <c r="U241" s="122"/>
      <c r="V241" s="122" t="s">
        <v>508</v>
      </c>
      <c r="W241" s="122"/>
      <c r="X241" s="122"/>
      <c r="Y241" s="164"/>
      <c r="Z241" s="122"/>
      <c r="AA241" s="172"/>
      <c r="AB241" s="172"/>
      <c r="AC241" s="172"/>
      <c r="AD241" s="172"/>
      <c r="AE241" s="122"/>
      <c r="AF241" s="122" t="s">
        <v>1486</v>
      </c>
      <c r="AG241" s="169">
        <v>750000000</v>
      </c>
      <c r="AH241" s="172"/>
      <c r="AI241" s="173"/>
      <c r="AJ241" s="173"/>
      <c r="AK241" s="172"/>
      <c r="AL241" s="174"/>
      <c r="AM241" s="175" t="s">
        <v>1527</v>
      </c>
      <c r="AN241" s="176" t="e">
        <f t="shared" ca="1" si="48"/>
        <v>#DIV/0!</v>
      </c>
      <c r="AO241" s="177">
        <v>0</v>
      </c>
      <c r="AP241" s="177"/>
      <c r="AQ241" s="178">
        <v>0</v>
      </c>
      <c r="AR241" s="179">
        <v>0</v>
      </c>
      <c r="AS241" s="180">
        <f t="shared" si="49"/>
        <v>0</v>
      </c>
      <c r="AT241" s="181">
        <f t="shared" si="50"/>
        <v>0</v>
      </c>
      <c r="AU241" s="181">
        <f t="shared" si="51"/>
        <v>0</v>
      </c>
      <c r="AV241" s="174" t="s">
        <v>1381</v>
      </c>
      <c r="AW241" s="174" t="s">
        <v>1781</v>
      </c>
      <c r="AX241" s="175" t="s">
        <v>1848</v>
      </c>
      <c r="AY241" s="243"/>
      <c r="AZ241" s="243"/>
      <c r="BA241" s="175">
        <f t="shared" si="46"/>
        <v>0</v>
      </c>
      <c r="BB241" s="214">
        <f t="shared" si="47"/>
        <v>0</v>
      </c>
      <c r="BC241" s="168"/>
      <c r="BD241" s="168"/>
      <c r="BE241" s="168"/>
      <c r="BF241" s="168"/>
    </row>
    <row r="242" spans="1:58" s="12" customFormat="1" ht="51" customHeight="1" x14ac:dyDescent="0.25">
      <c r="A242" s="164"/>
      <c r="B242" s="165"/>
      <c r="C242" s="166"/>
      <c r="D242" s="122" t="s">
        <v>1536</v>
      </c>
      <c r="E242" s="122"/>
      <c r="F242" s="122" t="s">
        <v>1487</v>
      </c>
      <c r="G242" s="164" t="s">
        <v>121</v>
      </c>
      <c r="H242" s="167" t="s">
        <v>1492</v>
      </c>
      <c r="I242" s="168" t="s">
        <v>714</v>
      </c>
      <c r="J242" s="169"/>
      <c r="K242" s="122" t="s">
        <v>2288</v>
      </c>
      <c r="L242" s="122"/>
      <c r="M242" s="164"/>
      <c r="N242" s="122"/>
      <c r="O242" s="170" t="s">
        <v>176</v>
      </c>
      <c r="P242" s="122"/>
      <c r="Q242" s="171" t="s">
        <v>1495</v>
      </c>
      <c r="R242" s="122" t="s">
        <v>2289</v>
      </c>
      <c r="S242" s="122"/>
      <c r="T242" s="122" t="s">
        <v>1617</v>
      </c>
      <c r="U242" s="122"/>
      <c r="V242" s="122" t="s">
        <v>501</v>
      </c>
      <c r="W242" s="122"/>
      <c r="X242" s="122"/>
      <c r="Y242" s="164"/>
      <c r="Z242" s="122"/>
      <c r="AA242" s="172"/>
      <c r="AB242" s="172"/>
      <c r="AC242" s="172"/>
      <c r="AD242" s="172"/>
      <c r="AE242" s="122" t="s">
        <v>2290</v>
      </c>
      <c r="AF242" s="122" t="s">
        <v>1487</v>
      </c>
      <c r="AG242" s="169">
        <v>179999200</v>
      </c>
      <c r="AH242" s="172"/>
      <c r="AI242" s="173"/>
      <c r="AJ242" s="247">
        <v>179999200</v>
      </c>
      <c r="AK242" s="172">
        <v>44743</v>
      </c>
      <c r="AL242" s="174">
        <v>30</v>
      </c>
      <c r="AM242" s="175" t="s">
        <v>1522</v>
      </c>
      <c r="AN242" s="176">
        <f t="shared" ca="1" si="48"/>
        <v>20.399999999999999</v>
      </c>
      <c r="AO242" s="177">
        <v>1</v>
      </c>
      <c r="AP242" s="177"/>
      <c r="AQ242" s="178">
        <v>0</v>
      </c>
      <c r="AR242" s="179">
        <v>0</v>
      </c>
      <c r="AS242" s="180">
        <f t="shared" si="49"/>
        <v>1</v>
      </c>
      <c r="AT242" s="181">
        <f t="shared" si="50"/>
        <v>1</v>
      </c>
      <c r="AU242" s="181">
        <f t="shared" si="51"/>
        <v>1</v>
      </c>
      <c r="AV242" s="174" t="s">
        <v>1328</v>
      </c>
      <c r="AW242" s="174" t="s">
        <v>1676</v>
      </c>
      <c r="AX242" s="175" t="s">
        <v>2291</v>
      </c>
      <c r="AY242" s="243"/>
      <c r="AZ242" s="243"/>
      <c r="BA242" s="175">
        <f t="shared" si="46"/>
        <v>0</v>
      </c>
      <c r="BB242" s="214">
        <f t="shared" si="47"/>
        <v>0</v>
      </c>
      <c r="BC242" s="168"/>
      <c r="BD242" s="168"/>
      <c r="BE242" s="168"/>
      <c r="BF242" s="168"/>
    </row>
    <row r="243" spans="1:58" s="12" customFormat="1" ht="38.25" customHeight="1" x14ac:dyDescent="0.25">
      <c r="A243" s="164"/>
      <c r="B243" s="165"/>
      <c r="C243" s="166"/>
      <c r="D243" s="122" t="s">
        <v>1536</v>
      </c>
      <c r="E243" s="122"/>
      <c r="F243" s="122" t="s">
        <v>1488</v>
      </c>
      <c r="G243" s="164" t="s">
        <v>121</v>
      </c>
      <c r="H243" s="167" t="s">
        <v>1492</v>
      </c>
      <c r="I243" s="168" t="s">
        <v>714</v>
      </c>
      <c r="J243" s="169"/>
      <c r="K243" s="122"/>
      <c r="L243" s="122" t="s">
        <v>2357</v>
      </c>
      <c r="M243" s="164"/>
      <c r="N243" s="122"/>
      <c r="O243" s="170" t="s">
        <v>176</v>
      </c>
      <c r="P243" s="122"/>
      <c r="Q243" s="171" t="s">
        <v>312</v>
      </c>
      <c r="R243" s="122"/>
      <c r="S243" s="122"/>
      <c r="T243" s="122" t="s">
        <v>1539</v>
      </c>
      <c r="U243" s="122"/>
      <c r="V243" s="122" t="s">
        <v>984</v>
      </c>
      <c r="W243" s="122"/>
      <c r="X243" s="122"/>
      <c r="Y243" s="164"/>
      <c r="Z243" s="122"/>
      <c r="AA243" s="172"/>
      <c r="AB243" s="172"/>
      <c r="AC243" s="172"/>
      <c r="AD243" s="172"/>
      <c r="AE243" s="122"/>
      <c r="AF243" s="122" t="s">
        <v>1488</v>
      </c>
      <c r="AG243" s="169">
        <v>600000000</v>
      </c>
      <c r="AH243" s="172"/>
      <c r="AI243" s="173"/>
      <c r="AJ243" s="173"/>
      <c r="AK243" s="172"/>
      <c r="AL243" s="174"/>
      <c r="AM243" s="175" t="s">
        <v>1532</v>
      </c>
      <c r="AN243" s="176" t="e">
        <f t="shared" ca="1" si="48"/>
        <v>#DIV/0!</v>
      </c>
      <c r="AO243" s="177">
        <v>0</v>
      </c>
      <c r="AP243" s="177"/>
      <c r="AQ243" s="178">
        <v>0</v>
      </c>
      <c r="AR243" s="179">
        <v>0</v>
      </c>
      <c r="AS243" s="180">
        <f t="shared" si="49"/>
        <v>0</v>
      </c>
      <c r="AT243" s="181">
        <f t="shared" si="50"/>
        <v>0</v>
      </c>
      <c r="AU243" s="181">
        <f t="shared" si="51"/>
        <v>0</v>
      </c>
      <c r="AV243" s="174" t="s">
        <v>1142</v>
      </c>
      <c r="AW243" s="174" t="s">
        <v>1372</v>
      </c>
      <c r="AX243" s="175" t="s">
        <v>1537</v>
      </c>
      <c r="AY243" s="243"/>
      <c r="AZ243" s="243"/>
      <c r="BA243" s="175">
        <f t="shared" si="46"/>
        <v>0</v>
      </c>
      <c r="BB243" s="214" t="str">
        <f t="shared" si="47"/>
        <v>Nombre de Bâtiments</v>
      </c>
      <c r="BC243" s="168"/>
      <c r="BD243" s="168"/>
      <c r="BE243" s="168"/>
      <c r="BF243" s="168"/>
    </row>
    <row r="244" spans="1:58" s="12" customFormat="1" ht="38.25" customHeight="1" x14ac:dyDescent="0.25">
      <c r="A244" s="164"/>
      <c r="B244" s="165"/>
      <c r="C244" s="166"/>
      <c r="D244" s="122" t="s">
        <v>1536</v>
      </c>
      <c r="E244" s="122"/>
      <c r="F244" s="122" t="s">
        <v>1489</v>
      </c>
      <c r="G244" s="164" t="s">
        <v>121</v>
      </c>
      <c r="H244" s="167" t="s">
        <v>1492</v>
      </c>
      <c r="I244" s="168" t="s">
        <v>714</v>
      </c>
      <c r="J244" s="169"/>
      <c r="K244" s="122"/>
      <c r="L244" s="122" t="s">
        <v>2357</v>
      </c>
      <c r="M244" s="164"/>
      <c r="N244" s="122"/>
      <c r="O244" s="170" t="s">
        <v>176</v>
      </c>
      <c r="P244" s="122"/>
      <c r="Q244" s="171" t="s">
        <v>1824</v>
      </c>
      <c r="R244" s="122"/>
      <c r="S244" s="122"/>
      <c r="T244" s="122" t="s">
        <v>2149</v>
      </c>
      <c r="U244" s="122"/>
      <c r="V244" s="122" t="s">
        <v>507</v>
      </c>
      <c r="W244" s="122"/>
      <c r="X244" s="122"/>
      <c r="Y244" s="164"/>
      <c r="Z244" s="122"/>
      <c r="AA244" s="172"/>
      <c r="AB244" s="172"/>
      <c r="AC244" s="172"/>
      <c r="AD244" s="172"/>
      <c r="AE244" s="122"/>
      <c r="AF244" s="122" t="s">
        <v>1489</v>
      </c>
      <c r="AG244" s="169">
        <v>300000000</v>
      </c>
      <c r="AH244" s="172"/>
      <c r="AI244" s="173"/>
      <c r="AJ244" s="173"/>
      <c r="AK244" s="172"/>
      <c r="AL244" s="174"/>
      <c r="AM244" s="175" t="s">
        <v>1533</v>
      </c>
      <c r="AN244" s="176" t="e">
        <f t="shared" ca="1" si="48"/>
        <v>#DIV/0!</v>
      </c>
      <c r="AO244" s="177">
        <v>0</v>
      </c>
      <c r="AP244" s="177"/>
      <c r="AQ244" s="178">
        <v>0</v>
      </c>
      <c r="AR244" s="179">
        <v>0</v>
      </c>
      <c r="AS244" s="180">
        <f t="shared" si="49"/>
        <v>0</v>
      </c>
      <c r="AT244" s="181">
        <f t="shared" si="50"/>
        <v>0</v>
      </c>
      <c r="AU244" s="181">
        <f t="shared" si="51"/>
        <v>0</v>
      </c>
      <c r="AV244" s="174" t="s">
        <v>1142</v>
      </c>
      <c r="AW244" s="174" t="s">
        <v>1372</v>
      </c>
      <c r="AX244" s="175" t="s">
        <v>1537</v>
      </c>
      <c r="AY244" s="243"/>
      <c r="AZ244" s="243"/>
      <c r="BA244" s="175">
        <f t="shared" si="46"/>
        <v>0</v>
      </c>
      <c r="BB244" s="214" t="str">
        <f t="shared" si="47"/>
        <v>Nombre de Bâtiments</v>
      </c>
      <c r="BC244" s="168"/>
      <c r="BD244" s="168"/>
      <c r="BE244" s="168"/>
      <c r="BF244" s="168"/>
    </row>
    <row r="245" spans="1:58" s="12" customFormat="1" ht="90" customHeight="1" x14ac:dyDescent="0.25">
      <c r="A245" s="70"/>
      <c r="B245" s="71"/>
      <c r="C245" s="72"/>
      <c r="D245" s="73" t="s">
        <v>1536</v>
      </c>
      <c r="E245" s="73"/>
      <c r="F245" s="73" t="s">
        <v>1490</v>
      </c>
      <c r="G245" s="70" t="s">
        <v>121</v>
      </c>
      <c r="H245" s="74" t="s">
        <v>1492</v>
      </c>
      <c r="I245" s="74" t="s">
        <v>714</v>
      </c>
      <c r="J245" s="75"/>
      <c r="K245" s="73"/>
      <c r="L245" s="73" t="s">
        <v>2357</v>
      </c>
      <c r="M245" s="70"/>
      <c r="N245" s="73"/>
      <c r="O245" s="72" t="s">
        <v>176</v>
      </c>
      <c r="P245" s="73"/>
      <c r="Q245" s="90" t="s">
        <v>1823</v>
      </c>
      <c r="R245" s="73"/>
      <c r="S245" s="73"/>
      <c r="T245" s="73" t="s">
        <v>1541</v>
      </c>
      <c r="U245" s="73"/>
      <c r="V245" s="73" t="s">
        <v>496</v>
      </c>
      <c r="W245" s="73"/>
      <c r="X245" s="73"/>
      <c r="Y245" s="70"/>
      <c r="Z245" s="73"/>
      <c r="AA245" s="76"/>
      <c r="AB245" s="76"/>
      <c r="AC245" s="76"/>
      <c r="AD245" s="76"/>
      <c r="AE245" s="73"/>
      <c r="AF245" s="73" t="s">
        <v>1490</v>
      </c>
      <c r="AG245" s="77">
        <v>700000000</v>
      </c>
      <c r="AH245" s="76"/>
      <c r="AI245" s="78"/>
      <c r="AJ245" s="78"/>
      <c r="AK245" s="76"/>
      <c r="AL245" s="79"/>
      <c r="AM245" s="80" t="s">
        <v>1534</v>
      </c>
      <c r="AN245" s="81" t="e">
        <f t="shared" ca="1" si="48"/>
        <v>#DIV/0!</v>
      </c>
      <c r="AO245" s="82">
        <v>0.502</v>
      </c>
      <c r="AP245" s="82"/>
      <c r="AQ245" s="83">
        <v>0</v>
      </c>
      <c r="AR245" s="84">
        <v>0.502</v>
      </c>
      <c r="AS245" s="85">
        <f t="shared" si="49"/>
        <v>0.502</v>
      </c>
      <c r="AT245" s="86">
        <f t="shared" si="50"/>
        <v>0</v>
      </c>
      <c r="AU245" s="86">
        <f t="shared" si="51"/>
        <v>0.502</v>
      </c>
      <c r="AV245" s="79" t="s">
        <v>1132</v>
      </c>
      <c r="AW245" s="79" t="s">
        <v>1332</v>
      </c>
      <c r="AX245" s="80" t="s">
        <v>2150</v>
      </c>
      <c r="AY245" s="87"/>
      <c r="AZ245" s="87"/>
      <c r="BA245" s="80">
        <f t="shared" si="46"/>
        <v>0</v>
      </c>
      <c r="BB245" s="210" t="str">
        <f t="shared" si="47"/>
        <v>Nombre de Bâtiments</v>
      </c>
      <c r="BC245" s="48"/>
      <c r="BD245" s="48"/>
      <c r="BE245" s="48"/>
      <c r="BF245" s="48"/>
    </row>
    <row r="246" spans="1:58" s="12" customFormat="1" ht="38.25" customHeight="1" x14ac:dyDescent="0.25">
      <c r="A246" s="94"/>
      <c r="B246" s="95"/>
      <c r="C246" s="96"/>
      <c r="D246" s="97" t="s">
        <v>1536</v>
      </c>
      <c r="E246" s="97"/>
      <c r="F246" s="97" t="s">
        <v>1491</v>
      </c>
      <c r="G246" s="94" t="s">
        <v>121</v>
      </c>
      <c r="H246" s="98" t="s">
        <v>1492</v>
      </c>
      <c r="I246" s="98" t="s">
        <v>714</v>
      </c>
      <c r="J246" s="99"/>
      <c r="K246" s="97"/>
      <c r="L246" s="97" t="s">
        <v>2357</v>
      </c>
      <c r="M246" s="94"/>
      <c r="N246" s="97"/>
      <c r="O246" s="96" t="s">
        <v>176</v>
      </c>
      <c r="P246" s="97"/>
      <c r="Q246" s="100" t="s">
        <v>1822</v>
      </c>
      <c r="R246" s="97"/>
      <c r="S246" s="97"/>
      <c r="T246" s="97" t="s">
        <v>1542</v>
      </c>
      <c r="U246" s="97"/>
      <c r="V246" s="97" t="s">
        <v>496</v>
      </c>
      <c r="W246" s="97"/>
      <c r="X246" s="97"/>
      <c r="Y246" s="94"/>
      <c r="Z246" s="97"/>
      <c r="AA246" s="101"/>
      <c r="AB246" s="101"/>
      <c r="AC246" s="101"/>
      <c r="AD246" s="101"/>
      <c r="AE246" s="97"/>
      <c r="AF246" s="97" t="s">
        <v>1491</v>
      </c>
      <c r="AG246" s="102">
        <v>300000000</v>
      </c>
      <c r="AH246" s="201"/>
      <c r="AI246" s="103"/>
      <c r="AJ246" s="103"/>
      <c r="AK246" s="101"/>
      <c r="AL246" s="104"/>
      <c r="AM246" s="105" t="s">
        <v>1535</v>
      </c>
      <c r="AN246" s="106" t="e">
        <f t="shared" ca="1" si="48"/>
        <v>#DIV/0!</v>
      </c>
      <c r="AO246" s="107">
        <v>0.05</v>
      </c>
      <c r="AP246" s="107"/>
      <c r="AQ246" s="108">
        <v>0</v>
      </c>
      <c r="AR246" s="109">
        <v>0.05</v>
      </c>
      <c r="AS246" s="110">
        <f t="shared" si="49"/>
        <v>0.05</v>
      </c>
      <c r="AT246" s="111">
        <f t="shared" si="50"/>
        <v>0</v>
      </c>
      <c r="AU246" s="111">
        <f t="shared" si="51"/>
        <v>0.05</v>
      </c>
      <c r="AV246" s="104" t="s">
        <v>1132</v>
      </c>
      <c r="AW246" s="104" t="s">
        <v>1333</v>
      </c>
      <c r="AX246" s="105"/>
      <c r="AY246" s="201"/>
      <c r="AZ246" s="201"/>
      <c r="BA246" s="105">
        <f t="shared" si="46"/>
        <v>0</v>
      </c>
      <c r="BB246" s="211" t="str">
        <f t="shared" si="47"/>
        <v>Nombre de Bâtiments</v>
      </c>
      <c r="BC246" s="112"/>
      <c r="BD246" s="112"/>
      <c r="BE246" s="112"/>
      <c r="BF246" s="112"/>
    </row>
    <row r="247" spans="1:58" s="12" customFormat="1" ht="120" customHeight="1" x14ac:dyDescent="0.25">
      <c r="A247" s="49"/>
      <c r="B247" s="50" t="s">
        <v>546</v>
      </c>
      <c r="C247" s="69" t="s">
        <v>513</v>
      </c>
      <c r="D247" s="52" t="s">
        <v>532</v>
      </c>
      <c r="E247" s="52" t="s">
        <v>822</v>
      </c>
      <c r="F247" s="52" t="s">
        <v>785</v>
      </c>
      <c r="G247" s="49" t="s">
        <v>111</v>
      </c>
      <c r="H247" s="53" t="s">
        <v>830</v>
      </c>
      <c r="I247" s="53" t="s">
        <v>837</v>
      </c>
      <c r="J247" s="54">
        <f>79662169790/1000</f>
        <v>79662169.790000007</v>
      </c>
      <c r="K247" s="52" t="s">
        <v>779</v>
      </c>
      <c r="L247" s="52" t="s">
        <v>169</v>
      </c>
      <c r="M247" s="49">
        <v>45</v>
      </c>
      <c r="N247" s="52" t="s">
        <v>786</v>
      </c>
      <c r="O247" s="55" t="s">
        <v>176</v>
      </c>
      <c r="P247" s="52" t="s">
        <v>784</v>
      </c>
      <c r="Q247" s="91" t="s">
        <v>1315</v>
      </c>
      <c r="R247" s="52" t="s">
        <v>887</v>
      </c>
      <c r="S247" s="52" t="s">
        <v>888</v>
      </c>
      <c r="T247" s="52" t="s">
        <v>225</v>
      </c>
      <c r="U247" s="52" t="s">
        <v>787</v>
      </c>
      <c r="V247" s="52" t="s">
        <v>1643</v>
      </c>
      <c r="W247" s="52" t="s">
        <v>357</v>
      </c>
      <c r="X247" s="52" t="s">
        <v>1644</v>
      </c>
      <c r="Y247" s="49"/>
      <c r="Z247" s="52"/>
      <c r="AA247" s="56" t="s">
        <v>703</v>
      </c>
      <c r="AB247" s="56" t="s">
        <v>703</v>
      </c>
      <c r="AC247" s="56" t="s">
        <v>703</v>
      </c>
      <c r="AD247" s="56" t="s">
        <v>703</v>
      </c>
      <c r="AE247" s="52" t="s">
        <v>2209</v>
      </c>
      <c r="AF247" s="52" t="s">
        <v>785</v>
      </c>
      <c r="AG247" s="54">
        <v>141728739076</v>
      </c>
      <c r="AH247" s="56"/>
      <c r="AI247" s="58"/>
      <c r="AJ247" s="58"/>
      <c r="AK247" s="56">
        <v>44746</v>
      </c>
      <c r="AL247" s="59">
        <v>720</v>
      </c>
      <c r="AM247" s="60" t="s">
        <v>2210</v>
      </c>
      <c r="AN247" s="61">
        <f t="shared" ca="1" si="48"/>
        <v>0.84583333333333333</v>
      </c>
      <c r="AO247" s="62">
        <v>0</v>
      </c>
      <c r="AP247" s="62"/>
      <c r="AQ247" s="68">
        <v>0</v>
      </c>
      <c r="AR247" s="65">
        <v>0</v>
      </c>
      <c r="AS247" s="66">
        <f t="shared" si="49"/>
        <v>0</v>
      </c>
      <c r="AT247" s="63">
        <f t="shared" si="50"/>
        <v>0</v>
      </c>
      <c r="AU247" s="63">
        <f t="shared" si="51"/>
        <v>0</v>
      </c>
      <c r="AV247" s="59" t="s">
        <v>1132</v>
      </c>
      <c r="AW247" s="59" t="s">
        <v>1132</v>
      </c>
      <c r="AX247" s="60" t="s">
        <v>2211</v>
      </c>
      <c r="AY247" s="241"/>
      <c r="AZ247" s="241"/>
      <c r="BA247" s="60">
        <f t="shared" si="46"/>
        <v>0</v>
      </c>
      <c r="BB247" s="212" t="str">
        <f t="shared" si="47"/>
        <v>Km</v>
      </c>
      <c r="BC247" s="67"/>
      <c r="BD247" s="67"/>
      <c r="BE247" s="67"/>
      <c r="BF247" s="67" t="s">
        <v>2212</v>
      </c>
    </row>
    <row r="248" spans="1:58" s="12" customFormat="1" ht="63.75" customHeight="1" x14ac:dyDescent="0.25">
      <c r="A248" s="49"/>
      <c r="B248" s="50" t="s">
        <v>546</v>
      </c>
      <c r="C248" s="69" t="s">
        <v>513</v>
      </c>
      <c r="D248" s="52" t="s">
        <v>532</v>
      </c>
      <c r="E248" s="52" t="s">
        <v>822</v>
      </c>
      <c r="F248" s="52" t="s">
        <v>788</v>
      </c>
      <c r="G248" s="49" t="s">
        <v>111</v>
      </c>
      <c r="H248" s="53" t="s">
        <v>830</v>
      </c>
      <c r="I248" s="53" t="s">
        <v>837</v>
      </c>
      <c r="J248" s="54">
        <f>69626690210/1000</f>
        <v>69626690.209999993</v>
      </c>
      <c r="K248" s="52" t="s">
        <v>779</v>
      </c>
      <c r="L248" s="52" t="s">
        <v>169</v>
      </c>
      <c r="M248" s="49">
        <v>40</v>
      </c>
      <c r="N248" s="52" t="s">
        <v>786</v>
      </c>
      <c r="O248" s="55" t="s">
        <v>176</v>
      </c>
      <c r="P248" s="52" t="s">
        <v>784</v>
      </c>
      <c r="Q248" s="91" t="s">
        <v>1315</v>
      </c>
      <c r="R248" s="52" t="s">
        <v>889</v>
      </c>
      <c r="S248" s="52" t="s">
        <v>890</v>
      </c>
      <c r="T248" s="52" t="s">
        <v>789</v>
      </c>
      <c r="U248" s="52" t="s">
        <v>790</v>
      </c>
      <c r="V248" s="52" t="s">
        <v>1646</v>
      </c>
      <c r="W248" s="52" t="s">
        <v>1647</v>
      </c>
      <c r="X248" s="52" t="s">
        <v>1648</v>
      </c>
      <c r="Y248" s="49"/>
      <c r="Z248" s="52"/>
      <c r="AA248" s="56" t="s">
        <v>703</v>
      </c>
      <c r="AB248" s="56" t="s">
        <v>703</v>
      </c>
      <c r="AC248" s="56" t="s">
        <v>703</v>
      </c>
      <c r="AD248" s="56" t="s">
        <v>703</v>
      </c>
      <c r="AE248" s="52" t="s">
        <v>703</v>
      </c>
      <c r="AF248" s="52" t="s">
        <v>788</v>
      </c>
      <c r="AG248" s="54" t="s">
        <v>703</v>
      </c>
      <c r="AH248" s="56"/>
      <c r="AI248" s="58"/>
      <c r="AJ248" s="58"/>
      <c r="AK248" s="56"/>
      <c r="AL248" s="59" t="s">
        <v>703</v>
      </c>
      <c r="AM248" s="60" t="s">
        <v>703</v>
      </c>
      <c r="AN248" s="61" t="e">
        <f t="shared" ca="1" si="48"/>
        <v>#VALUE!</v>
      </c>
      <c r="AO248" s="62">
        <v>0</v>
      </c>
      <c r="AP248" s="62"/>
      <c r="AQ248" s="68">
        <v>0</v>
      </c>
      <c r="AR248" s="65">
        <v>0</v>
      </c>
      <c r="AS248" s="66">
        <f t="shared" si="49"/>
        <v>0</v>
      </c>
      <c r="AT248" s="63">
        <f t="shared" si="50"/>
        <v>0</v>
      </c>
      <c r="AU248" s="63">
        <f t="shared" si="51"/>
        <v>0</v>
      </c>
      <c r="AV248" s="59" t="s">
        <v>1381</v>
      </c>
      <c r="AW248" s="59" t="s">
        <v>1781</v>
      </c>
      <c r="AX248" s="60" t="s">
        <v>1649</v>
      </c>
      <c r="AY248" s="241"/>
      <c r="AZ248" s="241"/>
      <c r="BA248" s="60">
        <f t="shared" si="46"/>
        <v>0</v>
      </c>
      <c r="BB248" s="212" t="str">
        <f t="shared" si="47"/>
        <v>Km</v>
      </c>
      <c r="BC248" s="67"/>
      <c r="BD248" s="67"/>
      <c r="BE248" s="67"/>
      <c r="BF248" s="67"/>
    </row>
    <row r="249" spans="1:58" s="12" customFormat="1" ht="63.75" customHeight="1" x14ac:dyDescent="0.25">
      <c r="A249" s="49"/>
      <c r="B249" s="50" t="s">
        <v>546</v>
      </c>
      <c r="C249" s="69" t="s">
        <v>1698</v>
      </c>
      <c r="D249" s="52" t="s">
        <v>1650</v>
      </c>
      <c r="E249" s="52" t="s">
        <v>822</v>
      </c>
      <c r="F249" s="52" t="s">
        <v>2151</v>
      </c>
      <c r="G249" s="49" t="s">
        <v>111</v>
      </c>
      <c r="H249" s="53" t="s">
        <v>830</v>
      </c>
      <c r="I249" s="53" t="s">
        <v>1652</v>
      </c>
      <c r="J249" s="54">
        <f>548485000000/1000</f>
        <v>548485000</v>
      </c>
      <c r="K249" s="52" t="s">
        <v>779</v>
      </c>
      <c r="L249" s="52" t="s">
        <v>169</v>
      </c>
      <c r="M249" s="49">
        <v>159.75</v>
      </c>
      <c r="N249" s="52"/>
      <c r="O249" s="55" t="s">
        <v>176</v>
      </c>
      <c r="P249" s="52" t="s">
        <v>1653</v>
      </c>
      <c r="Q249" s="91" t="s">
        <v>1315</v>
      </c>
      <c r="R249" s="52" t="s">
        <v>1654</v>
      </c>
      <c r="S249" s="52" t="s">
        <v>1655</v>
      </c>
      <c r="T249" s="52" t="s">
        <v>787</v>
      </c>
      <c r="U249" s="52" t="s">
        <v>790</v>
      </c>
      <c r="V249" s="52" t="s">
        <v>495</v>
      </c>
      <c r="W249" s="52" t="s">
        <v>791</v>
      </c>
      <c r="X249" s="52" t="s">
        <v>1656</v>
      </c>
      <c r="Y249" s="49">
        <v>510000</v>
      </c>
      <c r="Z249" s="52" t="s">
        <v>1657</v>
      </c>
      <c r="AA249" s="56"/>
      <c r="AB249" s="56"/>
      <c r="AC249" s="56"/>
      <c r="AD249" s="56"/>
      <c r="AE249" s="52"/>
      <c r="AF249" s="52" t="s">
        <v>2151</v>
      </c>
      <c r="AG249" s="54"/>
      <c r="AH249" s="56"/>
      <c r="AI249" s="58"/>
      <c r="AJ249" s="58"/>
      <c r="AK249" s="56"/>
      <c r="AL249" s="59"/>
      <c r="AM249" s="60"/>
      <c r="AN249" s="61" t="e">
        <f t="shared" ca="1" si="48"/>
        <v>#DIV/0!</v>
      </c>
      <c r="AO249" s="62">
        <v>0</v>
      </c>
      <c r="AP249" s="62"/>
      <c r="AQ249" s="68">
        <v>0</v>
      </c>
      <c r="AR249" s="65">
        <v>0</v>
      </c>
      <c r="AS249" s="66">
        <f t="shared" si="49"/>
        <v>0</v>
      </c>
      <c r="AT249" s="63">
        <f t="shared" si="50"/>
        <v>0</v>
      </c>
      <c r="AU249" s="63">
        <f t="shared" si="51"/>
        <v>0</v>
      </c>
      <c r="AV249" s="59" t="s">
        <v>1142</v>
      </c>
      <c r="AW249" s="59" t="s">
        <v>1372</v>
      </c>
      <c r="AX249" s="60" t="s">
        <v>2236</v>
      </c>
      <c r="AY249" s="241"/>
      <c r="AZ249" s="241"/>
      <c r="BA249" s="60">
        <f t="shared" si="46"/>
        <v>0</v>
      </c>
      <c r="BB249" s="212" t="str">
        <f t="shared" si="47"/>
        <v>Km</v>
      </c>
      <c r="BC249" s="67"/>
      <c r="BD249" s="67"/>
      <c r="BE249" s="67"/>
      <c r="BF249" s="67"/>
    </row>
    <row r="250" spans="1:58" s="12" customFormat="1" ht="63.75" customHeight="1" x14ac:dyDescent="0.25">
      <c r="A250" s="49"/>
      <c r="B250" s="50" t="s">
        <v>546</v>
      </c>
      <c r="C250" s="69" t="s">
        <v>1698</v>
      </c>
      <c r="D250" s="52" t="s">
        <v>1650</v>
      </c>
      <c r="E250" s="52" t="s">
        <v>822</v>
      </c>
      <c r="F250" s="52" t="s">
        <v>2152</v>
      </c>
      <c r="G250" s="49" t="s">
        <v>115</v>
      </c>
      <c r="H250" s="53" t="s">
        <v>830</v>
      </c>
      <c r="I250" s="53" t="s">
        <v>1652</v>
      </c>
      <c r="J250" s="54">
        <f>20885000000/1000</f>
        <v>20885000</v>
      </c>
      <c r="K250" s="52" t="s">
        <v>779</v>
      </c>
      <c r="L250" s="52" t="s">
        <v>2358</v>
      </c>
      <c r="M250" s="49">
        <v>37</v>
      </c>
      <c r="N250" s="52"/>
      <c r="O250" s="55" t="s">
        <v>176</v>
      </c>
      <c r="P250" s="52" t="s">
        <v>1653</v>
      </c>
      <c r="Q250" s="91" t="s">
        <v>1315</v>
      </c>
      <c r="R250" s="52" t="s">
        <v>1654</v>
      </c>
      <c r="S250" s="52" t="s">
        <v>1655</v>
      </c>
      <c r="T250" s="52" t="s">
        <v>787</v>
      </c>
      <c r="U250" s="52" t="s">
        <v>790</v>
      </c>
      <c r="V250" s="52" t="s">
        <v>495</v>
      </c>
      <c r="W250" s="52" t="s">
        <v>791</v>
      </c>
      <c r="X250" s="52" t="s">
        <v>1656</v>
      </c>
      <c r="Y250" s="49">
        <v>621200</v>
      </c>
      <c r="Z250" s="52" t="s">
        <v>1657</v>
      </c>
      <c r="AA250" s="56"/>
      <c r="AB250" s="56"/>
      <c r="AC250" s="56"/>
      <c r="AD250" s="56"/>
      <c r="AE250" s="52"/>
      <c r="AF250" s="52" t="s">
        <v>2152</v>
      </c>
      <c r="AG250" s="54"/>
      <c r="AH250" s="56"/>
      <c r="AI250" s="58"/>
      <c r="AJ250" s="58"/>
      <c r="AK250" s="56"/>
      <c r="AL250" s="59"/>
      <c r="AM250" s="60"/>
      <c r="AN250" s="61" t="e">
        <f t="shared" ca="1" si="48"/>
        <v>#DIV/0!</v>
      </c>
      <c r="AO250" s="62">
        <v>0</v>
      </c>
      <c r="AP250" s="62"/>
      <c r="AQ250" s="68">
        <v>0</v>
      </c>
      <c r="AR250" s="65">
        <v>0</v>
      </c>
      <c r="AS250" s="66">
        <f t="shared" si="49"/>
        <v>0</v>
      </c>
      <c r="AT250" s="63">
        <f t="shared" si="50"/>
        <v>0</v>
      </c>
      <c r="AU250" s="63">
        <f t="shared" si="51"/>
        <v>0</v>
      </c>
      <c r="AV250" s="59" t="s">
        <v>1142</v>
      </c>
      <c r="AW250" s="59" t="s">
        <v>1372</v>
      </c>
      <c r="AX250" s="60" t="s">
        <v>2010</v>
      </c>
      <c r="AY250" s="241"/>
      <c r="AZ250" s="241"/>
      <c r="BA250" s="60">
        <f t="shared" si="46"/>
        <v>0</v>
      </c>
      <c r="BB250" s="212" t="str">
        <f t="shared" si="47"/>
        <v>Nb de rapports</v>
      </c>
      <c r="BC250" s="67"/>
      <c r="BD250" s="67"/>
      <c r="BE250" s="67"/>
      <c r="BF250" s="67"/>
    </row>
    <row r="251" spans="1:58" s="12" customFormat="1" ht="38.25" customHeight="1" x14ac:dyDescent="0.25">
      <c r="A251" s="49"/>
      <c r="B251" s="50" t="s">
        <v>546</v>
      </c>
      <c r="C251" s="69" t="s">
        <v>516</v>
      </c>
      <c r="D251" s="52" t="s">
        <v>535</v>
      </c>
      <c r="E251" s="52" t="s">
        <v>552</v>
      </c>
      <c r="F251" s="52" t="s">
        <v>62</v>
      </c>
      <c r="G251" s="49" t="s">
        <v>113</v>
      </c>
      <c r="H251" s="53" t="s">
        <v>830</v>
      </c>
      <c r="I251" s="53" t="s">
        <v>1144</v>
      </c>
      <c r="J251" s="54">
        <v>149060745</v>
      </c>
      <c r="K251" s="52" t="s">
        <v>143</v>
      </c>
      <c r="L251" s="52" t="s">
        <v>169</v>
      </c>
      <c r="M251" s="49">
        <v>9</v>
      </c>
      <c r="N251" s="52" t="s">
        <v>187</v>
      </c>
      <c r="O251" s="55" t="s">
        <v>176</v>
      </c>
      <c r="P251" s="52" t="s">
        <v>177</v>
      </c>
      <c r="Q251" s="91" t="s">
        <v>1394</v>
      </c>
      <c r="R251" s="52"/>
      <c r="S251" s="52"/>
      <c r="T251" s="52"/>
      <c r="U251" s="52"/>
      <c r="V251" s="52" t="s">
        <v>500</v>
      </c>
      <c r="W251" s="52" t="s">
        <v>296</v>
      </c>
      <c r="X251" s="52" t="s">
        <v>296</v>
      </c>
      <c r="Y251" s="49"/>
      <c r="Z251" s="52"/>
      <c r="AA251" s="56"/>
      <c r="AB251" s="56"/>
      <c r="AC251" s="56"/>
      <c r="AD251" s="56"/>
      <c r="AE251" s="52" t="s">
        <v>371</v>
      </c>
      <c r="AF251" s="52" t="s">
        <v>62</v>
      </c>
      <c r="AG251" s="54">
        <v>223542823522</v>
      </c>
      <c r="AH251" s="56"/>
      <c r="AI251" s="58"/>
      <c r="AJ251" s="58"/>
      <c r="AK251" s="56"/>
      <c r="AL251" s="59">
        <v>720</v>
      </c>
      <c r="AM251" s="60" t="s">
        <v>1397</v>
      </c>
      <c r="AN251" s="61">
        <f t="shared" ca="1" si="48"/>
        <v>62.993055555555557</v>
      </c>
      <c r="AO251" s="62">
        <v>0</v>
      </c>
      <c r="AP251" s="62"/>
      <c r="AQ251" s="68">
        <v>0</v>
      </c>
      <c r="AR251" s="65">
        <v>0</v>
      </c>
      <c r="AS251" s="66">
        <f t="shared" si="49"/>
        <v>0</v>
      </c>
      <c r="AT251" s="63">
        <f t="shared" si="50"/>
        <v>0</v>
      </c>
      <c r="AU251" s="63">
        <f t="shared" si="51"/>
        <v>0</v>
      </c>
      <c r="AV251" s="59" t="s">
        <v>1142</v>
      </c>
      <c r="AW251" s="59" t="s">
        <v>1372</v>
      </c>
      <c r="AX251" s="60" t="s">
        <v>1398</v>
      </c>
      <c r="AY251" s="241"/>
      <c r="AZ251" s="241"/>
      <c r="BA251" s="60">
        <f t="shared" si="46"/>
        <v>0</v>
      </c>
      <c r="BB251" s="212" t="str">
        <f t="shared" si="47"/>
        <v>Km</v>
      </c>
      <c r="BC251" s="67"/>
      <c r="BD251" s="67"/>
      <c r="BE251" s="67"/>
      <c r="BF251" s="67"/>
    </row>
    <row r="252" spans="1:58" s="12" customFormat="1" ht="38.25" customHeight="1" x14ac:dyDescent="0.25">
      <c r="A252" s="49"/>
      <c r="B252" s="50" t="s">
        <v>546</v>
      </c>
      <c r="C252" s="69" t="s">
        <v>510</v>
      </c>
      <c r="D252" s="52" t="s">
        <v>528</v>
      </c>
      <c r="E252" s="52" t="s">
        <v>552</v>
      </c>
      <c r="F252" s="52" t="s">
        <v>1876</v>
      </c>
      <c r="G252" s="49" t="s">
        <v>114</v>
      </c>
      <c r="H252" s="53" t="s">
        <v>110</v>
      </c>
      <c r="I252" s="53" t="s">
        <v>714</v>
      </c>
      <c r="J252" s="54">
        <v>40000000000</v>
      </c>
      <c r="K252" s="52"/>
      <c r="L252" s="52" t="s">
        <v>169</v>
      </c>
      <c r="M252" s="49"/>
      <c r="N252" s="52"/>
      <c r="O252" s="55" t="s">
        <v>176</v>
      </c>
      <c r="P252" s="52"/>
      <c r="Q252" s="91" t="s">
        <v>1709</v>
      </c>
      <c r="R252" s="52"/>
      <c r="S252" s="52"/>
      <c r="T252" s="52"/>
      <c r="U252" s="52"/>
      <c r="V252" s="52" t="s">
        <v>2153</v>
      </c>
      <c r="W252" s="52"/>
      <c r="X252" s="52"/>
      <c r="Y252" s="49"/>
      <c r="Z252" s="52"/>
      <c r="AA252" s="56">
        <v>44540</v>
      </c>
      <c r="AB252" s="56"/>
      <c r="AC252" s="56">
        <v>44544</v>
      </c>
      <c r="AD252" s="56"/>
      <c r="AE252" s="52"/>
      <c r="AF252" s="52" t="s">
        <v>1677</v>
      </c>
      <c r="AG252" s="54">
        <v>52896665487</v>
      </c>
      <c r="AH252" s="56"/>
      <c r="AI252" s="58"/>
      <c r="AJ252" s="58"/>
      <c r="AK252" s="56"/>
      <c r="AL252" s="59"/>
      <c r="AM252" s="60" t="s">
        <v>1201</v>
      </c>
      <c r="AN252" s="61" t="e">
        <f t="shared" ca="1" si="48"/>
        <v>#DIV/0!</v>
      </c>
      <c r="AO252" s="62">
        <v>0</v>
      </c>
      <c r="AP252" s="62"/>
      <c r="AQ252" s="68">
        <v>0</v>
      </c>
      <c r="AR252" s="65">
        <v>0</v>
      </c>
      <c r="AS252" s="66">
        <f t="shared" si="49"/>
        <v>0</v>
      </c>
      <c r="AT252" s="63">
        <f t="shared" si="50"/>
        <v>0</v>
      </c>
      <c r="AU252" s="63">
        <f t="shared" si="51"/>
        <v>0</v>
      </c>
      <c r="AV252" s="59" t="s">
        <v>1381</v>
      </c>
      <c r="AW252" s="59" t="s">
        <v>1781</v>
      </c>
      <c r="AX252" s="60" t="s">
        <v>1189</v>
      </c>
      <c r="AY252" s="241"/>
      <c r="AZ252" s="241"/>
      <c r="BA252" s="60">
        <f t="shared" si="46"/>
        <v>0</v>
      </c>
      <c r="BB252" s="212" t="str">
        <f t="shared" si="47"/>
        <v>Km</v>
      </c>
      <c r="BC252" s="67"/>
      <c r="BD252" s="67"/>
      <c r="BE252" s="67"/>
      <c r="BF252" s="67"/>
    </row>
    <row r="253" spans="1:58" s="12" customFormat="1" ht="38.25" customHeight="1" x14ac:dyDescent="0.25">
      <c r="A253" s="49"/>
      <c r="B253" s="50" t="s">
        <v>546</v>
      </c>
      <c r="C253" s="69" t="s">
        <v>510</v>
      </c>
      <c r="D253" s="52" t="s">
        <v>528</v>
      </c>
      <c r="E253" s="52" t="s">
        <v>552</v>
      </c>
      <c r="F253" s="52" t="s">
        <v>2154</v>
      </c>
      <c r="G253" s="49" t="s">
        <v>113</v>
      </c>
      <c r="H253" s="53" t="s">
        <v>110</v>
      </c>
      <c r="I253" s="53" t="s">
        <v>714</v>
      </c>
      <c r="J253" s="54"/>
      <c r="K253" s="52"/>
      <c r="L253" s="52" t="s">
        <v>1134</v>
      </c>
      <c r="M253" s="49"/>
      <c r="N253" s="52"/>
      <c r="O253" s="55" t="s">
        <v>176</v>
      </c>
      <c r="P253" s="52"/>
      <c r="Q253" s="91" t="s">
        <v>1321</v>
      </c>
      <c r="R253" s="52"/>
      <c r="S253" s="52"/>
      <c r="T253" s="52"/>
      <c r="U253" s="52"/>
      <c r="V253" s="52"/>
      <c r="W253" s="52"/>
      <c r="X253" s="52"/>
      <c r="Y253" s="49"/>
      <c r="Z253" s="52"/>
      <c r="AA253" s="56">
        <v>44540</v>
      </c>
      <c r="AB253" s="56"/>
      <c r="AC253" s="56">
        <v>44544</v>
      </c>
      <c r="AD253" s="56"/>
      <c r="AE253" s="52"/>
      <c r="AF253" s="52" t="s">
        <v>2154</v>
      </c>
      <c r="AG253" s="54">
        <v>2690000000</v>
      </c>
      <c r="AH253" s="56"/>
      <c r="AI253" s="58"/>
      <c r="AJ253" s="58"/>
      <c r="AK253" s="56"/>
      <c r="AL253" s="59"/>
      <c r="AM253" s="60" t="s">
        <v>1193</v>
      </c>
      <c r="AN253" s="61" t="e">
        <f t="shared" ca="1" si="48"/>
        <v>#DIV/0!</v>
      </c>
      <c r="AO253" s="62">
        <v>0</v>
      </c>
      <c r="AP253" s="62"/>
      <c r="AQ253" s="68">
        <v>0</v>
      </c>
      <c r="AR253" s="65">
        <v>0</v>
      </c>
      <c r="AS253" s="66">
        <f t="shared" si="49"/>
        <v>0</v>
      </c>
      <c r="AT253" s="63">
        <f t="shared" si="50"/>
        <v>0</v>
      </c>
      <c r="AU253" s="63">
        <f t="shared" si="51"/>
        <v>0</v>
      </c>
      <c r="AV253" s="59" t="s">
        <v>1381</v>
      </c>
      <c r="AW253" s="59" t="s">
        <v>1781</v>
      </c>
      <c r="AX253" s="60" t="s">
        <v>1189</v>
      </c>
      <c r="AY253" s="241"/>
      <c r="AZ253" s="241"/>
      <c r="BA253" s="60">
        <f t="shared" si="46"/>
        <v>0</v>
      </c>
      <c r="BB253" s="212" t="str">
        <f t="shared" si="47"/>
        <v>ML</v>
      </c>
      <c r="BC253" s="67"/>
      <c r="BD253" s="67"/>
      <c r="BE253" s="67"/>
      <c r="BF253" s="67"/>
    </row>
    <row r="254" spans="1:58" s="12" customFormat="1" ht="45" customHeight="1" x14ac:dyDescent="0.25">
      <c r="A254" s="49"/>
      <c r="B254" s="50" t="s">
        <v>546</v>
      </c>
      <c r="C254" s="69" t="s">
        <v>510</v>
      </c>
      <c r="D254" s="52" t="s">
        <v>528</v>
      </c>
      <c r="E254" s="52" t="s">
        <v>552</v>
      </c>
      <c r="F254" s="52" t="s">
        <v>1679</v>
      </c>
      <c r="G254" s="49" t="s">
        <v>114</v>
      </c>
      <c r="H254" s="53" t="s">
        <v>110</v>
      </c>
      <c r="I254" s="53" t="s">
        <v>714</v>
      </c>
      <c r="J254" s="54"/>
      <c r="K254" s="52"/>
      <c r="L254" s="52" t="s">
        <v>1134</v>
      </c>
      <c r="M254" s="49"/>
      <c r="N254" s="52"/>
      <c r="O254" s="55" t="s">
        <v>176</v>
      </c>
      <c r="P254" s="52"/>
      <c r="Q254" s="91" t="s">
        <v>1304</v>
      </c>
      <c r="R254" s="52"/>
      <c r="S254" s="52"/>
      <c r="T254" s="52"/>
      <c r="U254" s="52"/>
      <c r="V254" s="52" t="s">
        <v>508</v>
      </c>
      <c r="W254" s="52"/>
      <c r="X254" s="52"/>
      <c r="Y254" s="49"/>
      <c r="Z254" s="52"/>
      <c r="AA254" s="56">
        <v>44540</v>
      </c>
      <c r="AB254" s="56"/>
      <c r="AC254" s="56">
        <v>44544</v>
      </c>
      <c r="AD254" s="56">
        <v>44651</v>
      </c>
      <c r="AE254" s="52"/>
      <c r="AF254" s="52" t="s">
        <v>1679</v>
      </c>
      <c r="AG254" s="54">
        <v>900000000</v>
      </c>
      <c r="AH254" s="56"/>
      <c r="AI254" s="58"/>
      <c r="AJ254" s="58"/>
      <c r="AK254" s="56"/>
      <c r="AL254" s="59"/>
      <c r="AM254" s="60" t="s">
        <v>1205</v>
      </c>
      <c r="AN254" s="61" t="e">
        <f t="shared" ca="1" si="48"/>
        <v>#DIV/0!</v>
      </c>
      <c r="AO254" s="62">
        <v>0</v>
      </c>
      <c r="AP254" s="62"/>
      <c r="AQ254" s="68">
        <v>0</v>
      </c>
      <c r="AR254" s="65">
        <v>0</v>
      </c>
      <c r="AS254" s="66">
        <f t="shared" si="49"/>
        <v>0</v>
      </c>
      <c r="AT254" s="63">
        <f t="shared" si="50"/>
        <v>0</v>
      </c>
      <c r="AU254" s="63">
        <f t="shared" si="51"/>
        <v>0</v>
      </c>
      <c r="AV254" s="59" t="s">
        <v>1142</v>
      </c>
      <c r="AW254" s="59" t="s">
        <v>1372</v>
      </c>
      <c r="AX254" s="60"/>
      <c r="AY254" s="241"/>
      <c r="AZ254" s="241"/>
      <c r="BA254" s="60">
        <f t="shared" si="46"/>
        <v>0</v>
      </c>
      <c r="BB254" s="212" t="str">
        <f t="shared" si="47"/>
        <v>ML</v>
      </c>
      <c r="BC254" s="67"/>
      <c r="BD254" s="67"/>
      <c r="BE254" s="67"/>
      <c r="BF254" s="67"/>
    </row>
    <row r="255" spans="1:58" s="12" customFormat="1" ht="63.75" customHeight="1" x14ac:dyDescent="0.25">
      <c r="A255" s="164"/>
      <c r="B255" s="165" t="s">
        <v>546</v>
      </c>
      <c r="C255" s="166" t="s">
        <v>510</v>
      </c>
      <c r="D255" s="122" t="s">
        <v>528</v>
      </c>
      <c r="E255" s="122" t="s">
        <v>552</v>
      </c>
      <c r="F255" s="122" t="s">
        <v>1681</v>
      </c>
      <c r="G255" s="164" t="s">
        <v>114</v>
      </c>
      <c r="H255" s="167" t="s">
        <v>1492</v>
      </c>
      <c r="I255" s="168" t="s">
        <v>714</v>
      </c>
      <c r="J255" s="169"/>
      <c r="K255" s="122"/>
      <c r="L255" s="122" t="s">
        <v>169</v>
      </c>
      <c r="M255" s="164"/>
      <c r="N255" s="122"/>
      <c r="O255" s="170" t="s">
        <v>176</v>
      </c>
      <c r="P255" s="122"/>
      <c r="Q255" s="171" t="s">
        <v>2155</v>
      </c>
      <c r="R255" s="122"/>
      <c r="S255" s="122"/>
      <c r="T255" s="122"/>
      <c r="U255" s="122"/>
      <c r="V255" s="122" t="s">
        <v>490</v>
      </c>
      <c r="W255" s="122"/>
      <c r="X255" s="122"/>
      <c r="Y255" s="164"/>
      <c r="Z255" s="122"/>
      <c r="AA255" s="172">
        <v>44540</v>
      </c>
      <c r="AB255" s="172"/>
      <c r="AC255" s="172">
        <v>44544</v>
      </c>
      <c r="AD255" s="172">
        <v>44651</v>
      </c>
      <c r="AE255" s="122"/>
      <c r="AF255" s="122" t="s">
        <v>1681</v>
      </c>
      <c r="AG255" s="169">
        <v>753950960</v>
      </c>
      <c r="AH255" s="172"/>
      <c r="AI255" s="173"/>
      <c r="AJ255" s="173"/>
      <c r="AK255" s="172"/>
      <c r="AL255" s="174"/>
      <c r="AM255" s="175" t="s">
        <v>1506</v>
      </c>
      <c r="AN255" s="176" t="e">
        <f t="shared" ca="1" si="48"/>
        <v>#DIV/0!</v>
      </c>
      <c r="AO255" s="177">
        <v>0</v>
      </c>
      <c r="AP255" s="177"/>
      <c r="AQ255" s="178">
        <v>0</v>
      </c>
      <c r="AR255" s="179">
        <v>0</v>
      </c>
      <c r="AS255" s="180">
        <f t="shared" si="49"/>
        <v>0</v>
      </c>
      <c r="AT255" s="181">
        <f t="shared" si="50"/>
        <v>0</v>
      </c>
      <c r="AU255" s="181">
        <f t="shared" si="51"/>
        <v>0</v>
      </c>
      <c r="AV255" s="174" t="s">
        <v>1142</v>
      </c>
      <c r="AW255" s="174" t="s">
        <v>1372</v>
      </c>
      <c r="AX255" s="175" t="s">
        <v>1690</v>
      </c>
      <c r="AY255" s="243"/>
      <c r="AZ255" s="243"/>
      <c r="BA255" s="175">
        <f t="shared" si="46"/>
        <v>0</v>
      </c>
      <c r="BB255" s="214" t="str">
        <f t="shared" si="47"/>
        <v>Km</v>
      </c>
      <c r="BC255" s="168"/>
      <c r="BD255" s="168"/>
      <c r="BE255" s="168"/>
      <c r="BF255" s="168"/>
    </row>
    <row r="256" spans="1:58" s="12" customFormat="1" ht="45" customHeight="1" x14ac:dyDescent="0.25">
      <c r="A256" s="164"/>
      <c r="B256" s="165" t="s">
        <v>546</v>
      </c>
      <c r="C256" s="166" t="s">
        <v>510</v>
      </c>
      <c r="D256" s="122" t="s">
        <v>528</v>
      </c>
      <c r="E256" s="122" t="s">
        <v>552</v>
      </c>
      <c r="F256" s="122" t="s">
        <v>1682</v>
      </c>
      <c r="G256" s="164" t="s">
        <v>114</v>
      </c>
      <c r="H256" s="167" t="s">
        <v>1492</v>
      </c>
      <c r="I256" s="168" t="s">
        <v>714</v>
      </c>
      <c r="J256" s="169"/>
      <c r="K256" s="122"/>
      <c r="L256" s="122" t="s">
        <v>169</v>
      </c>
      <c r="M256" s="164">
        <v>104</v>
      </c>
      <c r="N256" s="122"/>
      <c r="O256" s="170" t="s">
        <v>176</v>
      </c>
      <c r="P256" s="122"/>
      <c r="Q256" s="171" t="s">
        <v>1307</v>
      </c>
      <c r="R256" s="122"/>
      <c r="S256" s="122"/>
      <c r="T256" s="122"/>
      <c r="U256" s="122"/>
      <c r="V256" s="122" t="s">
        <v>499</v>
      </c>
      <c r="W256" s="122"/>
      <c r="X256" s="122"/>
      <c r="Y256" s="164"/>
      <c r="Z256" s="122"/>
      <c r="AA256" s="172">
        <v>44540</v>
      </c>
      <c r="AB256" s="172"/>
      <c r="AC256" s="172">
        <v>44544</v>
      </c>
      <c r="AD256" s="172">
        <v>44651</v>
      </c>
      <c r="AE256" s="122"/>
      <c r="AF256" s="122" t="s">
        <v>1682</v>
      </c>
      <c r="AG256" s="169">
        <v>2400000000</v>
      </c>
      <c r="AH256" s="172"/>
      <c r="AI256" s="173"/>
      <c r="AJ256" s="173"/>
      <c r="AK256" s="172"/>
      <c r="AL256" s="174"/>
      <c r="AM256" s="175" t="s">
        <v>479</v>
      </c>
      <c r="AN256" s="176" t="e">
        <f t="shared" ca="1" si="48"/>
        <v>#DIV/0!</v>
      </c>
      <c r="AO256" s="177">
        <v>0</v>
      </c>
      <c r="AP256" s="177"/>
      <c r="AQ256" s="178">
        <v>0</v>
      </c>
      <c r="AR256" s="179">
        <v>0</v>
      </c>
      <c r="AS256" s="180">
        <f t="shared" si="49"/>
        <v>0</v>
      </c>
      <c r="AT256" s="181">
        <f t="shared" si="50"/>
        <v>0</v>
      </c>
      <c r="AU256" s="181">
        <f t="shared" si="51"/>
        <v>0</v>
      </c>
      <c r="AV256" s="174" t="s">
        <v>1142</v>
      </c>
      <c r="AW256" s="174" t="s">
        <v>1372</v>
      </c>
      <c r="AX256" s="175" t="s">
        <v>1691</v>
      </c>
      <c r="AY256" s="243"/>
      <c r="AZ256" s="243"/>
      <c r="BA256" s="175">
        <f t="shared" si="46"/>
        <v>0</v>
      </c>
      <c r="BB256" s="214" t="str">
        <f t="shared" si="47"/>
        <v>Km</v>
      </c>
      <c r="BC256" s="168"/>
      <c r="BD256" s="168"/>
      <c r="BE256" s="168"/>
      <c r="BF256" s="168"/>
    </row>
    <row r="257" spans="1:58" s="12" customFormat="1" ht="30" customHeight="1" x14ac:dyDescent="0.25">
      <c r="A257" s="49"/>
      <c r="B257" s="50"/>
      <c r="C257" s="69" t="s">
        <v>1697</v>
      </c>
      <c r="D257" s="52"/>
      <c r="E257" s="52"/>
      <c r="F257" s="52" t="s">
        <v>1683</v>
      </c>
      <c r="G257" s="49" t="s">
        <v>111</v>
      </c>
      <c r="H257" s="53" t="s">
        <v>110</v>
      </c>
      <c r="I257" s="53" t="s">
        <v>714</v>
      </c>
      <c r="J257" s="54"/>
      <c r="K257" s="52"/>
      <c r="L257" s="52" t="s">
        <v>169</v>
      </c>
      <c r="M257" s="49"/>
      <c r="N257" s="52"/>
      <c r="O257" s="55" t="s">
        <v>176</v>
      </c>
      <c r="P257" s="52"/>
      <c r="Q257" s="91" t="s">
        <v>1708</v>
      </c>
      <c r="R257" s="52"/>
      <c r="S257" s="52"/>
      <c r="T257" s="52"/>
      <c r="U257" s="52"/>
      <c r="V257" s="52" t="s">
        <v>984</v>
      </c>
      <c r="W257" s="52" t="s">
        <v>312</v>
      </c>
      <c r="X257" s="52"/>
      <c r="Y257" s="49"/>
      <c r="Z257" s="52"/>
      <c r="AA257" s="56">
        <v>44540</v>
      </c>
      <c r="AB257" s="56"/>
      <c r="AC257" s="56">
        <v>44544</v>
      </c>
      <c r="AD257" s="56"/>
      <c r="AE257" s="52"/>
      <c r="AF257" s="52" t="s">
        <v>1683</v>
      </c>
      <c r="AG257" s="54">
        <v>3000000000</v>
      </c>
      <c r="AH257" s="56"/>
      <c r="AI257" s="58"/>
      <c r="AJ257" s="58"/>
      <c r="AK257" s="56"/>
      <c r="AL257" s="59"/>
      <c r="AM257" s="60" t="s">
        <v>477</v>
      </c>
      <c r="AN257" s="62" t="e">
        <f t="shared" ca="1" si="48"/>
        <v>#DIV/0!</v>
      </c>
      <c r="AO257" s="62">
        <v>0</v>
      </c>
      <c r="AP257" s="62"/>
      <c r="AQ257" s="68">
        <v>0</v>
      </c>
      <c r="AR257" s="65">
        <v>0</v>
      </c>
      <c r="AS257" s="66">
        <f t="shared" si="49"/>
        <v>0</v>
      </c>
      <c r="AT257" s="63">
        <f t="shared" si="50"/>
        <v>0</v>
      </c>
      <c r="AU257" s="63">
        <f t="shared" si="51"/>
        <v>0</v>
      </c>
      <c r="AV257" s="59" t="s">
        <v>1142</v>
      </c>
      <c r="AW257" s="59" t="s">
        <v>1372</v>
      </c>
      <c r="AX257" s="60" t="s">
        <v>1189</v>
      </c>
      <c r="AY257" s="241"/>
      <c r="AZ257" s="241"/>
      <c r="BA257" s="60">
        <f t="shared" si="46"/>
        <v>0</v>
      </c>
      <c r="BB257" s="212" t="str">
        <f t="shared" si="47"/>
        <v>Km</v>
      </c>
      <c r="BC257" s="67"/>
      <c r="BD257" s="67"/>
      <c r="BE257" s="67"/>
      <c r="BF257" s="67"/>
    </row>
    <row r="258" spans="1:58" s="12" customFormat="1" ht="30" customHeight="1" x14ac:dyDescent="0.25">
      <c r="A258" s="49"/>
      <c r="B258" s="50"/>
      <c r="C258" s="69" t="s">
        <v>1697</v>
      </c>
      <c r="D258" s="52"/>
      <c r="E258" s="52"/>
      <c r="F258" s="52" t="s">
        <v>2156</v>
      </c>
      <c r="G258" s="49" t="s">
        <v>114</v>
      </c>
      <c r="H258" s="53" t="s">
        <v>110</v>
      </c>
      <c r="I258" s="53" t="s">
        <v>714</v>
      </c>
      <c r="J258" s="54"/>
      <c r="K258" s="52"/>
      <c r="L258" s="52" t="s">
        <v>169</v>
      </c>
      <c r="M258" s="49"/>
      <c r="N258" s="52"/>
      <c r="O258" s="55" t="s">
        <v>176</v>
      </c>
      <c r="P258" s="52"/>
      <c r="Q258" s="91" t="s">
        <v>1499</v>
      </c>
      <c r="R258" s="52"/>
      <c r="S258" s="52"/>
      <c r="T258" s="52"/>
      <c r="U258" s="52"/>
      <c r="V258" s="52" t="s">
        <v>984</v>
      </c>
      <c r="W258" s="52"/>
      <c r="X258" s="52"/>
      <c r="Y258" s="49"/>
      <c r="Z258" s="52"/>
      <c r="AA258" s="56">
        <v>44540</v>
      </c>
      <c r="AB258" s="56"/>
      <c r="AC258" s="56">
        <v>44544</v>
      </c>
      <c r="AD258" s="56"/>
      <c r="AE258" s="52"/>
      <c r="AF258" s="52" t="s">
        <v>2156</v>
      </c>
      <c r="AG258" s="54">
        <v>1000000000</v>
      </c>
      <c r="AH258" s="56"/>
      <c r="AI258" s="58"/>
      <c r="AJ258" s="58"/>
      <c r="AK258" s="56"/>
      <c r="AL258" s="59"/>
      <c r="AM258" s="60" t="s">
        <v>1687</v>
      </c>
      <c r="AN258" s="62" t="e">
        <f t="shared" ca="1" si="48"/>
        <v>#DIV/0!</v>
      </c>
      <c r="AO258" s="62">
        <v>0</v>
      </c>
      <c r="AP258" s="62"/>
      <c r="AQ258" s="68">
        <v>0</v>
      </c>
      <c r="AR258" s="65">
        <v>0</v>
      </c>
      <c r="AS258" s="66">
        <f t="shared" si="49"/>
        <v>0</v>
      </c>
      <c r="AT258" s="63">
        <f t="shared" si="50"/>
        <v>0</v>
      </c>
      <c r="AU258" s="63">
        <f t="shared" si="51"/>
        <v>0</v>
      </c>
      <c r="AV258" s="59" t="s">
        <v>1142</v>
      </c>
      <c r="AW258" s="59" t="s">
        <v>1372</v>
      </c>
      <c r="AX258" s="60" t="s">
        <v>1189</v>
      </c>
      <c r="AY258" s="241"/>
      <c r="AZ258" s="241"/>
      <c r="BA258" s="60">
        <f t="shared" si="46"/>
        <v>0</v>
      </c>
      <c r="BB258" s="212" t="str">
        <f t="shared" si="47"/>
        <v>Km</v>
      </c>
      <c r="BC258" s="67"/>
      <c r="BD258" s="67"/>
      <c r="BE258" s="67"/>
      <c r="BF258" s="67"/>
    </row>
    <row r="259" spans="1:58" s="12" customFormat="1" ht="38.25" customHeight="1" x14ac:dyDescent="0.25">
      <c r="A259" s="49"/>
      <c r="B259" s="50" t="s">
        <v>546</v>
      </c>
      <c r="C259" s="69" t="s">
        <v>1191</v>
      </c>
      <c r="D259" s="52" t="s">
        <v>1343</v>
      </c>
      <c r="E259" s="52" t="s">
        <v>552</v>
      </c>
      <c r="F259" s="52" t="s">
        <v>1685</v>
      </c>
      <c r="G259" s="49" t="s">
        <v>114</v>
      </c>
      <c r="H259" s="53" t="s">
        <v>110</v>
      </c>
      <c r="I259" s="53" t="s">
        <v>714</v>
      </c>
      <c r="J259" s="54"/>
      <c r="K259" s="52"/>
      <c r="L259" s="52" t="s">
        <v>169</v>
      </c>
      <c r="M259" s="49"/>
      <c r="N259" s="52"/>
      <c r="O259" s="55" t="s">
        <v>176</v>
      </c>
      <c r="P259" s="52"/>
      <c r="Q259" s="91" t="s">
        <v>1707</v>
      </c>
      <c r="R259" s="52"/>
      <c r="S259" s="52"/>
      <c r="T259" s="52"/>
      <c r="U259" s="52"/>
      <c r="V259" s="52" t="s">
        <v>501</v>
      </c>
      <c r="W259" s="52"/>
      <c r="X259" s="52"/>
      <c r="Y259" s="49"/>
      <c r="Z259" s="52"/>
      <c r="AA259" s="56">
        <v>44540</v>
      </c>
      <c r="AB259" s="56"/>
      <c r="AC259" s="56">
        <v>44544</v>
      </c>
      <c r="AD259" s="56">
        <v>44651</v>
      </c>
      <c r="AE259" s="52"/>
      <c r="AF259" s="52" t="s">
        <v>1685</v>
      </c>
      <c r="AG259" s="54">
        <v>1747885580</v>
      </c>
      <c r="AH259" s="56"/>
      <c r="AI259" s="58"/>
      <c r="AJ259" s="58"/>
      <c r="AK259" s="56"/>
      <c r="AL259" s="59"/>
      <c r="AM259" s="60" t="s">
        <v>1688</v>
      </c>
      <c r="AN259" s="62" t="e">
        <f t="shared" ca="1" si="48"/>
        <v>#DIV/0!</v>
      </c>
      <c r="AO259" s="62">
        <v>0</v>
      </c>
      <c r="AP259" s="62"/>
      <c r="AQ259" s="68">
        <v>0</v>
      </c>
      <c r="AR259" s="65">
        <v>0</v>
      </c>
      <c r="AS259" s="66">
        <f t="shared" si="49"/>
        <v>0</v>
      </c>
      <c r="AT259" s="63">
        <f t="shared" si="50"/>
        <v>0</v>
      </c>
      <c r="AU259" s="63">
        <f t="shared" si="51"/>
        <v>0</v>
      </c>
      <c r="AV259" s="59" t="s">
        <v>1142</v>
      </c>
      <c r="AW259" s="59" t="s">
        <v>1372</v>
      </c>
      <c r="AX259" s="60"/>
      <c r="AY259" s="241"/>
      <c r="AZ259" s="241"/>
      <c r="BA259" s="60">
        <f t="shared" si="46"/>
        <v>0</v>
      </c>
      <c r="BB259" s="212" t="str">
        <f t="shared" si="47"/>
        <v>Km</v>
      </c>
      <c r="BC259" s="67"/>
      <c r="BD259" s="67"/>
      <c r="BE259" s="67"/>
      <c r="BF259" s="67"/>
    </row>
    <row r="260" spans="1:58" s="12" customFormat="1" ht="38.25" customHeight="1" x14ac:dyDescent="0.25">
      <c r="A260" s="49"/>
      <c r="B260" s="50" t="s">
        <v>546</v>
      </c>
      <c r="C260" s="69" t="s">
        <v>1191</v>
      </c>
      <c r="D260" s="52" t="s">
        <v>1343</v>
      </c>
      <c r="E260" s="52" t="s">
        <v>552</v>
      </c>
      <c r="F260" s="52" t="s">
        <v>1686</v>
      </c>
      <c r="G260" s="49" t="s">
        <v>114</v>
      </c>
      <c r="H260" s="53" t="s">
        <v>110</v>
      </c>
      <c r="I260" s="53" t="s">
        <v>714</v>
      </c>
      <c r="J260" s="54"/>
      <c r="K260" s="52"/>
      <c r="L260" s="52" t="s">
        <v>169</v>
      </c>
      <c r="M260" s="49"/>
      <c r="N260" s="52"/>
      <c r="O260" s="55" t="s">
        <v>176</v>
      </c>
      <c r="P260" s="52"/>
      <c r="Q260" s="91" t="s">
        <v>1706</v>
      </c>
      <c r="R260" s="52"/>
      <c r="S260" s="52"/>
      <c r="T260" s="52"/>
      <c r="U260" s="52"/>
      <c r="V260" s="52" t="s">
        <v>501</v>
      </c>
      <c r="W260" s="52"/>
      <c r="X260" s="52"/>
      <c r="Y260" s="49"/>
      <c r="Z260" s="52"/>
      <c r="AA260" s="56">
        <v>44540</v>
      </c>
      <c r="AB260" s="56"/>
      <c r="AC260" s="56">
        <v>44544</v>
      </c>
      <c r="AD260" s="56">
        <v>44651</v>
      </c>
      <c r="AE260" s="52"/>
      <c r="AF260" s="52" t="s">
        <v>1686</v>
      </c>
      <c r="AG260" s="54">
        <v>1680093000</v>
      </c>
      <c r="AH260" s="56"/>
      <c r="AI260" s="58"/>
      <c r="AJ260" s="58"/>
      <c r="AK260" s="56"/>
      <c r="AL260" s="59"/>
      <c r="AM260" s="60" t="s">
        <v>1689</v>
      </c>
      <c r="AN260" s="62" t="e">
        <f t="shared" ca="1" si="48"/>
        <v>#DIV/0!</v>
      </c>
      <c r="AO260" s="62">
        <v>0</v>
      </c>
      <c r="AP260" s="62"/>
      <c r="AQ260" s="68">
        <v>0</v>
      </c>
      <c r="AR260" s="65">
        <v>0</v>
      </c>
      <c r="AS260" s="66">
        <f t="shared" si="49"/>
        <v>0</v>
      </c>
      <c r="AT260" s="63">
        <f t="shared" si="50"/>
        <v>0</v>
      </c>
      <c r="AU260" s="63">
        <f t="shared" si="51"/>
        <v>0</v>
      </c>
      <c r="AV260" s="59" t="s">
        <v>1142</v>
      </c>
      <c r="AW260" s="59" t="s">
        <v>1372</v>
      </c>
      <c r="AX260" s="60"/>
      <c r="AY260" s="241"/>
      <c r="AZ260" s="241"/>
      <c r="BA260" s="60">
        <f t="shared" si="46"/>
        <v>0</v>
      </c>
      <c r="BB260" s="212" t="str">
        <f t="shared" si="47"/>
        <v>Km</v>
      </c>
      <c r="BC260" s="67"/>
      <c r="BD260" s="67"/>
      <c r="BE260" s="67"/>
      <c r="BF260" s="67"/>
    </row>
    <row r="261" spans="1:58" s="12" customFormat="1" ht="60" customHeight="1" x14ac:dyDescent="0.25">
      <c r="A261" s="70"/>
      <c r="B261" s="71" t="s">
        <v>546</v>
      </c>
      <c r="C261" s="72" t="s">
        <v>1191</v>
      </c>
      <c r="D261" s="73" t="s">
        <v>1343</v>
      </c>
      <c r="E261" s="73" t="s">
        <v>552</v>
      </c>
      <c r="F261" s="73" t="s">
        <v>1190</v>
      </c>
      <c r="G261" s="70" t="s">
        <v>121</v>
      </c>
      <c r="H261" s="74" t="s">
        <v>110</v>
      </c>
      <c r="I261" s="74" t="s">
        <v>714</v>
      </c>
      <c r="J261" s="75"/>
      <c r="K261" s="73"/>
      <c r="L261" s="73" t="s">
        <v>1134</v>
      </c>
      <c r="M261" s="70"/>
      <c r="N261" s="73"/>
      <c r="O261" s="72" t="s">
        <v>176</v>
      </c>
      <c r="P261" s="73"/>
      <c r="Q261" s="90" t="s">
        <v>1306</v>
      </c>
      <c r="R261" s="73"/>
      <c r="S261" s="73"/>
      <c r="T261" s="73"/>
      <c r="U261" s="73"/>
      <c r="V261" s="73" t="s">
        <v>493</v>
      </c>
      <c r="W261" s="73"/>
      <c r="X261" s="73"/>
      <c r="Y261" s="70"/>
      <c r="Z261" s="73"/>
      <c r="AA261" s="76">
        <v>44580</v>
      </c>
      <c r="AB261" s="76"/>
      <c r="AC261" s="76">
        <v>44585</v>
      </c>
      <c r="AD261" s="76"/>
      <c r="AE261" s="73"/>
      <c r="AF261" s="73" t="s">
        <v>1190</v>
      </c>
      <c r="AG261" s="77">
        <v>3600000000</v>
      </c>
      <c r="AH261" s="76"/>
      <c r="AI261" s="78"/>
      <c r="AJ261" s="78"/>
      <c r="AK261" s="76"/>
      <c r="AL261" s="79"/>
      <c r="AM261" s="80" t="s">
        <v>1192</v>
      </c>
      <c r="AN261" s="81" t="e">
        <f t="shared" ca="1" si="48"/>
        <v>#DIV/0!</v>
      </c>
      <c r="AO261" s="82">
        <v>0.87</v>
      </c>
      <c r="AP261" s="82"/>
      <c r="AQ261" s="83">
        <v>0</v>
      </c>
      <c r="AR261" s="84">
        <v>0.87</v>
      </c>
      <c r="AS261" s="85">
        <f t="shared" si="49"/>
        <v>0.87</v>
      </c>
      <c r="AT261" s="86">
        <f t="shared" si="50"/>
        <v>0</v>
      </c>
      <c r="AU261" s="86">
        <f t="shared" si="51"/>
        <v>0.87</v>
      </c>
      <c r="AV261" s="79" t="s">
        <v>2039</v>
      </c>
      <c r="AW261" s="79" t="s">
        <v>1332</v>
      </c>
      <c r="AX261" s="80" t="s">
        <v>2038</v>
      </c>
      <c r="AY261" s="87"/>
      <c r="AZ261" s="87"/>
      <c r="BA261" s="80">
        <f t="shared" si="46"/>
        <v>0</v>
      </c>
      <c r="BB261" s="210" t="str">
        <f t="shared" si="47"/>
        <v>ML</v>
      </c>
      <c r="BC261" s="48"/>
      <c r="BD261" s="48"/>
      <c r="BE261" s="48"/>
      <c r="BF261" s="48"/>
    </row>
    <row r="262" spans="1:58" s="12" customFormat="1" ht="60" x14ac:dyDescent="0.25">
      <c r="A262" s="49"/>
      <c r="B262" s="50" t="s">
        <v>546</v>
      </c>
      <c r="C262" s="69" t="s">
        <v>1191</v>
      </c>
      <c r="D262" s="52" t="s">
        <v>1343</v>
      </c>
      <c r="E262" s="52" t="s">
        <v>552</v>
      </c>
      <c r="F262" s="52" t="s">
        <v>1194</v>
      </c>
      <c r="G262" s="49" t="s">
        <v>114</v>
      </c>
      <c r="H262" s="53" t="s">
        <v>110</v>
      </c>
      <c r="I262" s="53" t="s">
        <v>714</v>
      </c>
      <c r="J262" s="54"/>
      <c r="K262" s="52" t="s">
        <v>2370</v>
      </c>
      <c r="L262" s="52" t="s">
        <v>169</v>
      </c>
      <c r="M262" s="49"/>
      <c r="N262" s="52"/>
      <c r="O262" s="55" t="s">
        <v>176</v>
      </c>
      <c r="P262" s="52"/>
      <c r="Q262" s="91" t="s">
        <v>1291</v>
      </c>
      <c r="R262" s="52"/>
      <c r="S262" s="52"/>
      <c r="T262" s="52"/>
      <c r="U262" s="52"/>
      <c r="V262" s="52" t="s">
        <v>505</v>
      </c>
      <c r="W262" s="52" t="s">
        <v>2352</v>
      </c>
      <c r="X262" s="52" t="s">
        <v>2353</v>
      </c>
      <c r="Y262" s="49"/>
      <c r="Z262" s="52"/>
      <c r="AA262" s="56">
        <v>44575</v>
      </c>
      <c r="AB262" s="56"/>
      <c r="AC262" s="56">
        <v>44622</v>
      </c>
      <c r="AD262" s="56">
        <v>44651</v>
      </c>
      <c r="AE262" s="52" t="s">
        <v>2351</v>
      </c>
      <c r="AF262" s="52" t="s">
        <v>1194</v>
      </c>
      <c r="AG262" s="54">
        <v>3000000000</v>
      </c>
      <c r="AH262" s="56"/>
      <c r="AI262" s="58"/>
      <c r="AJ262" s="246">
        <v>2996632319</v>
      </c>
      <c r="AK262" s="56">
        <v>44682</v>
      </c>
      <c r="AL262" s="59">
        <v>90</v>
      </c>
      <c r="AM262" s="60" t="s">
        <v>1195</v>
      </c>
      <c r="AN262" s="62">
        <f t="shared" ca="1" si="48"/>
        <v>7.4777777777777779</v>
      </c>
      <c r="AO262" s="62">
        <v>0.15</v>
      </c>
      <c r="AP262" s="62"/>
      <c r="AQ262" s="68">
        <v>0</v>
      </c>
      <c r="AR262" s="65">
        <v>0</v>
      </c>
      <c r="AS262" s="66">
        <f t="shared" si="49"/>
        <v>0.15</v>
      </c>
      <c r="AT262" s="63">
        <f t="shared" si="50"/>
        <v>0.15</v>
      </c>
      <c r="AU262" s="63">
        <f t="shared" si="51"/>
        <v>0.15</v>
      </c>
      <c r="AV262" s="59" t="s">
        <v>1132</v>
      </c>
      <c r="AW262" s="59" t="s">
        <v>1333</v>
      </c>
      <c r="AX262" s="60" t="s">
        <v>2354</v>
      </c>
      <c r="AY262" s="241"/>
      <c r="AZ262" s="241"/>
      <c r="BA262" s="60">
        <f t="shared" si="46"/>
        <v>0</v>
      </c>
      <c r="BB262" s="212" t="str">
        <f t="shared" si="47"/>
        <v>Km</v>
      </c>
      <c r="BC262" s="67"/>
      <c r="BD262" s="67"/>
      <c r="BE262" s="67"/>
      <c r="BF262" s="67"/>
    </row>
    <row r="263" spans="1:58" s="12" customFormat="1" ht="63.75" x14ac:dyDescent="0.25">
      <c r="A263" s="22"/>
      <c r="B263" s="23" t="s">
        <v>546</v>
      </c>
      <c r="C263" s="24" t="s">
        <v>1191</v>
      </c>
      <c r="D263" s="25" t="s">
        <v>1343</v>
      </c>
      <c r="E263" s="25" t="s">
        <v>552</v>
      </c>
      <c r="F263" s="25" t="s">
        <v>1197</v>
      </c>
      <c r="G263" s="22" t="s">
        <v>113</v>
      </c>
      <c r="H263" s="26" t="s">
        <v>110</v>
      </c>
      <c r="I263" s="26" t="s">
        <v>714</v>
      </c>
      <c r="J263" s="27"/>
      <c r="K263" s="25" t="s">
        <v>2370</v>
      </c>
      <c r="L263" s="25" t="s">
        <v>1134</v>
      </c>
      <c r="M263" s="22">
        <v>152</v>
      </c>
      <c r="N263" s="25"/>
      <c r="O263" s="24" t="s">
        <v>176</v>
      </c>
      <c r="P263" s="25"/>
      <c r="Q263" s="42" t="s">
        <v>2371</v>
      </c>
      <c r="R263" s="25" t="s">
        <v>2372</v>
      </c>
      <c r="S263" s="25" t="s">
        <v>2372</v>
      </c>
      <c r="T263" s="25"/>
      <c r="U263" s="25"/>
      <c r="V263" s="25" t="s">
        <v>2157</v>
      </c>
      <c r="W263" s="25" t="s">
        <v>2158</v>
      </c>
      <c r="X263" s="25" t="s">
        <v>2373</v>
      </c>
      <c r="Y263" s="22"/>
      <c r="Z263" s="25"/>
      <c r="AA263" s="28">
        <v>44575</v>
      </c>
      <c r="AB263" s="28"/>
      <c r="AC263" s="28">
        <v>44593</v>
      </c>
      <c r="AD263" s="28">
        <v>44651</v>
      </c>
      <c r="AE263" s="25" t="s">
        <v>2369</v>
      </c>
      <c r="AF263" s="25" t="s">
        <v>1197</v>
      </c>
      <c r="AG263" s="29">
        <v>2892191187.5999999</v>
      </c>
      <c r="AH263" s="28"/>
      <c r="AI263" s="30"/>
      <c r="AJ263" s="30"/>
      <c r="AK263" s="28">
        <v>44711</v>
      </c>
      <c r="AL263" s="31">
        <v>120</v>
      </c>
      <c r="AM263" s="32" t="s">
        <v>1199</v>
      </c>
      <c r="AN263" s="33">
        <f t="shared" ca="1" si="48"/>
        <v>5.3666666666666663</v>
      </c>
      <c r="AO263" s="34">
        <v>1</v>
      </c>
      <c r="AP263" s="35"/>
      <c r="AQ263" s="35">
        <v>0</v>
      </c>
      <c r="AR263" s="36">
        <v>0</v>
      </c>
      <c r="AS263" s="37">
        <f t="shared" si="49"/>
        <v>1</v>
      </c>
      <c r="AT263" s="38">
        <f t="shared" si="50"/>
        <v>1</v>
      </c>
      <c r="AU263" s="38">
        <f t="shared" si="51"/>
        <v>1</v>
      </c>
      <c r="AV263" s="31" t="s">
        <v>1328</v>
      </c>
      <c r="AW263" s="31" t="s">
        <v>1676</v>
      </c>
      <c r="AX263" s="32" t="s">
        <v>2374</v>
      </c>
      <c r="AY263" s="185"/>
      <c r="AZ263" s="185"/>
      <c r="BA263" s="32">
        <f t="shared" si="46"/>
        <v>152</v>
      </c>
      <c r="BB263" s="209" t="str">
        <f t="shared" si="47"/>
        <v>ML</v>
      </c>
      <c r="BC263" s="39"/>
      <c r="BD263" s="39"/>
      <c r="BE263" s="39"/>
      <c r="BF263" s="39"/>
    </row>
    <row r="264" spans="1:58" s="12" customFormat="1" ht="38.25" customHeight="1" x14ac:dyDescent="0.25">
      <c r="A264" s="49"/>
      <c r="B264" s="50" t="s">
        <v>546</v>
      </c>
      <c r="C264" s="69" t="s">
        <v>1191</v>
      </c>
      <c r="D264" s="52" t="s">
        <v>1343</v>
      </c>
      <c r="E264" s="52" t="s">
        <v>552</v>
      </c>
      <c r="F264" s="52" t="s">
        <v>1694</v>
      </c>
      <c r="G264" s="49" t="s">
        <v>114</v>
      </c>
      <c r="H264" s="53" t="s">
        <v>110</v>
      </c>
      <c r="I264" s="53" t="s">
        <v>714</v>
      </c>
      <c r="J264" s="54"/>
      <c r="K264" s="52"/>
      <c r="L264" s="52" t="s">
        <v>169</v>
      </c>
      <c r="M264" s="49"/>
      <c r="N264" s="52"/>
      <c r="O264" s="55" t="s">
        <v>176</v>
      </c>
      <c r="P264" s="52"/>
      <c r="Q264" s="91" t="s">
        <v>1391</v>
      </c>
      <c r="R264" s="52"/>
      <c r="S264" s="52"/>
      <c r="T264" s="52"/>
      <c r="U264" s="52"/>
      <c r="V264" s="52" t="s">
        <v>490</v>
      </c>
      <c r="W264" s="52"/>
      <c r="X264" s="52"/>
      <c r="Y264" s="49"/>
      <c r="Z264" s="52"/>
      <c r="AA264" s="56">
        <v>44620</v>
      </c>
      <c r="AB264" s="56">
        <v>44631</v>
      </c>
      <c r="AC264" s="56">
        <v>44631</v>
      </c>
      <c r="AD264" s="56"/>
      <c r="AE264" s="52"/>
      <c r="AF264" s="52" t="s">
        <v>1694</v>
      </c>
      <c r="AG264" s="54">
        <v>15225000000</v>
      </c>
      <c r="AH264" s="56"/>
      <c r="AI264" s="58"/>
      <c r="AJ264" s="58"/>
      <c r="AK264" s="56"/>
      <c r="AL264" s="59"/>
      <c r="AM264" s="60" t="s">
        <v>1695</v>
      </c>
      <c r="AN264" s="62" t="e">
        <f t="shared" ca="1" si="48"/>
        <v>#DIV/0!</v>
      </c>
      <c r="AO264" s="62">
        <v>0</v>
      </c>
      <c r="AP264" s="62"/>
      <c r="AQ264" s="68">
        <v>0</v>
      </c>
      <c r="AR264" s="65">
        <v>0</v>
      </c>
      <c r="AS264" s="66">
        <f t="shared" si="49"/>
        <v>0</v>
      </c>
      <c r="AT264" s="63">
        <f t="shared" si="50"/>
        <v>0</v>
      </c>
      <c r="AU264" s="63">
        <f t="shared" si="51"/>
        <v>0</v>
      </c>
      <c r="AV264" s="59" t="s">
        <v>1142</v>
      </c>
      <c r="AW264" s="59" t="s">
        <v>1372</v>
      </c>
      <c r="AX264" s="60" t="s">
        <v>1189</v>
      </c>
      <c r="AY264" s="241"/>
      <c r="AZ264" s="241"/>
      <c r="BA264" s="60">
        <f t="shared" si="46"/>
        <v>0</v>
      </c>
      <c r="BB264" s="212" t="str">
        <f t="shared" si="47"/>
        <v>Km</v>
      </c>
      <c r="BC264" s="67"/>
      <c r="BD264" s="67"/>
      <c r="BE264" s="67"/>
      <c r="BF264" s="67"/>
    </row>
    <row r="265" spans="1:58" s="12" customFormat="1" ht="38.25" customHeight="1" x14ac:dyDescent="0.25">
      <c r="A265" s="49"/>
      <c r="B265" s="50" t="s">
        <v>546</v>
      </c>
      <c r="C265" s="69" t="s">
        <v>1191</v>
      </c>
      <c r="D265" s="52" t="s">
        <v>1343</v>
      </c>
      <c r="E265" s="52" t="s">
        <v>552</v>
      </c>
      <c r="F265" s="52" t="s">
        <v>1696</v>
      </c>
      <c r="G265" s="49" t="s">
        <v>111</v>
      </c>
      <c r="H265" s="53" t="s">
        <v>110</v>
      </c>
      <c r="I265" s="53" t="s">
        <v>714</v>
      </c>
      <c r="J265" s="54"/>
      <c r="K265" s="52"/>
      <c r="L265" s="52" t="s">
        <v>169</v>
      </c>
      <c r="M265" s="49">
        <f>172-145</f>
        <v>27</v>
      </c>
      <c r="N265" s="52"/>
      <c r="O265" s="55" t="s">
        <v>176</v>
      </c>
      <c r="P265" s="52"/>
      <c r="Q265" s="91" t="s">
        <v>1304</v>
      </c>
      <c r="R265" s="52"/>
      <c r="S265" s="52"/>
      <c r="T265" s="52"/>
      <c r="U265" s="52"/>
      <c r="V265" s="52" t="s">
        <v>499</v>
      </c>
      <c r="W265" s="52"/>
      <c r="X265" s="52"/>
      <c r="Y265" s="49"/>
      <c r="Z265" s="52"/>
      <c r="AA265" s="56">
        <v>44690</v>
      </c>
      <c r="AB265" s="56"/>
      <c r="AC265" s="56"/>
      <c r="AD265" s="56"/>
      <c r="AE265" s="52"/>
      <c r="AF265" s="52" t="s">
        <v>1696</v>
      </c>
      <c r="AG265" s="54">
        <v>11249960200</v>
      </c>
      <c r="AH265" s="56"/>
      <c r="AI265" s="58"/>
      <c r="AJ265" s="58"/>
      <c r="AK265" s="56"/>
      <c r="AL265" s="59"/>
      <c r="AM265" s="60"/>
      <c r="AN265" s="62" t="e">
        <f t="shared" ca="1" si="48"/>
        <v>#DIV/0!</v>
      </c>
      <c r="AO265" s="62">
        <v>0</v>
      </c>
      <c r="AP265" s="62"/>
      <c r="AQ265" s="68">
        <v>0</v>
      </c>
      <c r="AR265" s="65">
        <v>0</v>
      </c>
      <c r="AS265" s="66">
        <f t="shared" si="49"/>
        <v>0</v>
      </c>
      <c r="AT265" s="63">
        <f t="shared" si="50"/>
        <v>0</v>
      </c>
      <c r="AU265" s="63">
        <f t="shared" si="51"/>
        <v>0</v>
      </c>
      <c r="AV265" s="59" t="s">
        <v>1142</v>
      </c>
      <c r="AW265" s="59" t="s">
        <v>1372</v>
      </c>
      <c r="AX265" s="60"/>
      <c r="AY265" s="241"/>
      <c r="AZ265" s="241"/>
      <c r="BA265" s="60">
        <f t="shared" ref="BA265:BA328" si="52">+AU265*M265</f>
        <v>0</v>
      </c>
      <c r="BB265" s="212" t="str">
        <f t="shared" ref="BB265:BB328" si="53">L265</f>
        <v>Km</v>
      </c>
      <c r="BC265" s="67"/>
      <c r="BD265" s="67"/>
      <c r="BE265" s="67"/>
      <c r="BF265" s="67"/>
    </row>
    <row r="266" spans="1:58" s="12" customFormat="1" ht="25.5" customHeight="1" x14ac:dyDescent="0.25">
      <c r="A266" s="49"/>
      <c r="B266" s="50"/>
      <c r="C266" s="69"/>
      <c r="D266" s="52"/>
      <c r="E266" s="52"/>
      <c r="F266" s="52" t="s">
        <v>1704</v>
      </c>
      <c r="G266" s="49" t="s">
        <v>111</v>
      </c>
      <c r="H266" s="53" t="s">
        <v>109</v>
      </c>
      <c r="I266" s="53" t="s">
        <v>714</v>
      </c>
      <c r="J266" s="54">
        <v>20500000000</v>
      </c>
      <c r="K266" s="52"/>
      <c r="L266" s="52" t="s">
        <v>169</v>
      </c>
      <c r="M266" s="49"/>
      <c r="N266" s="52"/>
      <c r="O266" s="55" t="s">
        <v>176</v>
      </c>
      <c r="P266" s="52"/>
      <c r="Q266" s="91" t="s">
        <v>1282</v>
      </c>
      <c r="R266" s="52"/>
      <c r="S266" s="52"/>
      <c r="T266" s="52"/>
      <c r="U266" s="52"/>
      <c r="V266" s="52" t="s">
        <v>500</v>
      </c>
      <c r="W266" s="52" t="s">
        <v>2159</v>
      </c>
      <c r="X266" s="52"/>
      <c r="Y266" s="49"/>
      <c r="Z266" s="52"/>
      <c r="AA266" s="56"/>
      <c r="AB266" s="56"/>
      <c r="AC266" s="56"/>
      <c r="AD266" s="56"/>
      <c r="AE266" s="52"/>
      <c r="AF266" s="52" t="s">
        <v>1704</v>
      </c>
      <c r="AG266" s="54"/>
      <c r="AH266" s="56"/>
      <c r="AI266" s="58"/>
      <c r="AJ266" s="58"/>
      <c r="AK266" s="56"/>
      <c r="AL266" s="59"/>
      <c r="AM266" s="60"/>
      <c r="AN266" s="62" t="e">
        <f t="shared" ca="1" si="48"/>
        <v>#DIV/0!</v>
      </c>
      <c r="AO266" s="62">
        <v>0</v>
      </c>
      <c r="AP266" s="62"/>
      <c r="AQ266" s="68">
        <v>0</v>
      </c>
      <c r="AR266" s="65">
        <v>0</v>
      </c>
      <c r="AS266" s="66">
        <f t="shared" si="49"/>
        <v>0</v>
      </c>
      <c r="AT266" s="63">
        <f t="shared" si="50"/>
        <v>0</v>
      </c>
      <c r="AU266" s="63">
        <f t="shared" si="51"/>
        <v>0</v>
      </c>
      <c r="AV266" s="59" t="s">
        <v>1381</v>
      </c>
      <c r="AW266" s="59" t="s">
        <v>1781</v>
      </c>
      <c r="AX266" s="60"/>
      <c r="AY266" s="241"/>
      <c r="AZ266" s="241"/>
      <c r="BA266" s="60">
        <f t="shared" si="52"/>
        <v>0</v>
      </c>
      <c r="BB266" s="212" t="str">
        <f t="shared" si="53"/>
        <v>Km</v>
      </c>
      <c r="BC266" s="67"/>
      <c r="BD266" s="67"/>
      <c r="BE266" s="67"/>
      <c r="BF266" s="67"/>
    </row>
    <row r="267" spans="1:58" s="12" customFormat="1" ht="25.5" customHeight="1" x14ac:dyDescent="0.25">
      <c r="A267" s="49"/>
      <c r="B267" s="50"/>
      <c r="C267" s="69"/>
      <c r="D267" s="52"/>
      <c r="E267" s="52"/>
      <c r="F267" s="52" t="s">
        <v>1710</v>
      </c>
      <c r="G267" s="49" t="s">
        <v>121</v>
      </c>
      <c r="H267" s="53" t="s">
        <v>109</v>
      </c>
      <c r="I267" s="53" t="s">
        <v>714</v>
      </c>
      <c r="J267" s="54">
        <v>400000000</v>
      </c>
      <c r="K267" s="52"/>
      <c r="L267" s="52" t="s">
        <v>1134</v>
      </c>
      <c r="M267" s="49"/>
      <c r="N267" s="52"/>
      <c r="O267" s="55" t="s">
        <v>176</v>
      </c>
      <c r="P267" s="52"/>
      <c r="Q267" s="91" t="s">
        <v>1304</v>
      </c>
      <c r="R267" s="52"/>
      <c r="S267" s="52"/>
      <c r="T267" s="52" t="s">
        <v>2300</v>
      </c>
      <c r="U267" s="52"/>
      <c r="V267" s="52" t="s">
        <v>508</v>
      </c>
      <c r="W267" s="52"/>
      <c r="X267" s="52"/>
      <c r="Y267" s="49"/>
      <c r="Z267" s="52"/>
      <c r="AA267" s="56"/>
      <c r="AB267" s="56"/>
      <c r="AC267" s="56"/>
      <c r="AD267" s="56"/>
      <c r="AE267" s="52"/>
      <c r="AF267" s="52" t="s">
        <v>1710</v>
      </c>
      <c r="AG267" s="54"/>
      <c r="AH267" s="56"/>
      <c r="AI267" s="58"/>
      <c r="AJ267" s="58"/>
      <c r="AK267" s="56"/>
      <c r="AL267" s="59"/>
      <c r="AM267" s="60"/>
      <c r="AN267" s="62" t="e">
        <f t="shared" ca="1" si="48"/>
        <v>#DIV/0!</v>
      </c>
      <c r="AO267" s="62">
        <v>0</v>
      </c>
      <c r="AP267" s="62"/>
      <c r="AQ267" s="68">
        <v>0</v>
      </c>
      <c r="AR267" s="65">
        <v>0</v>
      </c>
      <c r="AS267" s="66">
        <f t="shared" si="49"/>
        <v>0</v>
      </c>
      <c r="AT267" s="63">
        <f t="shared" si="50"/>
        <v>0</v>
      </c>
      <c r="AU267" s="63">
        <f t="shared" si="51"/>
        <v>0</v>
      </c>
      <c r="AV267" s="59" t="s">
        <v>1381</v>
      </c>
      <c r="AW267" s="59" t="s">
        <v>1781</v>
      </c>
      <c r="AX267" s="60"/>
      <c r="AY267" s="241"/>
      <c r="AZ267" s="241"/>
      <c r="BA267" s="60">
        <f t="shared" si="52"/>
        <v>0</v>
      </c>
      <c r="BB267" s="212" t="str">
        <f t="shared" si="53"/>
        <v>ML</v>
      </c>
      <c r="BC267" s="67"/>
      <c r="BD267" s="67"/>
      <c r="BE267" s="67"/>
      <c r="BF267" s="67"/>
    </row>
    <row r="268" spans="1:58" s="12" customFormat="1" ht="25.5" x14ac:dyDescent="0.25">
      <c r="A268" s="49"/>
      <c r="B268" s="50"/>
      <c r="C268" s="69"/>
      <c r="D268" s="52"/>
      <c r="E268" s="52"/>
      <c r="F268" s="52" t="s">
        <v>2160</v>
      </c>
      <c r="G268" s="49" t="s">
        <v>121</v>
      </c>
      <c r="H268" s="53" t="s">
        <v>109</v>
      </c>
      <c r="I268" s="53" t="s">
        <v>714</v>
      </c>
      <c r="J268" s="54">
        <v>205000000</v>
      </c>
      <c r="K268" s="52"/>
      <c r="L268" s="52"/>
      <c r="M268" s="49"/>
      <c r="N268" s="52"/>
      <c r="O268" s="55" t="s">
        <v>176</v>
      </c>
      <c r="P268" s="52"/>
      <c r="Q268" s="91" t="s">
        <v>1299</v>
      </c>
      <c r="R268" s="52"/>
      <c r="S268" s="52"/>
      <c r="T268" s="52"/>
      <c r="U268" s="52"/>
      <c r="V268" s="52" t="s">
        <v>490</v>
      </c>
      <c r="W268" s="52"/>
      <c r="X268" s="52"/>
      <c r="Y268" s="49"/>
      <c r="Z268" s="52"/>
      <c r="AA268" s="56"/>
      <c r="AB268" s="56"/>
      <c r="AC268" s="56"/>
      <c r="AD268" s="56"/>
      <c r="AE268" s="52"/>
      <c r="AF268" s="52" t="s">
        <v>2160</v>
      </c>
      <c r="AG268" s="54">
        <v>205000000</v>
      </c>
      <c r="AH268" s="56"/>
      <c r="AI268" s="58"/>
      <c r="AJ268" s="58"/>
      <c r="AK268" s="56"/>
      <c r="AL268" s="59"/>
      <c r="AM268" s="60"/>
      <c r="AN268" s="62" t="e">
        <f t="shared" ca="1" si="48"/>
        <v>#DIV/0!</v>
      </c>
      <c r="AO268" s="62">
        <v>0</v>
      </c>
      <c r="AP268" s="62"/>
      <c r="AQ268" s="68">
        <v>0</v>
      </c>
      <c r="AR268" s="65">
        <v>0</v>
      </c>
      <c r="AS268" s="66">
        <f t="shared" si="49"/>
        <v>0</v>
      </c>
      <c r="AT268" s="63">
        <f t="shared" si="50"/>
        <v>0</v>
      </c>
      <c r="AU268" s="63">
        <f t="shared" si="51"/>
        <v>0</v>
      </c>
      <c r="AV268" s="59" t="s">
        <v>1381</v>
      </c>
      <c r="AW268" s="59" t="s">
        <v>1781</v>
      </c>
      <c r="AX268" s="60"/>
      <c r="AY268" s="241"/>
      <c r="AZ268" s="241"/>
      <c r="BA268" s="60">
        <f t="shared" si="52"/>
        <v>0</v>
      </c>
      <c r="BB268" s="212">
        <f t="shared" si="53"/>
        <v>0</v>
      </c>
      <c r="BC268" s="67"/>
      <c r="BD268" s="67"/>
      <c r="BE268" s="67"/>
      <c r="BF268" s="67"/>
    </row>
    <row r="269" spans="1:58" s="12" customFormat="1" ht="45" customHeight="1" x14ac:dyDescent="0.25">
      <c r="A269" s="22"/>
      <c r="B269" s="23"/>
      <c r="C269" s="24"/>
      <c r="D269" s="25"/>
      <c r="E269" s="25"/>
      <c r="F269" s="25" t="s">
        <v>2049</v>
      </c>
      <c r="G269" s="22" t="s">
        <v>121</v>
      </c>
      <c r="H269" s="26" t="s">
        <v>110</v>
      </c>
      <c r="I269" s="26" t="s">
        <v>714</v>
      </c>
      <c r="J269" s="27"/>
      <c r="K269" s="25"/>
      <c r="L269" s="25" t="s">
        <v>1134</v>
      </c>
      <c r="M269" s="22"/>
      <c r="N269" s="25"/>
      <c r="O269" s="24" t="s">
        <v>176</v>
      </c>
      <c r="P269" s="25"/>
      <c r="Q269" s="42" t="s">
        <v>1504</v>
      </c>
      <c r="R269" s="25"/>
      <c r="S269" s="25"/>
      <c r="T269" s="25" t="s">
        <v>2046</v>
      </c>
      <c r="U269" s="25"/>
      <c r="V269" s="25" t="s">
        <v>494</v>
      </c>
      <c r="W269" s="25"/>
      <c r="X269" s="25"/>
      <c r="Y269" s="22"/>
      <c r="Z269" s="25"/>
      <c r="AA269" s="28"/>
      <c r="AB269" s="28"/>
      <c r="AC269" s="28"/>
      <c r="AD269" s="28"/>
      <c r="AE269" s="25"/>
      <c r="AF269" s="25" t="s">
        <v>2049</v>
      </c>
      <c r="AG269" s="29"/>
      <c r="AH269" s="28"/>
      <c r="AI269" s="30"/>
      <c r="AJ269" s="30"/>
      <c r="AK269" s="28"/>
      <c r="AL269" s="31"/>
      <c r="AM269" s="32" t="s">
        <v>1508</v>
      </c>
      <c r="AN269" s="33" t="e">
        <f t="shared" ca="1" si="48"/>
        <v>#DIV/0!</v>
      </c>
      <c r="AO269" s="34">
        <v>1</v>
      </c>
      <c r="AP269" s="35"/>
      <c r="AQ269" s="35">
        <v>0</v>
      </c>
      <c r="AR269" s="36">
        <v>1</v>
      </c>
      <c r="AS269" s="37">
        <f t="shared" si="49"/>
        <v>1</v>
      </c>
      <c r="AT269" s="38">
        <f t="shared" si="50"/>
        <v>0</v>
      </c>
      <c r="AU269" s="38">
        <f t="shared" si="51"/>
        <v>1</v>
      </c>
      <c r="AV269" s="31" t="s">
        <v>1328</v>
      </c>
      <c r="AW269" s="31" t="s">
        <v>1676</v>
      </c>
      <c r="AX269" s="32" t="s">
        <v>2047</v>
      </c>
      <c r="AY269" s="185"/>
      <c r="AZ269" s="185"/>
      <c r="BA269" s="32">
        <f t="shared" si="52"/>
        <v>0</v>
      </c>
      <c r="BB269" s="209" t="str">
        <f t="shared" si="53"/>
        <v>ML</v>
      </c>
      <c r="BC269" s="39"/>
      <c r="BD269" s="39"/>
      <c r="BE269" s="39"/>
      <c r="BF269" s="39" t="s">
        <v>2066</v>
      </c>
    </row>
    <row r="270" spans="1:58" s="12" customFormat="1" ht="45" customHeight="1" x14ac:dyDescent="0.25">
      <c r="A270" s="22"/>
      <c r="B270" s="23"/>
      <c r="C270" s="24"/>
      <c r="D270" s="25"/>
      <c r="E270" s="25"/>
      <c r="F270" s="25" t="s">
        <v>2050</v>
      </c>
      <c r="G270" s="22" t="s">
        <v>121</v>
      </c>
      <c r="H270" s="26" t="s">
        <v>110</v>
      </c>
      <c r="I270" s="26" t="s">
        <v>714</v>
      </c>
      <c r="J270" s="27"/>
      <c r="K270" s="25"/>
      <c r="L270" s="25" t="s">
        <v>1134</v>
      </c>
      <c r="M270" s="22"/>
      <c r="N270" s="25"/>
      <c r="O270" s="24" t="s">
        <v>176</v>
      </c>
      <c r="P270" s="25"/>
      <c r="Q270" s="42" t="s">
        <v>1504</v>
      </c>
      <c r="R270" s="25"/>
      <c r="S270" s="25"/>
      <c r="T270" s="25" t="s">
        <v>2048</v>
      </c>
      <c r="U270" s="25"/>
      <c r="V270" s="25" t="s">
        <v>494</v>
      </c>
      <c r="W270" s="25"/>
      <c r="X270" s="25"/>
      <c r="Y270" s="22"/>
      <c r="Z270" s="25"/>
      <c r="AA270" s="28"/>
      <c r="AB270" s="28"/>
      <c r="AC270" s="28"/>
      <c r="AD270" s="28"/>
      <c r="AE270" s="25"/>
      <c r="AF270" s="25" t="s">
        <v>2050</v>
      </c>
      <c r="AG270" s="29"/>
      <c r="AH270" s="28"/>
      <c r="AI270" s="30"/>
      <c r="AJ270" s="30"/>
      <c r="AK270" s="28"/>
      <c r="AL270" s="31"/>
      <c r="AM270" s="32" t="s">
        <v>2051</v>
      </c>
      <c r="AN270" s="33" t="e">
        <f t="shared" ca="1" si="48"/>
        <v>#DIV/0!</v>
      </c>
      <c r="AO270" s="34">
        <v>1</v>
      </c>
      <c r="AP270" s="35"/>
      <c r="AQ270" s="35">
        <v>0</v>
      </c>
      <c r="AR270" s="36">
        <v>1</v>
      </c>
      <c r="AS270" s="37">
        <f t="shared" si="49"/>
        <v>1</v>
      </c>
      <c r="AT270" s="38">
        <f t="shared" si="50"/>
        <v>0</v>
      </c>
      <c r="AU270" s="38">
        <f t="shared" si="51"/>
        <v>1</v>
      </c>
      <c r="AV270" s="31" t="s">
        <v>1131</v>
      </c>
      <c r="AW270" s="31" t="s">
        <v>1676</v>
      </c>
      <c r="AX270" s="32" t="s">
        <v>2052</v>
      </c>
      <c r="AY270" s="185"/>
      <c r="AZ270" s="185"/>
      <c r="BA270" s="32">
        <f t="shared" si="52"/>
        <v>0</v>
      </c>
      <c r="BB270" s="209" t="str">
        <f t="shared" si="53"/>
        <v>ML</v>
      </c>
      <c r="BC270" s="39"/>
      <c r="BD270" s="39"/>
      <c r="BE270" s="39"/>
      <c r="BF270" s="39" t="s">
        <v>2066</v>
      </c>
    </row>
    <row r="271" spans="1:58" s="12" customFormat="1" ht="45" customHeight="1" x14ac:dyDescent="0.25">
      <c r="A271" s="22"/>
      <c r="B271" s="23"/>
      <c r="C271" s="24"/>
      <c r="D271" s="25"/>
      <c r="E271" s="25"/>
      <c r="F271" s="25" t="s">
        <v>2053</v>
      </c>
      <c r="G271" s="22" t="s">
        <v>121</v>
      </c>
      <c r="H271" s="26" t="s">
        <v>110</v>
      </c>
      <c r="I271" s="26" t="s">
        <v>714</v>
      </c>
      <c r="J271" s="27"/>
      <c r="K271" s="25"/>
      <c r="L271" s="25" t="s">
        <v>1134</v>
      </c>
      <c r="M271" s="22"/>
      <c r="N271" s="25"/>
      <c r="O271" s="24" t="s">
        <v>176</v>
      </c>
      <c r="P271" s="25"/>
      <c r="Q271" s="42" t="s">
        <v>1504</v>
      </c>
      <c r="R271" s="25"/>
      <c r="S271" s="25"/>
      <c r="T271" s="25" t="s">
        <v>2055</v>
      </c>
      <c r="U271" s="25"/>
      <c r="V271" s="25" t="s">
        <v>494</v>
      </c>
      <c r="W271" s="25"/>
      <c r="X271" s="25"/>
      <c r="Y271" s="22"/>
      <c r="Z271" s="25"/>
      <c r="AA271" s="28"/>
      <c r="AB271" s="28"/>
      <c r="AC271" s="28"/>
      <c r="AD271" s="28"/>
      <c r="AE271" s="25"/>
      <c r="AF271" s="25" t="s">
        <v>2053</v>
      </c>
      <c r="AG271" s="29"/>
      <c r="AH271" s="28"/>
      <c r="AI271" s="30"/>
      <c r="AJ271" s="30"/>
      <c r="AK271" s="28"/>
      <c r="AL271" s="31"/>
      <c r="AM271" s="32" t="s">
        <v>2054</v>
      </c>
      <c r="AN271" s="33" t="e">
        <f t="shared" ca="1" si="48"/>
        <v>#DIV/0!</v>
      </c>
      <c r="AO271" s="34">
        <v>1</v>
      </c>
      <c r="AP271" s="35"/>
      <c r="AQ271" s="35">
        <v>0</v>
      </c>
      <c r="AR271" s="36">
        <v>1</v>
      </c>
      <c r="AS271" s="37">
        <f t="shared" si="49"/>
        <v>1</v>
      </c>
      <c r="AT271" s="38">
        <f t="shared" si="50"/>
        <v>0</v>
      </c>
      <c r="AU271" s="38">
        <f t="shared" si="51"/>
        <v>1</v>
      </c>
      <c r="AV271" s="31" t="s">
        <v>1328</v>
      </c>
      <c r="AW271" s="31" t="s">
        <v>1676</v>
      </c>
      <c r="AX271" s="32" t="s">
        <v>2047</v>
      </c>
      <c r="AY271" s="185"/>
      <c r="AZ271" s="185"/>
      <c r="BA271" s="32">
        <f t="shared" si="52"/>
        <v>0</v>
      </c>
      <c r="BB271" s="209" t="str">
        <f t="shared" si="53"/>
        <v>ML</v>
      </c>
      <c r="BC271" s="39"/>
      <c r="BD271" s="39"/>
      <c r="BE271" s="39"/>
      <c r="BF271" s="39" t="s">
        <v>2066</v>
      </c>
    </row>
    <row r="272" spans="1:58" s="12" customFormat="1" ht="45" customHeight="1" x14ac:dyDescent="0.25">
      <c r="A272" s="22"/>
      <c r="B272" s="23"/>
      <c r="C272" s="24"/>
      <c r="D272" s="25"/>
      <c r="E272" s="25"/>
      <c r="F272" s="25" t="s">
        <v>2057</v>
      </c>
      <c r="G272" s="22" t="s">
        <v>121</v>
      </c>
      <c r="H272" s="26" t="s">
        <v>110</v>
      </c>
      <c r="I272" s="26" t="s">
        <v>714</v>
      </c>
      <c r="J272" s="27"/>
      <c r="K272" s="25"/>
      <c r="L272" s="25"/>
      <c r="M272" s="22"/>
      <c r="N272" s="25"/>
      <c r="O272" s="24" t="s">
        <v>176</v>
      </c>
      <c r="P272" s="25"/>
      <c r="Q272" s="42" t="s">
        <v>1504</v>
      </c>
      <c r="R272" s="25"/>
      <c r="S272" s="25"/>
      <c r="T272" s="25" t="s">
        <v>2056</v>
      </c>
      <c r="U272" s="25"/>
      <c r="V272" s="25" t="s">
        <v>494</v>
      </c>
      <c r="W272" s="25"/>
      <c r="X272" s="25"/>
      <c r="Y272" s="22"/>
      <c r="Z272" s="25"/>
      <c r="AA272" s="28"/>
      <c r="AB272" s="28"/>
      <c r="AC272" s="28"/>
      <c r="AD272" s="28"/>
      <c r="AE272" s="25"/>
      <c r="AF272" s="25" t="s">
        <v>2057</v>
      </c>
      <c r="AG272" s="29"/>
      <c r="AH272" s="28"/>
      <c r="AI272" s="30"/>
      <c r="AJ272" s="30"/>
      <c r="AK272" s="28"/>
      <c r="AL272" s="31"/>
      <c r="AM272" s="32" t="s">
        <v>2058</v>
      </c>
      <c r="AN272" s="33" t="e">
        <f t="shared" ca="1" si="48"/>
        <v>#DIV/0!</v>
      </c>
      <c r="AO272" s="34">
        <v>1</v>
      </c>
      <c r="AP272" s="35"/>
      <c r="AQ272" s="35">
        <v>0</v>
      </c>
      <c r="AR272" s="36">
        <v>1</v>
      </c>
      <c r="AS272" s="37">
        <f t="shared" si="49"/>
        <v>1</v>
      </c>
      <c r="AT272" s="38">
        <f t="shared" si="50"/>
        <v>0</v>
      </c>
      <c r="AU272" s="38">
        <f t="shared" si="51"/>
        <v>1</v>
      </c>
      <c r="AV272" s="31" t="s">
        <v>1328</v>
      </c>
      <c r="AW272" s="31" t="s">
        <v>1676</v>
      </c>
      <c r="AX272" s="32" t="s">
        <v>2052</v>
      </c>
      <c r="AY272" s="185"/>
      <c r="AZ272" s="185"/>
      <c r="BA272" s="32">
        <f t="shared" si="52"/>
        <v>0</v>
      </c>
      <c r="BB272" s="209">
        <f t="shared" si="53"/>
        <v>0</v>
      </c>
      <c r="BC272" s="39"/>
      <c r="BD272" s="39"/>
      <c r="BE272" s="39"/>
      <c r="BF272" s="39" t="s">
        <v>2066</v>
      </c>
    </row>
    <row r="273" spans="1:58" s="12" customFormat="1" ht="50.1" customHeight="1" x14ac:dyDescent="0.25">
      <c r="A273" s="70"/>
      <c r="B273" s="71"/>
      <c r="C273" s="72"/>
      <c r="D273" s="73"/>
      <c r="E273" s="73"/>
      <c r="F273" s="73" t="s">
        <v>2062</v>
      </c>
      <c r="G273" s="70" t="s">
        <v>121</v>
      </c>
      <c r="H273" s="74" t="s">
        <v>110</v>
      </c>
      <c r="I273" s="74" t="s">
        <v>714</v>
      </c>
      <c r="J273" s="75"/>
      <c r="K273" s="73"/>
      <c r="L273" s="73"/>
      <c r="M273" s="70"/>
      <c r="N273" s="73"/>
      <c r="O273" s="72" t="s">
        <v>176</v>
      </c>
      <c r="P273" s="73"/>
      <c r="Q273" s="90" t="s">
        <v>1317</v>
      </c>
      <c r="R273" s="73"/>
      <c r="S273" s="73"/>
      <c r="T273" s="73" t="s">
        <v>2059</v>
      </c>
      <c r="U273" s="73"/>
      <c r="V273" s="73" t="s">
        <v>494</v>
      </c>
      <c r="W273" s="73"/>
      <c r="X273" s="73"/>
      <c r="Y273" s="70"/>
      <c r="Z273" s="73"/>
      <c r="AA273" s="76"/>
      <c r="AB273" s="76"/>
      <c r="AC273" s="76"/>
      <c r="AD273" s="76"/>
      <c r="AE273" s="73"/>
      <c r="AF273" s="73" t="s">
        <v>2062</v>
      </c>
      <c r="AG273" s="77"/>
      <c r="AH273" s="76"/>
      <c r="AI273" s="78"/>
      <c r="AJ273" s="78"/>
      <c r="AK273" s="76"/>
      <c r="AL273" s="79"/>
      <c r="AM273" s="80" t="s">
        <v>2060</v>
      </c>
      <c r="AN273" s="81" t="e">
        <f t="shared" ca="1" si="48"/>
        <v>#DIV/0!</v>
      </c>
      <c r="AO273" s="82">
        <v>0.6</v>
      </c>
      <c r="AP273" s="82"/>
      <c r="AQ273" s="83">
        <v>0</v>
      </c>
      <c r="AR273" s="84">
        <v>0.6</v>
      </c>
      <c r="AS273" s="85">
        <f t="shared" si="49"/>
        <v>0.6</v>
      </c>
      <c r="AT273" s="86">
        <f t="shared" si="50"/>
        <v>0</v>
      </c>
      <c r="AU273" s="86">
        <f t="shared" si="51"/>
        <v>0.6</v>
      </c>
      <c r="AV273" s="79" t="s">
        <v>1132</v>
      </c>
      <c r="AW273" s="79" t="s">
        <v>1332</v>
      </c>
      <c r="AX273" s="80" t="s">
        <v>2061</v>
      </c>
      <c r="AY273" s="87"/>
      <c r="AZ273" s="87"/>
      <c r="BA273" s="80">
        <f t="shared" si="52"/>
        <v>0</v>
      </c>
      <c r="BB273" s="210">
        <f t="shared" si="53"/>
        <v>0</v>
      </c>
      <c r="BC273" s="48"/>
      <c r="BD273" s="48"/>
      <c r="BE273" s="48" t="s">
        <v>2067</v>
      </c>
      <c r="BF273" s="48"/>
    </row>
    <row r="274" spans="1:58" s="12" customFormat="1" ht="50.1" customHeight="1" x14ac:dyDescent="0.25">
      <c r="A274" s="216"/>
      <c r="B274" s="217"/>
      <c r="C274" s="238"/>
      <c r="D274" s="219"/>
      <c r="E274" s="219"/>
      <c r="F274" s="219" t="s">
        <v>2063</v>
      </c>
      <c r="G274" s="216" t="s">
        <v>121</v>
      </c>
      <c r="H274" s="220" t="s">
        <v>110</v>
      </c>
      <c r="I274" s="220" t="s">
        <v>714</v>
      </c>
      <c r="J274" s="221"/>
      <c r="K274" s="219"/>
      <c r="L274" s="219"/>
      <c r="M274" s="216"/>
      <c r="N274" s="219"/>
      <c r="O274" s="218" t="s">
        <v>176</v>
      </c>
      <c r="P274" s="219"/>
      <c r="Q274" s="222" t="s">
        <v>1317</v>
      </c>
      <c r="R274" s="219"/>
      <c r="S274" s="219"/>
      <c r="T274" s="219" t="s">
        <v>2064</v>
      </c>
      <c r="U274" s="219"/>
      <c r="V274" s="219" t="s">
        <v>494</v>
      </c>
      <c r="W274" s="219"/>
      <c r="X274" s="219"/>
      <c r="Y274" s="216"/>
      <c r="Z274" s="219"/>
      <c r="AA274" s="223"/>
      <c r="AB274" s="223"/>
      <c r="AC274" s="223"/>
      <c r="AD274" s="223"/>
      <c r="AE274" s="219"/>
      <c r="AF274" s="219" t="s">
        <v>2063</v>
      </c>
      <c r="AG274" s="224"/>
      <c r="AH274" s="223"/>
      <c r="AI274" s="225"/>
      <c r="AJ274" s="225"/>
      <c r="AK274" s="223"/>
      <c r="AL274" s="226"/>
      <c r="AM274" s="227" t="s">
        <v>2065</v>
      </c>
      <c r="AN274" s="228" t="e">
        <f t="shared" ca="1" si="48"/>
        <v>#DIV/0!</v>
      </c>
      <c r="AO274" s="229">
        <v>0.35</v>
      </c>
      <c r="AP274" s="229"/>
      <c r="AQ274" s="230">
        <v>0</v>
      </c>
      <c r="AR274" s="231">
        <v>0.35</v>
      </c>
      <c r="AS274" s="232">
        <f t="shared" si="49"/>
        <v>0.35</v>
      </c>
      <c r="AT274" s="233">
        <f t="shared" si="50"/>
        <v>0</v>
      </c>
      <c r="AU274" s="233">
        <f t="shared" si="51"/>
        <v>0.35</v>
      </c>
      <c r="AV274" s="226" t="s">
        <v>1132</v>
      </c>
      <c r="AW274" s="226" t="s">
        <v>1331</v>
      </c>
      <c r="AX274" s="227"/>
      <c r="AY274" s="242"/>
      <c r="AZ274" s="242"/>
      <c r="BA274" s="227">
        <f t="shared" si="52"/>
        <v>0</v>
      </c>
      <c r="BB274" s="234">
        <f t="shared" si="53"/>
        <v>0</v>
      </c>
      <c r="BC274" s="235"/>
      <c r="BD274" s="235" t="s">
        <v>2067</v>
      </c>
      <c r="BE274" s="235"/>
      <c r="BF274" s="235"/>
    </row>
    <row r="275" spans="1:58" s="12" customFormat="1" ht="38.25" customHeight="1" x14ac:dyDescent="0.25">
      <c r="A275" s="49"/>
      <c r="B275" s="50"/>
      <c r="C275" s="69"/>
      <c r="D275" s="52"/>
      <c r="E275" s="52"/>
      <c r="F275" s="52" t="s">
        <v>1714</v>
      </c>
      <c r="G275" s="49" t="s">
        <v>121</v>
      </c>
      <c r="H275" s="53" t="s">
        <v>110</v>
      </c>
      <c r="I275" s="53" t="s">
        <v>714</v>
      </c>
      <c r="J275" s="54">
        <v>520000000</v>
      </c>
      <c r="K275" s="52"/>
      <c r="L275" s="52" t="s">
        <v>1134</v>
      </c>
      <c r="M275" s="49"/>
      <c r="N275" s="52"/>
      <c r="O275" s="55" t="s">
        <v>176</v>
      </c>
      <c r="P275" s="52"/>
      <c r="Q275" s="91" t="s">
        <v>1304</v>
      </c>
      <c r="R275" s="52"/>
      <c r="S275" s="52"/>
      <c r="T275" s="52" t="s">
        <v>2301</v>
      </c>
      <c r="U275" s="52"/>
      <c r="V275" s="52" t="s">
        <v>2161</v>
      </c>
      <c r="W275" s="52"/>
      <c r="X275" s="52"/>
      <c r="Y275" s="49"/>
      <c r="Z275" s="52"/>
      <c r="AA275" s="56"/>
      <c r="AB275" s="56"/>
      <c r="AC275" s="56"/>
      <c r="AD275" s="56"/>
      <c r="AE275" s="52"/>
      <c r="AF275" s="52" t="s">
        <v>1714</v>
      </c>
      <c r="AG275" s="54"/>
      <c r="AH275" s="56"/>
      <c r="AI275" s="58"/>
      <c r="AJ275" s="58"/>
      <c r="AK275" s="56"/>
      <c r="AL275" s="59"/>
      <c r="AM275" s="60"/>
      <c r="AN275" s="62" t="e">
        <f t="shared" ca="1" si="48"/>
        <v>#DIV/0!</v>
      </c>
      <c r="AO275" s="62">
        <v>0</v>
      </c>
      <c r="AP275" s="62"/>
      <c r="AQ275" s="68">
        <v>0</v>
      </c>
      <c r="AR275" s="65">
        <v>0</v>
      </c>
      <c r="AS275" s="66">
        <f t="shared" si="49"/>
        <v>0</v>
      </c>
      <c r="AT275" s="63">
        <f t="shared" si="50"/>
        <v>0</v>
      </c>
      <c r="AU275" s="63">
        <f t="shared" si="51"/>
        <v>0</v>
      </c>
      <c r="AV275" s="59" t="s">
        <v>1381</v>
      </c>
      <c r="AW275" s="59" t="s">
        <v>1781</v>
      </c>
      <c r="AX275" s="60"/>
      <c r="AY275" s="241"/>
      <c r="AZ275" s="241"/>
      <c r="BA275" s="60">
        <f t="shared" si="52"/>
        <v>0</v>
      </c>
      <c r="BB275" s="212" t="str">
        <f t="shared" si="53"/>
        <v>ML</v>
      </c>
      <c r="BC275" s="67"/>
      <c r="BD275" s="67"/>
      <c r="BE275" s="67"/>
      <c r="BF275" s="67"/>
    </row>
    <row r="276" spans="1:58" s="12" customFormat="1" ht="25.5" customHeight="1" x14ac:dyDescent="0.25">
      <c r="A276" s="49"/>
      <c r="B276" s="50"/>
      <c r="C276" s="69"/>
      <c r="D276" s="52"/>
      <c r="E276" s="52"/>
      <c r="F276" s="52" t="s">
        <v>1959</v>
      </c>
      <c r="G276" s="49" t="s">
        <v>121</v>
      </c>
      <c r="H276" s="53" t="s">
        <v>110</v>
      </c>
      <c r="I276" s="53" t="s">
        <v>714</v>
      </c>
      <c r="J276" s="54">
        <v>1200000000</v>
      </c>
      <c r="K276" s="52"/>
      <c r="L276" s="52"/>
      <c r="M276" s="49"/>
      <c r="N276" s="52"/>
      <c r="O276" s="55" t="s">
        <v>176</v>
      </c>
      <c r="P276" s="52"/>
      <c r="Q276" s="91" t="s">
        <v>1304</v>
      </c>
      <c r="R276" s="52"/>
      <c r="S276" s="52"/>
      <c r="T276" s="52" t="s">
        <v>2302</v>
      </c>
      <c r="U276" s="52"/>
      <c r="V276" s="52" t="s">
        <v>508</v>
      </c>
      <c r="W276" s="52"/>
      <c r="X276" s="52"/>
      <c r="Y276" s="49"/>
      <c r="Z276" s="52"/>
      <c r="AA276" s="56"/>
      <c r="AB276" s="56"/>
      <c r="AC276" s="56"/>
      <c r="AD276" s="56"/>
      <c r="AE276" s="52"/>
      <c r="AF276" s="52" t="s">
        <v>1959</v>
      </c>
      <c r="AG276" s="54"/>
      <c r="AH276" s="56"/>
      <c r="AI276" s="58"/>
      <c r="AJ276" s="58"/>
      <c r="AK276" s="56"/>
      <c r="AL276" s="59"/>
      <c r="AM276" s="60"/>
      <c r="AN276" s="62" t="e">
        <f t="shared" ca="1" si="48"/>
        <v>#DIV/0!</v>
      </c>
      <c r="AO276" s="62">
        <v>0</v>
      </c>
      <c r="AP276" s="62"/>
      <c r="AQ276" s="68">
        <v>0</v>
      </c>
      <c r="AR276" s="65">
        <v>0</v>
      </c>
      <c r="AS276" s="66">
        <f t="shared" si="49"/>
        <v>0</v>
      </c>
      <c r="AT276" s="63">
        <f t="shared" si="50"/>
        <v>0</v>
      </c>
      <c r="AU276" s="63">
        <f t="shared" si="51"/>
        <v>0</v>
      </c>
      <c r="AV276" s="59" t="s">
        <v>1381</v>
      </c>
      <c r="AW276" s="59" t="s">
        <v>1781</v>
      </c>
      <c r="AX276" s="60"/>
      <c r="AY276" s="241"/>
      <c r="AZ276" s="241"/>
      <c r="BA276" s="60">
        <f t="shared" si="52"/>
        <v>0</v>
      </c>
      <c r="BB276" s="212">
        <f t="shared" si="53"/>
        <v>0</v>
      </c>
      <c r="BC276" s="67"/>
      <c r="BD276" s="67"/>
      <c r="BE276" s="67"/>
      <c r="BF276" s="67"/>
    </row>
    <row r="277" spans="1:58" s="12" customFormat="1" ht="25.5" customHeight="1" x14ac:dyDescent="0.25">
      <c r="A277" s="49"/>
      <c r="B277" s="50"/>
      <c r="C277" s="69"/>
      <c r="D277" s="52"/>
      <c r="E277" s="52"/>
      <c r="F277" s="52" t="s">
        <v>1715</v>
      </c>
      <c r="G277" s="49" t="s">
        <v>121</v>
      </c>
      <c r="H277" s="53" t="s">
        <v>110</v>
      </c>
      <c r="I277" s="53" t="s">
        <v>714</v>
      </c>
      <c r="J277" s="54">
        <v>600000000</v>
      </c>
      <c r="K277" s="52"/>
      <c r="L277" s="52"/>
      <c r="M277" s="49"/>
      <c r="N277" s="52"/>
      <c r="O277" s="55" t="s">
        <v>176</v>
      </c>
      <c r="P277" s="52"/>
      <c r="Q277" s="91" t="s">
        <v>1304</v>
      </c>
      <c r="R277" s="52"/>
      <c r="S277" s="52"/>
      <c r="T277" s="52" t="s">
        <v>2303</v>
      </c>
      <c r="U277" s="52"/>
      <c r="V277" s="52" t="s">
        <v>508</v>
      </c>
      <c r="W277" s="52"/>
      <c r="X277" s="52"/>
      <c r="Y277" s="49"/>
      <c r="Z277" s="52"/>
      <c r="AA277" s="56"/>
      <c r="AB277" s="56"/>
      <c r="AC277" s="56"/>
      <c r="AD277" s="56"/>
      <c r="AE277" s="52"/>
      <c r="AF277" s="52" t="s">
        <v>1715</v>
      </c>
      <c r="AG277" s="54"/>
      <c r="AH277" s="56"/>
      <c r="AI277" s="58"/>
      <c r="AJ277" s="58"/>
      <c r="AK277" s="56"/>
      <c r="AL277" s="59"/>
      <c r="AM277" s="60"/>
      <c r="AN277" s="62" t="e">
        <f t="shared" ca="1" si="48"/>
        <v>#DIV/0!</v>
      </c>
      <c r="AO277" s="62">
        <v>0</v>
      </c>
      <c r="AP277" s="62"/>
      <c r="AQ277" s="68">
        <v>0</v>
      </c>
      <c r="AR277" s="65">
        <v>0</v>
      </c>
      <c r="AS277" s="66">
        <f t="shared" si="49"/>
        <v>0</v>
      </c>
      <c r="AT277" s="63">
        <f t="shared" si="50"/>
        <v>0</v>
      </c>
      <c r="AU277" s="63">
        <f t="shared" si="51"/>
        <v>0</v>
      </c>
      <c r="AV277" s="59" t="s">
        <v>1381</v>
      </c>
      <c r="AW277" s="59" t="s">
        <v>1781</v>
      </c>
      <c r="AX277" s="60"/>
      <c r="AY277" s="241"/>
      <c r="AZ277" s="241"/>
      <c r="BA277" s="60">
        <f t="shared" si="52"/>
        <v>0</v>
      </c>
      <c r="BB277" s="212">
        <f t="shared" si="53"/>
        <v>0</v>
      </c>
      <c r="BC277" s="67"/>
      <c r="BD277" s="67"/>
      <c r="BE277" s="67"/>
      <c r="BF277" s="67"/>
    </row>
    <row r="278" spans="1:58" s="12" customFormat="1" ht="38.25" customHeight="1" x14ac:dyDescent="0.25">
      <c r="A278" s="49"/>
      <c r="B278" s="50"/>
      <c r="C278" s="69"/>
      <c r="D278" s="52"/>
      <c r="E278" s="52"/>
      <c r="F278" s="52" t="s">
        <v>1960</v>
      </c>
      <c r="G278" s="49" t="s">
        <v>121</v>
      </c>
      <c r="H278" s="53" t="s">
        <v>110</v>
      </c>
      <c r="I278" s="53" t="s">
        <v>714</v>
      </c>
      <c r="J278" s="54">
        <v>800000000</v>
      </c>
      <c r="K278" s="52"/>
      <c r="L278" s="52"/>
      <c r="M278" s="49"/>
      <c r="N278" s="52"/>
      <c r="O278" s="55" t="s">
        <v>176</v>
      </c>
      <c r="P278" s="52"/>
      <c r="Q278" s="91" t="s">
        <v>1304</v>
      </c>
      <c r="R278" s="52"/>
      <c r="S278" s="52"/>
      <c r="T278" s="52" t="s">
        <v>2304</v>
      </c>
      <c r="U278" s="52"/>
      <c r="V278" s="52" t="s">
        <v>501</v>
      </c>
      <c r="W278" s="52"/>
      <c r="X278" s="52"/>
      <c r="Y278" s="49"/>
      <c r="Z278" s="52"/>
      <c r="AA278" s="56"/>
      <c r="AB278" s="56"/>
      <c r="AC278" s="56"/>
      <c r="AD278" s="56"/>
      <c r="AE278" s="52"/>
      <c r="AF278" s="52" t="s">
        <v>1960</v>
      </c>
      <c r="AG278" s="54"/>
      <c r="AH278" s="56"/>
      <c r="AI278" s="58"/>
      <c r="AJ278" s="58"/>
      <c r="AK278" s="56"/>
      <c r="AL278" s="59"/>
      <c r="AM278" s="60"/>
      <c r="AN278" s="62" t="e">
        <f t="shared" ca="1" si="48"/>
        <v>#DIV/0!</v>
      </c>
      <c r="AO278" s="62">
        <v>0</v>
      </c>
      <c r="AP278" s="62"/>
      <c r="AQ278" s="68">
        <v>0</v>
      </c>
      <c r="AR278" s="65">
        <v>0</v>
      </c>
      <c r="AS278" s="66">
        <f t="shared" si="49"/>
        <v>0</v>
      </c>
      <c r="AT278" s="63">
        <f t="shared" si="50"/>
        <v>0</v>
      </c>
      <c r="AU278" s="63">
        <f t="shared" si="51"/>
        <v>0</v>
      </c>
      <c r="AV278" s="59" t="s">
        <v>1381</v>
      </c>
      <c r="AW278" s="59" t="s">
        <v>1781</v>
      </c>
      <c r="AX278" s="60"/>
      <c r="AY278" s="241"/>
      <c r="AZ278" s="241"/>
      <c r="BA278" s="60">
        <f t="shared" si="52"/>
        <v>0</v>
      </c>
      <c r="BB278" s="212">
        <f t="shared" si="53"/>
        <v>0</v>
      </c>
      <c r="BC278" s="67"/>
      <c r="BD278" s="67"/>
      <c r="BE278" s="67"/>
      <c r="BF278" s="67"/>
    </row>
    <row r="279" spans="1:58" s="12" customFormat="1" ht="25.5" customHeight="1" x14ac:dyDescent="0.25">
      <c r="A279" s="49"/>
      <c r="B279" s="50"/>
      <c r="C279" s="69"/>
      <c r="D279" s="52"/>
      <c r="E279" s="52"/>
      <c r="F279" s="52" t="s">
        <v>1718</v>
      </c>
      <c r="G279" s="49" t="s">
        <v>121</v>
      </c>
      <c r="H279" s="53" t="s">
        <v>110</v>
      </c>
      <c r="I279" s="53" t="s">
        <v>714</v>
      </c>
      <c r="J279" s="54">
        <v>1950000000</v>
      </c>
      <c r="K279" s="52"/>
      <c r="L279" s="52"/>
      <c r="M279" s="49"/>
      <c r="N279" s="52"/>
      <c r="O279" s="55" t="s">
        <v>176</v>
      </c>
      <c r="P279" s="52"/>
      <c r="Q279" s="91" t="s">
        <v>1318</v>
      </c>
      <c r="R279" s="52"/>
      <c r="S279" s="52"/>
      <c r="T279" s="52"/>
      <c r="U279" s="52"/>
      <c r="V279" s="52" t="s">
        <v>494</v>
      </c>
      <c r="W279" s="52"/>
      <c r="X279" s="52"/>
      <c r="Y279" s="49"/>
      <c r="Z279" s="52"/>
      <c r="AA279" s="56"/>
      <c r="AB279" s="56"/>
      <c r="AC279" s="56"/>
      <c r="AD279" s="56"/>
      <c r="AE279" s="52"/>
      <c r="AF279" s="52" t="s">
        <v>1718</v>
      </c>
      <c r="AG279" s="54"/>
      <c r="AH279" s="56"/>
      <c r="AI279" s="58"/>
      <c r="AJ279" s="58"/>
      <c r="AK279" s="56"/>
      <c r="AL279" s="59"/>
      <c r="AM279" s="60"/>
      <c r="AN279" s="62" t="e">
        <f t="shared" ca="1" si="48"/>
        <v>#DIV/0!</v>
      </c>
      <c r="AO279" s="62">
        <v>0</v>
      </c>
      <c r="AP279" s="62"/>
      <c r="AQ279" s="68">
        <v>0</v>
      </c>
      <c r="AR279" s="65">
        <v>0</v>
      </c>
      <c r="AS279" s="66">
        <f t="shared" si="49"/>
        <v>0</v>
      </c>
      <c r="AT279" s="63">
        <f t="shared" si="50"/>
        <v>0</v>
      </c>
      <c r="AU279" s="63">
        <f t="shared" si="51"/>
        <v>0</v>
      </c>
      <c r="AV279" s="59" t="s">
        <v>1381</v>
      </c>
      <c r="AW279" s="59" t="s">
        <v>1781</v>
      </c>
      <c r="AX279" s="60"/>
      <c r="AY279" s="241"/>
      <c r="AZ279" s="241"/>
      <c r="BA279" s="60">
        <f t="shared" si="52"/>
        <v>0</v>
      </c>
      <c r="BB279" s="212">
        <f t="shared" si="53"/>
        <v>0</v>
      </c>
      <c r="BC279" s="67"/>
      <c r="BD279" s="67"/>
      <c r="BE279" s="67"/>
      <c r="BF279" s="67"/>
    </row>
    <row r="280" spans="1:58" s="12" customFormat="1" ht="25.5" customHeight="1" x14ac:dyDescent="0.25">
      <c r="A280" s="49"/>
      <c r="B280" s="50"/>
      <c r="C280" s="69"/>
      <c r="D280" s="52"/>
      <c r="E280" s="52"/>
      <c r="F280" s="52" t="s">
        <v>1719</v>
      </c>
      <c r="G280" s="49" t="s">
        <v>121</v>
      </c>
      <c r="H280" s="53" t="s">
        <v>110</v>
      </c>
      <c r="I280" s="53" t="s">
        <v>714</v>
      </c>
      <c r="J280" s="54">
        <v>850000000</v>
      </c>
      <c r="K280" s="52"/>
      <c r="L280" s="52"/>
      <c r="M280" s="49"/>
      <c r="N280" s="52"/>
      <c r="O280" s="55" t="s">
        <v>176</v>
      </c>
      <c r="P280" s="52"/>
      <c r="Q280" s="91" t="s">
        <v>1318</v>
      </c>
      <c r="R280" s="52"/>
      <c r="S280" s="52"/>
      <c r="T280" s="52"/>
      <c r="U280" s="52"/>
      <c r="V280" s="52" t="s">
        <v>494</v>
      </c>
      <c r="W280" s="52"/>
      <c r="X280" s="52"/>
      <c r="Y280" s="49"/>
      <c r="Z280" s="52"/>
      <c r="AA280" s="56"/>
      <c r="AB280" s="56"/>
      <c r="AC280" s="56"/>
      <c r="AD280" s="56"/>
      <c r="AE280" s="52"/>
      <c r="AF280" s="52" t="s">
        <v>1719</v>
      </c>
      <c r="AG280" s="54"/>
      <c r="AH280" s="56"/>
      <c r="AI280" s="58"/>
      <c r="AJ280" s="58"/>
      <c r="AK280" s="56"/>
      <c r="AL280" s="59"/>
      <c r="AM280" s="60"/>
      <c r="AN280" s="62" t="e">
        <f t="shared" ca="1" si="48"/>
        <v>#DIV/0!</v>
      </c>
      <c r="AO280" s="62">
        <v>0</v>
      </c>
      <c r="AP280" s="62"/>
      <c r="AQ280" s="68">
        <v>0</v>
      </c>
      <c r="AR280" s="65">
        <v>0</v>
      </c>
      <c r="AS280" s="66">
        <f t="shared" si="49"/>
        <v>0</v>
      </c>
      <c r="AT280" s="63">
        <f t="shared" si="50"/>
        <v>0</v>
      </c>
      <c r="AU280" s="63">
        <f t="shared" si="51"/>
        <v>0</v>
      </c>
      <c r="AV280" s="59" t="s">
        <v>1381</v>
      </c>
      <c r="AW280" s="59" t="s">
        <v>1781</v>
      </c>
      <c r="AX280" s="60"/>
      <c r="AY280" s="241"/>
      <c r="AZ280" s="241"/>
      <c r="BA280" s="60">
        <f t="shared" si="52"/>
        <v>0</v>
      </c>
      <c r="BB280" s="212">
        <f t="shared" si="53"/>
        <v>0</v>
      </c>
      <c r="BC280" s="67"/>
      <c r="BD280" s="67"/>
      <c r="BE280" s="67"/>
      <c r="BF280" s="67"/>
    </row>
    <row r="281" spans="1:58" s="12" customFormat="1" ht="25.5" customHeight="1" x14ac:dyDescent="0.25">
      <c r="A281" s="49"/>
      <c r="B281" s="50"/>
      <c r="C281" s="69"/>
      <c r="D281" s="52"/>
      <c r="E281" s="52"/>
      <c r="F281" s="52" t="s">
        <v>1720</v>
      </c>
      <c r="G281" s="49" t="s">
        <v>121</v>
      </c>
      <c r="H281" s="53" t="s">
        <v>110</v>
      </c>
      <c r="I281" s="53" t="s">
        <v>714</v>
      </c>
      <c r="J281" s="54">
        <v>500000000</v>
      </c>
      <c r="K281" s="52"/>
      <c r="L281" s="52"/>
      <c r="M281" s="49"/>
      <c r="N281" s="52"/>
      <c r="O281" s="55" t="s">
        <v>176</v>
      </c>
      <c r="P281" s="52"/>
      <c r="Q281" s="91" t="s">
        <v>1389</v>
      </c>
      <c r="R281" s="52"/>
      <c r="S281" s="52"/>
      <c r="T281" s="52"/>
      <c r="U281" s="52"/>
      <c r="V281" s="52" t="s">
        <v>984</v>
      </c>
      <c r="W281" s="52"/>
      <c r="X281" s="52"/>
      <c r="Y281" s="49"/>
      <c r="Z281" s="52"/>
      <c r="AA281" s="56"/>
      <c r="AB281" s="56"/>
      <c r="AC281" s="56"/>
      <c r="AD281" s="56"/>
      <c r="AE281" s="52"/>
      <c r="AF281" s="52" t="s">
        <v>1720</v>
      </c>
      <c r="AG281" s="54"/>
      <c r="AH281" s="56"/>
      <c r="AI281" s="58"/>
      <c r="AJ281" s="58"/>
      <c r="AK281" s="56"/>
      <c r="AL281" s="59"/>
      <c r="AM281" s="60"/>
      <c r="AN281" s="62" t="e">
        <f t="shared" ca="1" si="48"/>
        <v>#DIV/0!</v>
      </c>
      <c r="AO281" s="62">
        <v>0</v>
      </c>
      <c r="AP281" s="62"/>
      <c r="AQ281" s="68">
        <v>0</v>
      </c>
      <c r="AR281" s="65">
        <v>0</v>
      </c>
      <c r="AS281" s="66">
        <f t="shared" si="49"/>
        <v>0</v>
      </c>
      <c r="AT281" s="63">
        <f t="shared" si="50"/>
        <v>0</v>
      </c>
      <c r="AU281" s="63">
        <f t="shared" si="51"/>
        <v>0</v>
      </c>
      <c r="AV281" s="59" t="s">
        <v>1381</v>
      </c>
      <c r="AW281" s="59" t="s">
        <v>1781</v>
      </c>
      <c r="AX281" s="60"/>
      <c r="AY281" s="241"/>
      <c r="AZ281" s="241"/>
      <c r="BA281" s="60">
        <f t="shared" si="52"/>
        <v>0</v>
      </c>
      <c r="BB281" s="212">
        <f t="shared" si="53"/>
        <v>0</v>
      </c>
      <c r="BC281" s="67"/>
      <c r="BD281" s="67"/>
      <c r="BE281" s="67"/>
      <c r="BF281" s="67"/>
    </row>
    <row r="282" spans="1:58" s="12" customFormat="1" ht="15" customHeight="1" x14ac:dyDescent="0.25">
      <c r="A282" s="49"/>
      <c r="B282" s="50"/>
      <c r="C282" s="69"/>
      <c r="D282" s="52"/>
      <c r="E282" s="52"/>
      <c r="F282" s="52" t="s">
        <v>1721</v>
      </c>
      <c r="G282" s="49" t="s">
        <v>121</v>
      </c>
      <c r="H282" s="53" t="s">
        <v>110</v>
      </c>
      <c r="I282" s="53" t="s">
        <v>714</v>
      </c>
      <c r="J282" s="54">
        <v>500000000</v>
      </c>
      <c r="K282" s="52"/>
      <c r="L282" s="52"/>
      <c r="M282" s="49"/>
      <c r="N282" s="52"/>
      <c r="O282" s="55" t="s">
        <v>176</v>
      </c>
      <c r="P282" s="52"/>
      <c r="Q282" s="91" t="s">
        <v>1304</v>
      </c>
      <c r="R282" s="52"/>
      <c r="S282" s="52"/>
      <c r="T282" s="52" t="s">
        <v>2305</v>
      </c>
      <c r="U282" s="52"/>
      <c r="V282" s="52" t="s">
        <v>508</v>
      </c>
      <c r="W282" s="52"/>
      <c r="X282" s="52"/>
      <c r="Y282" s="49"/>
      <c r="Z282" s="52"/>
      <c r="AA282" s="56"/>
      <c r="AB282" s="56"/>
      <c r="AC282" s="56"/>
      <c r="AD282" s="56"/>
      <c r="AE282" s="52"/>
      <c r="AF282" s="52" t="s">
        <v>1721</v>
      </c>
      <c r="AG282" s="54"/>
      <c r="AH282" s="56"/>
      <c r="AI282" s="58"/>
      <c r="AJ282" s="58"/>
      <c r="AK282" s="56"/>
      <c r="AL282" s="59"/>
      <c r="AM282" s="60"/>
      <c r="AN282" s="62" t="e">
        <f t="shared" ca="1" si="48"/>
        <v>#DIV/0!</v>
      </c>
      <c r="AO282" s="62">
        <v>0</v>
      </c>
      <c r="AP282" s="62"/>
      <c r="AQ282" s="68">
        <v>0</v>
      </c>
      <c r="AR282" s="65">
        <v>0</v>
      </c>
      <c r="AS282" s="66">
        <f t="shared" si="49"/>
        <v>0</v>
      </c>
      <c r="AT282" s="63">
        <f t="shared" si="50"/>
        <v>0</v>
      </c>
      <c r="AU282" s="63">
        <f t="shared" si="51"/>
        <v>0</v>
      </c>
      <c r="AV282" s="59" t="s">
        <v>1381</v>
      </c>
      <c r="AW282" s="59" t="s">
        <v>1781</v>
      </c>
      <c r="AX282" s="60"/>
      <c r="AY282" s="241"/>
      <c r="AZ282" s="241"/>
      <c r="BA282" s="60">
        <f t="shared" si="52"/>
        <v>0</v>
      </c>
      <c r="BB282" s="212">
        <f t="shared" si="53"/>
        <v>0</v>
      </c>
      <c r="BC282" s="67"/>
      <c r="BD282" s="67"/>
      <c r="BE282" s="67"/>
      <c r="BF282" s="67"/>
    </row>
    <row r="283" spans="1:58" s="12" customFormat="1" ht="25.5" customHeight="1" x14ac:dyDescent="0.25">
      <c r="A283" s="49"/>
      <c r="B283" s="50"/>
      <c r="C283" s="69"/>
      <c r="D283" s="52"/>
      <c r="E283" s="52"/>
      <c r="F283" s="52" t="s">
        <v>1722</v>
      </c>
      <c r="G283" s="49" t="s">
        <v>121</v>
      </c>
      <c r="H283" s="53" t="s">
        <v>110</v>
      </c>
      <c r="I283" s="53" t="s">
        <v>714</v>
      </c>
      <c r="J283" s="54">
        <v>1300000000</v>
      </c>
      <c r="K283" s="52"/>
      <c r="L283" s="52"/>
      <c r="M283" s="49"/>
      <c r="N283" s="52"/>
      <c r="O283" s="55" t="s">
        <v>176</v>
      </c>
      <c r="P283" s="52"/>
      <c r="Q283" s="91" t="s">
        <v>1499</v>
      </c>
      <c r="R283" s="52"/>
      <c r="S283" s="52"/>
      <c r="T283" s="52"/>
      <c r="U283" s="52"/>
      <c r="V283" s="52" t="s">
        <v>984</v>
      </c>
      <c r="W283" s="52"/>
      <c r="X283" s="52"/>
      <c r="Y283" s="49"/>
      <c r="Z283" s="52"/>
      <c r="AA283" s="56"/>
      <c r="AB283" s="56"/>
      <c r="AC283" s="56"/>
      <c r="AD283" s="56"/>
      <c r="AE283" s="52"/>
      <c r="AF283" s="52" t="s">
        <v>1722</v>
      </c>
      <c r="AG283" s="54"/>
      <c r="AH283" s="56"/>
      <c r="AI283" s="58"/>
      <c r="AJ283" s="58"/>
      <c r="AK283" s="56"/>
      <c r="AL283" s="59"/>
      <c r="AM283" s="60"/>
      <c r="AN283" s="62" t="e">
        <f t="shared" ca="1" si="48"/>
        <v>#DIV/0!</v>
      </c>
      <c r="AO283" s="62">
        <v>0</v>
      </c>
      <c r="AP283" s="62"/>
      <c r="AQ283" s="68">
        <v>0</v>
      </c>
      <c r="AR283" s="65">
        <v>0</v>
      </c>
      <c r="AS283" s="66">
        <f t="shared" si="49"/>
        <v>0</v>
      </c>
      <c r="AT283" s="63">
        <f t="shared" si="50"/>
        <v>0</v>
      </c>
      <c r="AU283" s="63">
        <f t="shared" si="51"/>
        <v>0</v>
      </c>
      <c r="AV283" s="59" t="s">
        <v>1381</v>
      </c>
      <c r="AW283" s="59" t="s">
        <v>1781</v>
      </c>
      <c r="AX283" s="60"/>
      <c r="AY283" s="241"/>
      <c r="AZ283" s="241"/>
      <c r="BA283" s="60">
        <f t="shared" si="52"/>
        <v>0</v>
      </c>
      <c r="BB283" s="212">
        <f t="shared" si="53"/>
        <v>0</v>
      </c>
      <c r="BC283" s="67"/>
      <c r="BD283" s="67"/>
      <c r="BE283" s="67"/>
      <c r="BF283" s="67"/>
    </row>
    <row r="284" spans="1:58" s="12" customFormat="1" ht="25.5" customHeight="1" x14ac:dyDescent="0.25">
      <c r="A284" s="49"/>
      <c r="B284" s="50"/>
      <c r="C284" s="69"/>
      <c r="D284" s="52"/>
      <c r="E284" s="52"/>
      <c r="F284" s="52" t="s">
        <v>2162</v>
      </c>
      <c r="G284" s="49" t="s">
        <v>114</v>
      </c>
      <c r="H284" s="53" t="s">
        <v>109</v>
      </c>
      <c r="I284" s="53" t="s">
        <v>714</v>
      </c>
      <c r="J284" s="54">
        <v>3000000000</v>
      </c>
      <c r="K284" s="52"/>
      <c r="L284" s="52" t="s">
        <v>169</v>
      </c>
      <c r="M284" s="49">
        <v>22</v>
      </c>
      <c r="N284" s="52"/>
      <c r="O284" s="55" t="s">
        <v>176</v>
      </c>
      <c r="P284" s="52"/>
      <c r="Q284" s="91" t="s">
        <v>1498</v>
      </c>
      <c r="R284" s="52"/>
      <c r="S284" s="52"/>
      <c r="T284" s="52"/>
      <c r="U284" s="52"/>
      <c r="V284" s="52" t="s">
        <v>322</v>
      </c>
      <c r="W284" s="52" t="s">
        <v>1619</v>
      </c>
      <c r="X284" s="52"/>
      <c r="Y284" s="49"/>
      <c r="Z284" s="52"/>
      <c r="AA284" s="56"/>
      <c r="AB284" s="56"/>
      <c r="AC284" s="56"/>
      <c r="AD284" s="56"/>
      <c r="AE284" s="52"/>
      <c r="AF284" s="52" t="s">
        <v>2162</v>
      </c>
      <c r="AG284" s="54"/>
      <c r="AH284" s="56"/>
      <c r="AI284" s="58"/>
      <c r="AJ284" s="58"/>
      <c r="AK284" s="56"/>
      <c r="AL284" s="59"/>
      <c r="AM284" s="60"/>
      <c r="AN284" s="62" t="e">
        <f t="shared" ref="AN284:AN347" ca="1" si="54">((TODAY())-AK284)/AL284</f>
        <v>#DIV/0!</v>
      </c>
      <c r="AO284" s="62">
        <v>0</v>
      </c>
      <c r="AP284" s="62"/>
      <c r="AQ284" s="68">
        <v>0</v>
      </c>
      <c r="AR284" s="65">
        <v>0</v>
      </c>
      <c r="AS284" s="66">
        <f t="shared" si="49"/>
        <v>0</v>
      </c>
      <c r="AT284" s="63">
        <f t="shared" si="50"/>
        <v>0</v>
      </c>
      <c r="AU284" s="63">
        <f t="shared" si="51"/>
        <v>0</v>
      </c>
      <c r="AV284" s="59" t="s">
        <v>1381</v>
      </c>
      <c r="AW284" s="59" t="s">
        <v>1781</v>
      </c>
      <c r="AX284" s="60"/>
      <c r="AY284" s="241"/>
      <c r="AZ284" s="241"/>
      <c r="BA284" s="60">
        <f t="shared" si="52"/>
        <v>0</v>
      </c>
      <c r="BB284" s="212" t="str">
        <f t="shared" si="53"/>
        <v>Km</v>
      </c>
      <c r="BC284" s="67"/>
      <c r="BD284" s="67"/>
      <c r="BE284" s="67"/>
      <c r="BF284" s="67"/>
    </row>
    <row r="285" spans="1:58" s="12" customFormat="1" ht="38.25" customHeight="1" x14ac:dyDescent="0.25">
      <c r="A285" s="49"/>
      <c r="B285" s="50"/>
      <c r="C285" s="69"/>
      <c r="D285" s="52"/>
      <c r="E285" s="52"/>
      <c r="F285" s="52" t="s">
        <v>1725</v>
      </c>
      <c r="G285" s="49" t="s">
        <v>114</v>
      </c>
      <c r="H285" s="53" t="s">
        <v>124</v>
      </c>
      <c r="I285" s="53" t="s">
        <v>714</v>
      </c>
      <c r="J285" s="54">
        <v>5000000000</v>
      </c>
      <c r="K285" s="52"/>
      <c r="L285" s="52" t="s">
        <v>169</v>
      </c>
      <c r="M285" s="49">
        <v>27</v>
      </c>
      <c r="N285" s="52"/>
      <c r="O285" s="55" t="s">
        <v>176</v>
      </c>
      <c r="P285" s="52"/>
      <c r="Q285" s="91" t="s">
        <v>2163</v>
      </c>
      <c r="R285" s="52"/>
      <c r="S285" s="52"/>
      <c r="T285" s="52"/>
      <c r="U285" s="52"/>
      <c r="V285" s="52" t="s">
        <v>490</v>
      </c>
      <c r="W285" s="52" t="s">
        <v>2164</v>
      </c>
      <c r="X285" s="52"/>
      <c r="Y285" s="49"/>
      <c r="Z285" s="52"/>
      <c r="AA285" s="56"/>
      <c r="AB285" s="56"/>
      <c r="AC285" s="56"/>
      <c r="AD285" s="56"/>
      <c r="AE285" s="52"/>
      <c r="AF285" s="52" t="s">
        <v>1725</v>
      </c>
      <c r="AG285" s="54"/>
      <c r="AH285" s="56"/>
      <c r="AI285" s="58"/>
      <c r="AJ285" s="58"/>
      <c r="AK285" s="56"/>
      <c r="AL285" s="59"/>
      <c r="AM285" s="60"/>
      <c r="AN285" s="62" t="e">
        <f t="shared" ca="1" si="54"/>
        <v>#DIV/0!</v>
      </c>
      <c r="AO285" s="62">
        <v>0</v>
      </c>
      <c r="AP285" s="62"/>
      <c r="AQ285" s="68">
        <v>0</v>
      </c>
      <c r="AR285" s="65">
        <v>0</v>
      </c>
      <c r="AS285" s="66">
        <f t="shared" si="49"/>
        <v>0</v>
      </c>
      <c r="AT285" s="63">
        <f t="shared" si="50"/>
        <v>0</v>
      </c>
      <c r="AU285" s="63">
        <f t="shared" si="51"/>
        <v>0</v>
      </c>
      <c r="AV285" s="59" t="s">
        <v>1381</v>
      </c>
      <c r="AW285" s="59" t="s">
        <v>1781</v>
      </c>
      <c r="AX285" s="60"/>
      <c r="AY285" s="241"/>
      <c r="AZ285" s="241"/>
      <c r="BA285" s="60">
        <f t="shared" si="52"/>
        <v>0</v>
      </c>
      <c r="BB285" s="212" t="str">
        <f t="shared" si="53"/>
        <v>Km</v>
      </c>
      <c r="BC285" s="67"/>
      <c r="BD285" s="67"/>
      <c r="BE285" s="67"/>
      <c r="BF285" s="67"/>
    </row>
    <row r="286" spans="1:58" s="12" customFormat="1" ht="25.5" customHeight="1" x14ac:dyDescent="0.25">
      <c r="A286" s="49"/>
      <c r="B286" s="50"/>
      <c r="C286" s="69"/>
      <c r="D286" s="52"/>
      <c r="E286" s="52"/>
      <c r="F286" s="52" t="s">
        <v>1726</v>
      </c>
      <c r="G286" s="49" t="s">
        <v>114</v>
      </c>
      <c r="H286" s="53" t="s">
        <v>109</v>
      </c>
      <c r="I286" s="53" t="s">
        <v>714</v>
      </c>
      <c r="J286" s="54">
        <v>3000000000</v>
      </c>
      <c r="K286" s="52"/>
      <c r="L286" s="52" t="s">
        <v>169</v>
      </c>
      <c r="M286" s="49"/>
      <c r="N286" s="52"/>
      <c r="O286" s="55" t="s">
        <v>176</v>
      </c>
      <c r="P286" s="52"/>
      <c r="Q286" s="91" t="s">
        <v>2165</v>
      </c>
      <c r="R286" s="52"/>
      <c r="S286" s="52"/>
      <c r="T286" s="52"/>
      <c r="U286" s="52"/>
      <c r="V286" s="52" t="s">
        <v>490</v>
      </c>
      <c r="W286" s="52"/>
      <c r="X286" s="52"/>
      <c r="Y286" s="49"/>
      <c r="Z286" s="52"/>
      <c r="AA286" s="56"/>
      <c r="AB286" s="56"/>
      <c r="AC286" s="56"/>
      <c r="AD286" s="56"/>
      <c r="AE286" s="52"/>
      <c r="AF286" s="52" t="s">
        <v>1726</v>
      </c>
      <c r="AG286" s="54"/>
      <c r="AH286" s="56"/>
      <c r="AI286" s="58"/>
      <c r="AJ286" s="58"/>
      <c r="AK286" s="56"/>
      <c r="AL286" s="59"/>
      <c r="AM286" s="60"/>
      <c r="AN286" s="62" t="e">
        <f t="shared" ca="1" si="54"/>
        <v>#DIV/0!</v>
      </c>
      <c r="AO286" s="62">
        <v>0</v>
      </c>
      <c r="AP286" s="62"/>
      <c r="AQ286" s="68">
        <v>0</v>
      </c>
      <c r="AR286" s="65">
        <v>0</v>
      </c>
      <c r="AS286" s="66">
        <f t="shared" si="49"/>
        <v>0</v>
      </c>
      <c r="AT286" s="63">
        <f t="shared" si="50"/>
        <v>0</v>
      </c>
      <c r="AU286" s="63">
        <f t="shared" si="51"/>
        <v>0</v>
      </c>
      <c r="AV286" s="59" t="s">
        <v>1381</v>
      </c>
      <c r="AW286" s="59" t="s">
        <v>1781</v>
      </c>
      <c r="AX286" s="60"/>
      <c r="AY286" s="241"/>
      <c r="AZ286" s="241"/>
      <c r="BA286" s="60">
        <f t="shared" si="52"/>
        <v>0</v>
      </c>
      <c r="BB286" s="212" t="str">
        <f t="shared" si="53"/>
        <v>Km</v>
      </c>
      <c r="BC286" s="67"/>
      <c r="BD286" s="67"/>
      <c r="BE286" s="67"/>
      <c r="BF286" s="67"/>
    </row>
    <row r="287" spans="1:58" s="12" customFormat="1" ht="25.5" customHeight="1" x14ac:dyDescent="0.25">
      <c r="A287" s="49"/>
      <c r="B287" s="50"/>
      <c r="C287" s="69"/>
      <c r="D287" s="52"/>
      <c r="E287" s="52"/>
      <c r="F287" s="52" t="s">
        <v>1727</v>
      </c>
      <c r="G287" s="49" t="s">
        <v>113</v>
      </c>
      <c r="H287" s="53" t="s">
        <v>109</v>
      </c>
      <c r="I287" s="53" t="s">
        <v>714</v>
      </c>
      <c r="J287" s="54">
        <v>1510000000</v>
      </c>
      <c r="K287" s="52"/>
      <c r="L287" s="52" t="s">
        <v>1134</v>
      </c>
      <c r="M287" s="49">
        <v>43.6</v>
      </c>
      <c r="N287" s="52"/>
      <c r="O287" s="55" t="s">
        <v>176</v>
      </c>
      <c r="P287" s="52"/>
      <c r="Q287" s="91"/>
      <c r="R287" s="52"/>
      <c r="S287" s="52"/>
      <c r="T287" s="52"/>
      <c r="U287" s="52"/>
      <c r="V287" s="52"/>
      <c r="W287" s="52"/>
      <c r="X287" s="52"/>
      <c r="Y287" s="49"/>
      <c r="Z287" s="52"/>
      <c r="AA287" s="56"/>
      <c r="AB287" s="56"/>
      <c r="AC287" s="56"/>
      <c r="AD287" s="56"/>
      <c r="AE287" s="52"/>
      <c r="AF287" s="52" t="s">
        <v>1727</v>
      </c>
      <c r="AG287" s="54"/>
      <c r="AH287" s="56"/>
      <c r="AI287" s="58"/>
      <c r="AJ287" s="58"/>
      <c r="AK287" s="56"/>
      <c r="AL287" s="59"/>
      <c r="AM287" s="60"/>
      <c r="AN287" s="62" t="e">
        <f t="shared" ca="1" si="54"/>
        <v>#DIV/0!</v>
      </c>
      <c r="AO287" s="62">
        <v>0</v>
      </c>
      <c r="AP287" s="62"/>
      <c r="AQ287" s="68">
        <v>0</v>
      </c>
      <c r="AR287" s="65">
        <v>0</v>
      </c>
      <c r="AS287" s="66">
        <f t="shared" si="49"/>
        <v>0</v>
      </c>
      <c r="AT287" s="63">
        <f t="shared" si="50"/>
        <v>0</v>
      </c>
      <c r="AU287" s="63">
        <f t="shared" si="51"/>
        <v>0</v>
      </c>
      <c r="AV287" s="59" t="s">
        <v>1381</v>
      </c>
      <c r="AW287" s="59" t="s">
        <v>1781</v>
      </c>
      <c r="AX287" s="60"/>
      <c r="AY287" s="241"/>
      <c r="AZ287" s="241"/>
      <c r="BA287" s="60">
        <f t="shared" si="52"/>
        <v>0</v>
      </c>
      <c r="BB287" s="212" t="str">
        <f t="shared" si="53"/>
        <v>ML</v>
      </c>
      <c r="BC287" s="67"/>
      <c r="BD287" s="67"/>
      <c r="BE287" s="67"/>
      <c r="BF287" s="67"/>
    </row>
    <row r="288" spans="1:58" s="12" customFormat="1" ht="51" customHeight="1" x14ac:dyDescent="0.25">
      <c r="A288" s="49"/>
      <c r="B288" s="50"/>
      <c r="C288" s="69"/>
      <c r="D288" s="52"/>
      <c r="E288" s="52"/>
      <c r="F288" s="52" t="s">
        <v>2166</v>
      </c>
      <c r="G288" s="49" t="s">
        <v>111</v>
      </c>
      <c r="H288" s="53" t="s">
        <v>109</v>
      </c>
      <c r="I288" s="53" t="s">
        <v>714</v>
      </c>
      <c r="J288" s="54">
        <v>25000000000</v>
      </c>
      <c r="K288" s="52"/>
      <c r="L288" s="52" t="s">
        <v>169</v>
      </c>
      <c r="M288" s="49"/>
      <c r="N288" s="52"/>
      <c r="O288" s="55" t="s">
        <v>176</v>
      </c>
      <c r="P288" s="52"/>
      <c r="Q288" s="91" t="s">
        <v>2167</v>
      </c>
      <c r="R288" s="52"/>
      <c r="S288" s="52"/>
      <c r="T288" s="52"/>
      <c r="U288" s="52"/>
      <c r="V288" s="52" t="s">
        <v>2168</v>
      </c>
      <c r="W288" s="52"/>
      <c r="X288" s="52"/>
      <c r="Y288" s="49"/>
      <c r="Z288" s="52"/>
      <c r="AA288" s="56"/>
      <c r="AB288" s="56"/>
      <c r="AC288" s="56"/>
      <c r="AD288" s="56"/>
      <c r="AE288" s="52"/>
      <c r="AF288" s="52" t="s">
        <v>2166</v>
      </c>
      <c r="AG288" s="54"/>
      <c r="AH288" s="56"/>
      <c r="AI288" s="58"/>
      <c r="AJ288" s="58"/>
      <c r="AK288" s="56"/>
      <c r="AL288" s="59"/>
      <c r="AM288" s="60"/>
      <c r="AN288" s="62" t="e">
        <f t="shared" ca="1" si="54"/>
        <v>#DIV/0!</v>
      </c>
      <c r="AO288" s="62">
        <v>0</v>
      </c>
      <c r="AP288" s="62"/>
      <c r="AQ288" s="68">
        <v>0</v>
      </c>
      <c r="AR288" s="65">
        <v>0</v>
      </c>
      <c r="AS288" s="66">
        <f t="shared" si="49"/>
        <v>0</v>
      </c>
      <c r="AT288" s="63">
        <f t="shared" si="50"/>
        <v>0</v>
      </c>
      <c r="AU288" s="63">
        <f t="shared" si="51"/>
        <v>0</v>
      </c>
      <c r="AV288" s="59" t="s">
        <v>1381</v>
      </c>
      <c r="AW288" s="59" t="s">
        <v>1781</v>
      </c>
      <c r="AX288" s="60"/>
      <c r="AY288" s="241"/>
      <c r="AZ288" s="241"/>
      <c r="BA288" s="60">
        <f t="shared" si="52"/>
        <v>0</v>
      </c>
      <c r="BB288" s="212" t="str">
        <f t="shared" si="53"/>
        <v>Km</v>
      </c>
      <c r="BC288" s="67"/>
      <c r="BD288" s="67"/>
      <c r="BE288" s="67"/>
      <c r="BF288" s="67"/>
    </row>
    <row r="289" spans="1:58" s="12" customFormat="1" ht="51" customHeight="1" x14ac:dyDescent="0.25">
      <c r="A289" s="49"/>
      <c r="B289" s="50"/>
      <c r="C289" s="69"/>
      <c r="D289" s="52"/>
      <c r="E289" s="52"/>
      <c r="F289" s="52" t="s">
        <v>1729</v>
      </c>
      <c r="G289" s="49" t="s">
        <v>111</v>
      </c>
      <c r="H289" s="53" t="s">
        <v>109</v>
      </c>
      <c r="I289" s="53" t="s">
        <v>714</v>
      </c>
      <c r="J289" s="54">
        <v>15000000000</v>
      </c>
      <c r="K289" s="52"/>
      <c r="L289" s="52" t="s">
        <v>169</v>
      </c>
      <c r="M289" s="49"/>
      <c r="N289" s="52"/>
      <c r="O289" s="55" t="s">
        <v>176</v>
      </c>
      <c r="P289" s="52"/>
      <c r="Q289" s="91" t="s">
        <v>2167</v>
      </c>
      <c r="R289" s="52"/>
      <c r="S289" s="52"/>
      <c r="T289" s="52"/>
      <c r="U289" s="52"/>
      <c r="V289" s="52" t="s">
        <v>2169</v>
      </c>
      <c r="W289" s="52"/>
      <c r="X289" s="52"/>
      <c r="Y289" s="49"/>
      <c r="Z289" s="52"/>
      <c r="AA289" s="56"/>
      <c r="AB289" s="56"/>
      <c r="AC289" s="56"/>
      <c r="AD289" s="56"/>
      <c r="AE289" s="52"/>
      <c r="AF289" s="52" t="s">
        <v>1729</v>
      </c>
      <c r="AG289" s="54"/>
      <c r="AH289" s="56"/>
      <c r="AI289" s="58"/>
      <c r="AJ289" s="58"/>
      <c r="AK289" s="56"/>
      <c r="AL289" s="59"/>
      <c r="AM289" s="60"/>
      <c r="AN289" s="62" t="e">
        <f t="shared" ca="1" si="54"/>
        <v>#DIV/0!</v>
      </c>
      <c r="AO289" s="62">
        <v>0</v>
      </c>
      <c r="AP289" s="62"/>
      <c r="AQ289" s="68">
        <v>0</v>
      </c>
      <c r="AR289" s="65">
        <v>0</v>
      </c>
      <c r="AS289" s="66">
        <f t="shared" si="49"/>
        <v>0</v>
      </c>
      <c r="AT289" s="63">
        <f t="shared" si="50"/>
        <v>0</v>
      </c>
      <c r="AU289" s="63">
        <f t="shared" si="51"/>
        <v>0</v>
      </c>
      <c r="AV289" s="59" t="s">
        <v>1381</v>
      </c>
      <c r="AW289" s="59" t="s">
        <v>1781</v>
      </c>
      <c r="AX289" s="60"/>
      <c r="AY289" s="241"/>
      <c r="AZ289" s="241"/>
      <c r="BA289" s="60">
        <f t="shared" si="52"/>
        <v>0</v>
      </c>
      <c r="BB289" s="212" t="str">
        <f t="shared" si="53"/>
        <v>Km</v>
      </c>
      <c r="BC289" s="67"/>
      <c r="BD289" s="67"/>
      <c r="BE289" s="67"/>
      <c r="BF289" s="67"/>
    </row>
    <row r="290" spans="1:58" s="12" customFormat="1" ht="51" customHeight="1" x14ac:dyDescent="0.25">
      <c r="A290" s="49"/>
      <c r="B290" s="50"/>
      <c r="C290" s="69"/>
      <c r="D290" s="52"/>
      <c r="E290" s="52"/>
      <c r="F290" s="52" t="s">
        <v>1730</v>
      </c>
      <c r="G290" s="49" t="s">
        <v>111</v>
      </c>
      <c r="H290" s="53" t="s">
        <v>109</v>
      </c>
      <c r="I290" s="53" t="s">
        <v>714</v>
      </c>
      <c r="J290" s="54">
        <v>15000000000</v>
      </c>
      <c r="K290" s="52"/>
      <c r="L290" s="52" t="s">
        <v>169</v>
      </c>
      <c r="M290" s="49"/>
      <c r="N290" s="52"/>
      <c r="O290" s="55" t="s">
        <v>176</v>
      </c>
      <c r="P290" s="52"/>
      <c r="Q290" s="91" t="s">
        <v>2167</v>
      </c>
      <c r="R290" s="52"/>
      <c r="S290" s="52"/>
      <c r="T290" s="52"/>
      <c r="U290" s="52"/>
      <c r="V290" s="52" t="s">
        <v>2170</v>
      </c>
      <c r="W290" s="52"/>
      <c r="X290" s="52"/>
      <c r="Y290" s="49"/>
      <c r="Z290" s="52"/>
      <c r="AA290" s="56"/>
      <c r="AB290" s="56"/>
      <c r="AC290" s="56"/>
      <c r="AD290" s="56"/>
      <c r="AE290" s="52"/>
      <c r="AF290" s="52" t="s">
        <v>1730</v>
      </c>
      <c r="AG290" s="54"/>
      <c r="AH290" s="56"/>
      <c r="AI290" s="58"/>
      <c r="AJ290" s="58"/>
      <c r="AK290" s="56"/>
      <c r="AL290" s="59"/>
      <c r="AM290" s="60"/>
      <c r="AN290" s="62" t="e">
        <f t="shared" ca="1" si="54"/>
        <v>#DIV/0!</v>
      </c>
      <c r="AO290" s="62">
        <v>0</v>
      </c>
      <c r="AP290" s="62"/>
      <c r="AQ290" s="68">
        <v>0</v>
      </c>
      <c r="AR290" s="65">
        <v>0</v>
      </c>
      <c r="AS290" s="66">
        <f t="shared" si="49"/>
        <v>0</v>
      </c>
      <c r="AT290" s="63">
        <f t="shared" si="50"/>
        <v>0</v>
      </c>
      <c r="AU290" s="63">
        <f t="shared" si="51"/>
        <v>0</v>
      </c>
      <c r="AV290" s="59" t="s">
        <v>1381</v>
      </c>
      <c r="AW290" s="59" t="s">
        <v>1781</v>
      </c>
      <c r="AX290" s="60"/>
      <c r="AY290" s="241"/>
      <c r="AZ290" s="241"/>
      <c r="BA290" s="60">
        <f t="shared" si="52"/>
        <v>0</v>
      </c>
      <c r="BB290" s="212" t="str">
        <f t="shared" si="53"/>
        <v>Km</v>
      </c>
      <c r="BC290" s="67"/>
      <c r="BD290" s="67"/>
      <c r="BE290" s="67"/>
      <c r="BF290" s="67"/>
    </row>
    <row r="291" spans="1:58" s="12" customFormat="1" ht="38.25" customHeight="1" x14ac:dyDescent="0.25">
      <c r="A291" s="49"/>
      <c r="B291" s="50"/>
      <c r="C291" s="69"/>
      <c r="D291" s="52"/>
      <c r="E291" s="52"/>
      <c r="F291" s="52" t="s">
        <v>1731</v>
      </c>
      <c r="G291" s="49" t="s">
        <v>111</v>
      </c>
      <c r="H291" s="53" t="s">
        <v>109</v>
      </c>
      <c r="I291" s="53" t="s">
        <v>714</v>
      </c>
      <c r="J291" s="54">
        <v>15000000000</v>
      </c>
      <c r="K291" s="52"/>
      <c r="L291" s="52" t="s">
        <v>169</v>
      </c>
      <c r="M291" s="49"/>
      <c r="N291" s="52"/>
      <c r="O291" s="55" t="s">
        <v>176</v>
      </c>
      <c r="P291" s="52"/>
      <c r="Q291" s="91" t="s">
        <v>2167</v>
      </c>
      <c r="R291" s="52"/>
      <c r="S291" s="52"/>
      <c r="T291" s="52"/>
      <c r="U291" s="52"/>
      <c r="V291" s="52" t="s">
        <v>2171</v>
      </c>
      <c r="W291" s="52"/>
      <c r="X291" s="52"/>
      <c r="Y291" s="49"/>
      <c r="Z291" s="52"/>
      <c r="AA291" s="56"/>
      <c r="AB291" s="56"/>
      <c r="AC291" s="56"/>
      <c r="AD291" s="56"/>
      <c r="AE291" s="52"/>
      <c r="AF291" s="52" t="s">
        <v>1731</v>
      </c>
      <c r="AG291" s="54"/>
      <c r="AH291" s="56"/>
      <c r="AI291" s="58"/>
      <c r="AJ291" s="58"/>
      <c r="AK291" s="56"/>
      <c r="AL291" s="59"/>
      <c r="AM291" s="60"/>
      <c r="AN291" s="62" t="e">
        <f t="shared" ca="1" si="54"/>
        <v>#DIV/0!</v>
      </c>
      <c r="AO291" s="62">
        <v>0</v>
      </c>
      <c r="AP291" s="62"/>
      <c r="AQ291" s="68">
        <v>0</v>
      </c>
      <c r="AR291" s="65">
        <v>0</v>
      </c>
      <c r="AS291" s="66">
        <f t="shared" si="49"/>
        <v>0</v>
      </c>
      <c r="AT291" s="63">
        <f t="shared" si="50"/>
        <v>0</v>
      </c>
      <c r="AU291" s="63">
        <f t="shared" si="51"/>
        <v>0</v>
      </c>
      <c r="AV291" s="59" t="s">
        <v>1381</v>
      </c>
      <c r="AW291" s="59" t="s">
        <v>1781</v>
      </c>
      <c r="AX291" s="60"/>
      <c r="AY291" s="241"/>
      <c r="AZ291" s="241"/>
      <c r="BA291" s="60">
        <f t="shared" si="52"/>
        <v>0</v>
      </c>
      <c r="BB291" s="212" t="str">
        <f t="shared" si="53"/>
        <v>Km</v>
      </c>
      <c r="BC291" s="67"/>
      <c r="BD291" s="67"/>
      <c r="BE291" s="67"/>
      <c r="BF291" s="67"/>
    </row>
    <row r="292" spans="1:58" s="12" customFormat="1" ht="25.5" customHeight="1" x14ac:dyDescent="0.25">
      <c r="A292" s="49"/>
      <c r="B292" s="50"/>
      <c r="C292" s="69"/>
      <c r="D292" s="52"/>
      <c r="E292" s="52"/>
      <c r="F292" s="52" t="s">
        <v>1732</v>
      </c>
      <c r="G292" s="49" t="s">
        <v>114</v>
      </c>
      <c r="H292" s="53" t="s">
        <v>109</v>
      </c>
      <c r="I292" s="53" t="s">
        <v>714</v>
      </c>
      <c r="J292" s="54">
        <v>125000000</v>
      </c>
      <c r="K292" s="52"/>
      <c r="L292" s="52" t="s">
        <v>1134</v>
      </c>
      <c r="M292" s="49"/>
      <c r="N292" s="52"/>
      <c r="O292" s="55" t="s">
        <v>176</v>
      </c>
      <c r="P292" s="52"/>
      <c r="Q292" s="91" t="s">
        <v>1301</v>
      </c>
      <c r="R292" s="52"/>
      <c r="S292" s="52"/>
      <c r="T292" s="52"/>
      <c r="U292" s="52"/>
      <c r="V292" s="52" t="s">
        <v>490</v>
      </c>
      <c r="W292" s="52"/>
      <c r="X292" s="52"/>
      <c r="Y292" s="49"/>
      <c r="Z292" s="52"/>
      <c r="AA292" s="56"/>
      <c r="AB292" s="56"/>
      <c r="AC292" s="56"/>
      <c r="AD292" s="56"/>
      <c r="AE292" s="52"/>
      <c r="AF292" s="52" t="s">
        <v>1732</v>
      </c>
      <c r="AG292" s="54"/>
      <c r="AH292" s="56"/>
      <c r="AI292" s="58"/>
      <c r="AJ292" s="58"/>
      <c r="AK292" s="56"/>
      <c r="AL292" s="59"/>
      <c r="AM292" s="60"/>
      <c r="AN292" s="62" t="e">
        <f t="shared" ca="1" si="54"/>
        <v>#DIV/0!</v>
      </c>
      <c r="AO292" s="62">
        <v>0</v>
      </c>
      <c r="AP292" s="62"/>
      <c r="AQ292" s="68">
        <v>0</v>
      </c>
      <c r="AR292" s="65">
        <v>0</v>
      </c>
      <c r="AS292" s="66">
        <f t="shared" si="49"/>
        <v>0</v>
      </c>
      <c r="AT292" s="63">
        <f t="shared" si="50"/>
        <v>0</v>
      </c>
      <c r="AU292" s="63">
        <f t="shared" si="51"/>
        <v>0</v>
      </c>
      <c r="AV292" s="59" t="s">
        <v>1381</v>
      </c>
      <c r="AW292" s="59" t="s">
        <v>1781</v>
      </c>
      <c r="AX292" s="60"/>
      <c r="AY292" s="241"/>
      <c r="AZ292" s="241"/>
      <c r="BA292" s="60">
        <f t="shared" si="52"/>
        <v>0</v>
      </c>
      <c r="BB292" s="212" t="str">
        <f t="shared" si="53"/>
        <v>ML</v>
      </c>
      <c r="BC292" s="67"/>
      <c r="BD292" s="67"/>
      <c r="BE292" s="67"/>
      <c r="BF292" s="67"/>
    </row>
    <row r="293" spans="1:58" s="12" customFormat="1" ht="15" customHeight="1" x14ac:dyDescent="0.25">
      <c r="A293" s="49"/>
      <c r="B293" s="50"/>
      <c r="C293" s="69"/>
      <c r="D293" s="52"/>
      <c r="E293" s="52"/>
      <c r="F293" s="52" t="s">
        <v>1733</v>
      </c>
      <c r="G293" s="49" t="s">
        <v>114</v>
      </c>
      <c r="H293" s="53" t="s">
        <v>110</v>
      </c>
      <c r="I293" s="53" t="s">
        <v>714</v>
      </c>
      <c r="J293" s="54">
        <v>50000000</v>
      </c>
      <c r="K293" s="52"/>
      <c r="L293" s="52" t="s">
        <v>2357</v>
      </c>
      <c r="M293" s="49">
        <v>1</v>
      </c>
      <c r="N293" s="52"/>
      <c r="O293" s="55" t="s">
        <v>176</v>
      </c>
      <c r="P293" s="52"/>
      <c r="Q293" s="91" t="s">
        <v>1382</v>
      </c>
      <c r="R293" s="52"/>
      <c r="S293" s="52"/>
      <c r="T293" s="52"/>
      <c r="U293" s="52"/>
      <c r="V293" s="52" t="s">
        <v>1382</v>
      </c>
      <c r="W293" s="52"/>
      <c r="X293" s="52"/>
      <c r="Y293" s="49"/>
      <c r="Z293" s="52"/>
      <c r="AA293" s="56"/>
      <c r="AB293" s="56"/>
      <c r="AC293" s="56"/>
      <c r="AD293" s="56"/>
      <c r="AE293" s="52"/>
      <c r="AF293" s="52" t="s">
        <v>1733</v>
      </c>
      <c r="AG293" s="54"/>
      <c r="AH293" s="56"/>
      <c r="AI293" s="58"/>
      <c r="AJ293" s="58"/>
      <c r="AK293" s="56"/>
      <c r="AL293" s="59"/>
      <c r="AM293" s="60"/>
      <c r="AN293" s="62" t="e">
        <f t="shared" ca="1" si="54"/>
        <v>#DIV/0!</v>
      </c>
      <c r="AO293" s="62">
        <v>0</v>
      </c>
      <c r="AP293" s="62"/>
      <c r="AQ293" s="68">
        <v>0</v>
      </c>
      <c r="AR293" s="65">
        <v>0</v>
      </c>
      <c r="AS293" s="66">
        <f t="shared" si="49"/>
        <v>0</v>
      </c>
      <c r="AT293" s="63">
        <f t="shared" si="50"/>
        <v>0</v>
      </c>
      <c r="AU293" s="63">
        <f t="shared" si="51"/>
        <v>0</v>
      </c>
      <c r="AV293" s="59" t="s">
        <v>1381</v>
      </c>
      <c r="AW293" s="59" t="s">
        <v>1781</v>
      </c>
      <c r="AX293" s="60"/>
      <c r="AY293" s="241"/>
      <c r="AZ293" s="241"/>
      <c r="BA293" s="60">
        <f t="shared" si="52"/>
        <v>0</v>
      </c>
      <c r="BB293" s="212" t="str">
        <f t="shared" si="53"/>
        <v>Nombre de Bâtiments</v>
      </c>
      <c r="BC293" s="67"/>
      <c r="BD293" s="67"/>
      <c r="BE293" s="67"/>
      <c r="BF293" s="67"/>
    </row>
    <row r="294" spans="1:58" s="12" customFormat="1" ht="25.5" customHeight="1" x14ac:dyDescent="0.25">
      <c r="A294" s="49"/>
      <c r="B294" s="50"/>
      <c r="C294" s="69"/>
      <c r="D294" s="52"/>
      <c r="E294" s="52"/>
      <c r="F294" s="52" t="s">
        <v>1734</v>
      </c>
      <c r="G294" s="49" t="s">
        <v>111</v>
      </c>
      <c r="H294" s="53" t="s">
        <v>109</v>
      </c>
      <c r="I294" s="53" t="s">
        <v>714</v>
      </c>
      <c r="J294" s="54">
        <v>17060000000</v>
      </c>
      <c r="K294" s="52"/>
      <c r="L294" s="52" t="s">
        <v>169</v>
      </c>
      <c r="M294" s="49"/>
      <c r="N294" s="52"/>
      <c r="O294" s="55" t="s">
        <v>176</v>
      </c>
      <c r="P294" s="52"/>
      <c r="Q294" s="91" t="s">
        <v>1321</v>
      </c>
      <c r="R294" s="52"/>
      <c r="S294" s="52"/>
      <c r="T294" s="52"/>
      <c r="U294" s="52"/>
      <c r="V294" s="52"/>
      <c r="W294" s="52"/>
      <c r="X294" s="52"/>
      <c r="Y294" s="49"/>
      <c r="Z294" s="52"/>
      <c r="AA294" s="56"/>
      <c r="AB294" s="56"/>
      <c r="AC294" s="56"/>
      <c r="AD294" s="56"/>
      <c r="AE294" s="52"/>
      <c r="AF294" s="52" t="s">
        <v>1734</v>
      </c>
      <c r="AG294" s="54"/>
      <c r="AH294" s="56"/>
      <c r="AI294" s="58"/>
      <c r="AJ294" s="58"/>
      <c r="AK294" s="56"/>
      <c r="AL294" s="59"/>
      <c r="AM294" s="60"/>
      <c r="AN294" s="62" t="e">
        <f t="shared" ca="1" si="54"/>
        <v>#DIV/0!</v>
      </c>
      <c r="AO294" s="62">
        <v>0</v>
      </c>
      <c r="AP294" s="62"/>
      <c r="AQ294" s="68">
        <v>0</v>
      </c>
      <c r="AR294" s="65">
        <v>0</v>
      </c>
      <c r="AS294" s="66">
        <f t="shared" ref="AS294:AS356" si="55">+AO294</f>
        <v>0</v>
      </c>
      <c r="AT294" s="63">
        <f t="shared" ref="AT294:AT356" si="56">+AS294-AR294</f>
        <v>0</v>
      </c>
      <c r="AU294" s="63">
        <f t="shared" ref="AU294:AU356" si="57">+AO294-AQ294</f>
        <v>0</v>
      </c>
      <c r="AV294" s="59" t="s">
        <v>1381</v>
      </c>
      <c r="AW294" s="59" t="s">
        <v>1781</v>
      </c>
      <c r="AX294" s="60"/>
      <c r="AY294" s="241"/>
      <c r="AZ294" s="241"/>
      <c r="BA294" s="60">
        <f t="shared" si="52"/>
        <v>0</v>
      </c>
      <c r="BB294" s="212" t="str">
        <f t="shared" si="53"/>
        <v>Km</v>
      </c>
      <c r="BC294" s="67"/>
      <c r="BD294" s="67"/>
      <c r="BE294" s="67"/>
      <c r="BF294" s="67"/>
    </row>
    <row r="295" spans="1:58" s="12" customFormat="1" ht="25.5" customHeight="1" x14ac:dyDescent="0.25">
      <c r="A295" s="49"/>
      <c r="B295" s="50"/>
      <c r="C295" s="69"/>
      <c r="D295" s="52"/>
      <c r="E295" s="52"/>
      <c r="F295" s="52" t="s">
        <v>1735</v>
      </c>
      <c r="G295" s="49" t="s">
        <v>111</v>
      </c>
      <c r="H295" s="53" t="s">
        <v>109</v>
      </c>
      <c r="I295" s="53" t="s">
        <v>714</v>
      </c>
      <c r="J295" s="54">
        <v>6840000000</v>
      </c>
      <c r="K295" s="52"/>
      <c r="L295" s="52" t="s">
        <v>169</v>
      </c>
      <c r="M295" s="49"/>
      <c r="N295" s="52"/>
      <c r="O295" s="55" t="s">
        <v>176</v>
      </c>
      <c r="P295" s="52"/>
      <c r="Q295" s="91" t="s">
        <v>1306</v>
      </c>
      <c r="R295" s="52"/>
      <c r="S295" s="52"/>
      <c r="T295" s="52"/>
      <c r="U295" s="52"/>
      <c r="V295" s="52" t="s">
        <v>493</v>
      </c>
      <c r="W295" s="52"/>
      <c r="X295" s="52"/>
      <c r="Y295" s="49"/>
      <c r="Z295" s="52"/>
      <c r="AA295" s="56"/>
      <c r="AB295" s="56"/>
      <c r="AC295" s="56"/>
      <c r="AD295" s="56"/>
      <c r="AE295" s="52"/>
      <c r="AF295" s="52" t="s">
        <v>1735</v>
      </c>
      <c r="AG295" s="54"/>
      <c r="AH295" s="56"/>
      <c r="AI295" s="58"/>
      <c r="AJ295" s="58"/>
      <c r="AK295" s="56"/>
      <c r="AL295" s="59"/>
      <c r="AM295" s="60"/>
      <c r="AN295" s="62" t="e">
        <f t="shared" ca="1" si="54"/>
        <v>#DIV/0!</v>
      </c>
      <c r="AO295" s="62">
        <v>0</v>
      </c>
      <c r="AP295" s="62"/>
      <c r="AQ295" s="68">
        <v>0</v>
      </c>
      <c r="AR295" s="65">
        <v>0</v>
      </c>
      <c r="AS295" s="66">
        <f t="shared" si="55"/>
        <v>0</v>
      </c>
      <c r="AT295" s="63">
        <f t="shared" si="56"/>
        <v>0</v>
      </c>
      <c r="AU295" s="63">
        <f t="shared" si="57"/>
        <v>0</v>
      </c>
      <c r="AV295" s="59" t="s">
        <v>1381</v>
      </c>
      <c r="AW295" s="59" t="s">
        <v>1781</v>
      </c>
      <c r="AX295" s="60"/>
      <c r="AY295" s="241"/>
      <c r="AZ295" s="241"/>
      <c r="BA295" s="60">
        <f t="shared" si="52"/>
        <v>0</v>
      </c>
      <c r="BB295" s="212" t="str">
        <f t="shared" si="53"/>
        <v>Km</v>
      </c>
      <c r="BC295" s="67"/>
      <c r="BD295" s="67"/>
      <c r="BE295" s="67"/>
      <c r="BF295" s="67"/>
    </row>
    <row r="296" spans="1:58" s="12" customFormat="1" ht="25.5" customHeight="1" x14ac:dyDescent="0.25">
      <c r="A296" s="49" t="s">
        <v>1736</v>
      </c>
      <c r="B296" s="50"/>
      <c r="C296" s="69"/>
      <c r="D296" s="52"/>
      <c r="E296" s="52"/>
      <c r="F296" s="52" t="s">
        <v>1737</v>
      </c>
      <c r="G296" s="49" t="s">
        <v>114</v>
      </c>
      <c r="H296" s="187" t="s">
        <v>109</v>
      </c>
      <c r="I296" s="53" t="s">
        <v>714</v>
      </c>
      <c r="J296" s="54">
        <v>3706697500</v>
      </c>
      <c r="K296" s="52"/>
      <c r="L296" s="52" t="s">
        <v>169</v>
      </c>
      <c r="M296" s="49">
        <v>7</v>
      </c>
      <c r="N296" s="52"/>
      <c r="O296" s="55" t="s">
        <v>176</v>
      </c>
      <c r="P296" s="52"/>
      <c r="Q296" s="91" t="s">
        <v>1301</v>
      </c>
      <c r="R296" s="52"/>
      <c r="S296" s="52"/>
      <c r="T296" s="52"/>
      <c r="U296" s="52"/>
      <c r="V296" s="52" t="s">
        <v>490</v>
      </c>
      <c r="W296" s="52"/>
      <c r="X296" s="52"/>
      <c r="Y296" s="49"/>
      <c r="Z296" s="52"/>
      <c r="AA296" s="56"/>
      <c r="AB296" s="56"/>
      <c r="AC296" s="56"/>
      <c r="AD296" s="56"/>
      <c r="AE296" s="52"/>
      <c r="AF296" s="52" t="s">
        <v>1737</v>
      </c>
      <c r="AG296" s="54"/>
      <c r="AH296" s="56"/>
      <c r="AI296" s="58"/>
      <c r="AJ296" s="58"/>
      <c r="AK296" s="56"/>
      <c r="AL296" s="59"/>
      <c r="AM296" s="60"/>
      <c r="AN296" s="62" t="e">
        <f t="shared" ca="1" si="54"/>
        <v>#DIV/0!</v>
      </c>
      <c r="AO296" s="62">
        <v>0</v>
      </c>
      <c r="AP296" s="62"/>
      <c r="AQ296" s="68">
        <v>0</v>
      </c>
      <c r="AR296" s="65">
        <v>0</v>
      </c>
      <c r="AS296" s="66">
        <f t="shared" si="55"/>
        <v>0</v>
      </c>
      <c r="AT296" s="63">
        <f t="shared" si="56"/>
        <v>0</v>
      </c>
      <c r="AU296" s="63">
        <f t="shared" si="57"/>
        <v>0</v>
      </c>
      <c r="AV296" s="59" t="s">
        <v>1381</v>
      </c>
      <c r="AW296" s="59" t="s">
        <v>1781</v>
      </c>
      <c r="AX296" s="60"/>
      <c r="AY296" s="241"/>
      <c r="AZ296" s="241"/>
      <c r="BA296" s="60">
        <f t="shared" si="52"/>
        <v>0</v>
      </c>
      <c r="BB296" s="212" t="str">
        <f t="shared" si="53"/>
        <v>Km</v>
      </c>
      <c r="BC296" s="67"/>
      <c r="BD296" s="67"/>
      <c r="BE296" s="67"/>
      <c r="BF296" s="67"/>
    </row>
    <row r="297" spans="1:58" s="12" customFormat="1" ht="25.5" customHeight="1" x14ac:dyDescent="0.25">
      <c r="A297" s="49"/>
      <c r="B297" s="50"/>
      <c r="C297" s="69"/>
      <c r="D297" s="52"/>
      <c r="E297" s="52"/>
      <c r="F297" s="52" t="s">
        <v>1738</v>
      </c>
      <c r="G297" s="49" t="s">
        <v>114</v>
      </c>
      <c r="H297" s="187" t="s">
        <v>109</v>
      </c>
      <c r="I297" s="53" t="s">
        <v>714</v>
      </c>
      <c r="J297" s="54">
        <v>17000000000</v>
      </c>
      <c r="K297" s="52"/>
      <c r="L297" s="52" t="s">
        <v>169</v>
      </c>
      <c r="M297" s="49"/>
      <c r="N297" s="52"/>
      <c r="O297" s="55" t="s">
        <v>176</v>
      </c>
      <c r="P297" s="52"/>
      <c r="Q297" s="91" t="s">
        <v>1301</v>
      </c>
      <c r="R297" s="52"/>
      <c r="S297" s="52"/>
      <c r="T297" s="52"/>
      <c r="U297" s="52"/>
      <c r="V297" s="52" t="s">
        <v>2172</v>
      </c>
      <c r="W297" s="52"/>
      <c r="X297" s="52"/>
      <c r="Y297" s="49"/>
      <c r="Z297" s="52"/>
      <c r="AA297" s="56"/>
      <c r="AB297" s="56"/>
      <c r="AC297" s="56"/>
      <c r="AD297" s="56"/>
      <c r="AE297" s="52"/>
      <c r="AF297" s="52" t="s">
        <v>1738</v>
      </c>
      <c r="AG297" s="54"/>
      <c r="AH297" s="56"/>
      <c r="AI297" s="58"/>
      <c r="AJ297" s="58"/>
      <c r="AK297" s="56"/>
      <c r="AL297" s="59"/>
      <c r="AM297" s="60"/>
      <c r="AN297" s="62" t="e">
        <f t="shared" ca="1" si="54"/>
        <v>#DIV/0!</v>
      </c>
      <c r="AO297" s="62">
        <v>0</v>
      </c>
      <c r="AP297" s="62"/>
      <c r="AQ297" s="68">
        <v>0</v>
      </c>
      <c r="AR297" s="65">
        <v>0</v>
      </c>
      <c r="AS297" s="66">
        <f t="shared" si="55"/>
        <v>0</v>
      </c>
      <c r="AT297" s="63">
        <f t="shared" si="56"/>
        <v>0</v>
      </c>
      <c r="AU297" s="63">
        <f t="shared" si="57"/>
        <v>0</v>
      </c>
      <c r="AV297" s="59" t="s">
        <v>1381</v>
      </c>
      <c r="AW297" s="59" t="s">
        <v>1781</v>
      </c>
      <c r="AX297" s="60"/>
      <c r="AY297" s="241"/>
      <c r="AZ297" s="241"/>
      <c r="BA297" s="60">
        <f t="shared" si="52"/>
        <v>0</v>
      </c>
      <c r="BB297" s="212" t="str">
        <f t="shared" si="53"/>
        <v>Km</v>
      </c>
      <c r="BC297" s="67"/>
      <c r="BD297" s="67"/>
      <c r="BE297" s="67"/>
      <c r="BF297" s="67"/>
    </row>
    <row r="298" spans="1:58" s="12" customFormat="1" ht="63.75" customHeight="1" x14ac:dyDescent="0.25">
      <c r="A298" s="49"/>
      <c r="B298" s="50"/>
      <c r="C298" s="69"/>
      <c r="D298" s="52"/>
      <c r="E298" s="52"/>
      <c r="F298" s="52" t="s">
        <v>1739</v>
      </c>
      <c r="G298" s="49" t="s">
        <v>114</v>
      </c>
      <c r="H298" s="187" t="s">
        <v>109</v>
      </c>
      <c r="I298" s="53" t="s">
        <v>714</v>
      </c>
      <c r="J298" s="54">
        <v>16300000000</v>
      </c>
      <c r="K298" s="52"/>
      <c r="L298" s="52" t="s">
        <v>169</v>
      </c>
      <c r="M298" s="49"/>
      <c r="N298" s="52"/>
      <c r="O298" s="55" t="s">
        <v>176</v>
      </c>
      <c r="P298" s="52"/>
      <c r="Q298" s="91" t="s">
        <v>1304</v>
      </c>
      <c r="R298" s="52"/>
      <c r="S298" s="52"/>
      <c r="T298" s="52"/>
      <c r="U298" s="52"/>
      <c r="V298" s="52" t="s">
        <v>2173</v>
      </c>
      <c r="W298" s="52"/>
      <c r="X298" s="52"/>
      <c r="Y298" s="49"/>
      <c r="Z298" s="52"/>
      <c r="AA298" s="56"/>
      <c r="AB298" s="56"/>
      <c r="AC298" s="56"/>
      <c r="AD298" s="56"/>
      <c r="AE298" s="52"/>
      <c r="AF298" s="52" t="s">
        <v>1739</v>
      </c>
      <c r="AG298" s="54"/>
      <c r="AH298" s="56"/>
      <c r="AI298" s="58"/>
      <c r="AJ298" s="58"/>
      <c r="AK298" s="56"/>
      <c r="AL298" s="59"/>
      <c r="AM298" s="60"/>
      <c r="AN298" s="62" t="e">
        <f t="shared" ca="1" si="54"/>
        <v>#DIV/0!</v>
      </c>
      <c r="AO298" s="62">
        <v>0</v>
      </c>
      <c r="AP298" s="62"/>
      <c r="AQ298" s="68">
        <v>0</v>
      </c>
      <c r="AR298" s="65">
        <v>0</v>
      </c>
      <c r="AS298" s="66">
        <f t="shared" si="55"/>
        <v>0</v>
      </c>
      <c r="AT298" s="63">
        <f t="shared" si="56"/>
        <v>0</v>
      </c>
      <c r="AU298" s="63">
        <f t="shared" si="57"/>
        <v>0</v>
      </c>
      <c r="AV298" s="59" t="s">
        <v>1381</v>
      </c>
      <c r="AW298" s="59" t="s">
        <v>1781</v>
      </c>
      <c r="AX298" s="60"/>
      <c r="AY298" s="241"/>
      <c r="AZ298" s="241"/>
      <c r="BA298" s="60">
        <f t="shared" si="52"/>
        <v>0</v>
      </c>
      <c r="BB298" s="212" t="str">
        <f t="shared" si="53"/>
        <v>Km</v>
      </c>
      <c r="BC298" s="67"/>
      <c r="BD298" s="67"/>
      <c r="BE298" s="67"/>
      <c r="BF298" s="67"/>
    </row>
    <row r="299" spans="1:58" s="12" customFormat="1" ht="25.5" customHeight="1" x14ac:dyDescent="0.25">
      <c r="A299" s="49"/>
      <c r="B299" s="50"/>
      <c r="C299" s="69"/>
      <c r="D299" s="52"/>
      <c r="E299" s="52"/>
      <c r="F299" s="52" t="s">
        <v>1871</v>
      </c>
      <c r="G299" s="49" t="s">
        <v>111</v>
      </c>
      <c r="H299" s="187" t="s">
        <v>110</v>
      </c>
      <c r="I299" s="53" t="s">
        <v>714</v>
      </c>
      <c r="J299" s="54">
        <v>447100000000</v>
      </c>
      <c r="K299" s="52"/>
      <c r="L299" s="52" t="s">
        <v>169</v>
      </c>
      <c r="M299" s="49"/>
      <c r="N299" s="52"/>
      <c r="O299" s="55" t="s">
        <v>176</v>
      </c>
      <c r="P299" s="52"/>
      <c r="Q299" s="91" t="s">
        <v>1281</v>
      </c>
      <c r="R299" s="52"/>
      <c r="S299" s="52"/>
      <c r="T299" s="52"/>
      <c r="U299" s="52"/>
      <c r="V299" s="52" t="s">
        <v>1376</v>
      </c>
      <c r="W299" s="52"/>
      <c r="X299" s="52"/>
      <c r="Y299" s="49"/>
      <c r="Z299" s="52"/>
      <c r="AA299" s="56"/>
      <c r="AB299" s="56"/>
      <c r="AC299" s="56"/>
      <c r="AD299" s="56"/>
      <c r="AE299" s="52"/>
      <c r="AF299" s="52" t="s">
        <v>1740</v>
      </c>
      <c r="AG299" s="54"/>
      <c r="AH299" s="56"/>
      <c r="AI299" s="58"/>
      <c r="AJ299" s="58"/>
      <c r="AK299" s="56"/>
      <c r="AL299" s="59"/>
      <c r="AM299" s="60"/>
      <c r="AN299" s="62" t="e">
        <f t="shared" ca="1" si="54"/>
        <v>#DIV/0!</v>
      </c>
      <c r="AO299" s="62">
        <v>0</v>
      </c>
      <c r="AP299" s="62"/>
      <c r="AQ299" s="68">
        <v>0</v>
      </c>
      <c r="AR299" s="65">
        <v>0</v>
      </c>
      <c r="AS299" s="66">
        <f t="shared" si="55"/>
        <v>0</v>
      </c>
      <c r="AT299" s="63">
        <f t="shared" si="56"/>
        <v>0</v>
      </c>
      <c r="AU299" s="63">
        <f t="shared" si="57"/>
        <v>0</v>
      </c>
      <c r="AV299" s="59" t="s">
        <v>1381</v>
      </c>
      <c r="AW299" s="59" t="s">
        <v>1781</v>
      </c>
      <c r="AX299" s="60"/>
      <c r="AY299" s="241"/>
      <c r="AZ299" s="241"/>
      <c r="BA299" s="60">
        <f t="shared" si="52"/>
        <v>0</v>
      </c>
      <c r="BB299" s="212" t="str">
        <f t="shared" si="53"/>
        <v>Km</v>
      </c>
      <c r="BC299" s="67"/>
      <c r="BD299" s="67"/>
      <c r="BE299" s="67"/>
      <c r="BF299" s="67"/>
    </row>
    <row r="300" spans="1:58" s="12" customFormat="1" ht="38.25" customHeight="1" x14ac:dyDescent="0.25">
      <c r="A300" s="49"/>
      <c r="B300" s="50"/>
      <c r="C300" s="69"/>
      <c r="D300" s="52"/>
      <c r="E300" s="52"/>
      <c r="F300" s="52" t="s">
        <v>1741</v>
      </c>
      <c r="G300" s="49" t="s">
        <v>111</v>
      </c>
      <c r="H300" s="187" t="s">
        <v>110</v>
      </c>
      <c r="I300" s="53" t="s">
        <v>714</v>
      </c>
      <c r="J300" s="54">
        <v>283900000000</v>
      </c>
      <c r="K300" s="52"/>
      <c r="L300" s="52" t="s">
        <v>169</v>
      </c>
      <c r="M300" s="49"/>
      <c r="N300" s="52"/>
      <c r="O300" s="55" t="s">
        <v>176</v>
      </c>
      <c r="P300" s="52"/>
      <c r="Q300" s="91" t="s">
        <v>1302</v>
      </c>
      <c r="R300" s="52"/>
      <c r="S300" s="52"/>
      <c r="T300" s="52"/>
      <c r="U300" s="52"/>
      <c r="V300" s="52" t="s">
        <v>505</v>
      </c>
      <c r="W300" s="52"/>
      <c r="X300" s="52"/>
      <c r="Y300" s="49"/>
      <c r="Z300" s="52"/>
      <c r="AA300" s="56"/>
      <c r="AB300" s="56"/>
      <c r="AC300" s="56"/>
      <c r="AD300" s="56"/>
      <c r="AE300" s="52"/>
      <c r="AF300" s="52" t="s">
        <v>1741</v>
      </c>
      <c r="AG300" s="54"/>
      <c r="AH300" s="56"/>
      <c r="AI300" s="58"/>
      <c r="AJ300" s="58"/>
      <c r="AK300" s="56"/>
      <c r="AL300" s="59"/>
      <c r="AM300" s="60"/>
      <c r="AN300" s="62" t="e">
        <f t="shared" ca="1" si="54"/>
        <v>#DIV/0!</v>
      </c>
      <c r="AO300" s="62">
        <v>0</v>
      </c>
      <c r="AP300" s="62"/>
      <c r="AQ300" s="68">
        <v>0</v>
      </c>
      <c r="AR300" s="65">
        <v>0</v>
      </c>
      <c r="AS300" s="66">
        <f t="shared" si="55"/>
        <v>0</v>
      </c>
      <c r="AT300" s="63">
        <f t="shared" si="56"/>
        <v>0</v>
      </c>
      <c r="AU300" s="63">
        <f t="shared" si="57"/>
        <v>0</v>
      </c>
      <c r="AV300" s="59" t="s">
        <v>1381</v>
      </c>
      <c r="AW300" s="59" t="s">
        <v>1781</v>
      </c>
      <c r="AX300" s="60"/>
      <c r="AY300" s="241"/>
      <c r="AZ300" s="241"/>
      <c r="BA300" s="60">
        <f t="shared" si="52"/>
        <v>0</v>
      </c>
      <c r="BB300" s="212" t="str">
        <f t="shared" si="53"/>
        <v>Km</v>
      </c>
      <c r="BC300" s="67"/>
      <c r="BD300" s="67"/>
      <c r="BE300" s="67"/>
      <c r="BF300" s="67"/>
    </row>
    <row r="301" spans="1:58" s="12" customFormat="1" ht="25.5" customHeight="1" x14ac:dyDescent="0.25">
      <c r="A301" s="49"/>
      <c r="B301" s="50"/>
      <c r="C301" s="69"/>
      <c r="D301" s="52"/>
      <c r="E301" s="52"/>
      <c r="F301" s="52" t="s">
        <v>1742</v>
      </c>
      <c r="G301" s="49" t="s">
        <v>111</v>
      </c>
      <c r="H301" s="187" t="s">
        <v>110</v>
      </c>
      <c r="I301" s="53" t="s">
        <v>714</v>
      </c>
      <c r="J301" s="54">
        <v>323000000000</v>
      </c>
      <c r="K301" s="52"/>
      <c r="L301" s="52" t="s">
        <v>169</v>
      </c>
      <c r="M301" s="49"/>
      <c r="N301" s="52"/>
      <c r="O301" s="55" t="s">
        <v>176</v>
      </c>
      <c r="P301" s="52"/>
      <c r="Q301" s="91"/>
      <c r="R301" s="52"/>
      <c r="S301" s="52"/>
      <c r="T301" s="52"/>
      <c r="U301" s="52"/>
      <c r="V301" s="52" t="s">
        <v>2174</v>
      </c>
      <c r="W301" s="52"/>
      <c r="X301" s="52"/>
      <c r="Y301" s="49"/>
      <c r="Z301" s="52"/>
      <c r="AA301" s="56"/>
      <c r="AB301" s="56"/>
      <c r="AC301" s="56"/>
      <c r="AD301" s="56"/>
      <c r="AE301" s="52"/>
      <c r="AF301" s="52" t="s">
        <v>1742</v>
      </c>
      <c r="AG301" s="54"/>
      <c r="AH301" s="56"/>
      <c r="AI301" s="58"/>
      <c r="AJ301" s="58"/>
      <c r="AK301" s="56"/>
      <c r="AL301" s="59"/>
      <c r="AM301" s="60"/>
      <c r="AN301" s="62" t="e">
        <f t="shared" ca="1" si="54"/>
        <v>#DIV/0!</v>
      </c>
      <c r="AO301" s="62">
        <v>0</v>
      </c>
      <c r="AP301" s="62"/>
      <c r="AQ301" s="68">
        <v>0</v>
      </c>
      <c r="AR301" s="65">
        <v>0</v>
      </c>
      <c r="AS301" s="66">
        <f t="shared" si="55"/>
        <v>0</v>
      </c>
      <c r="AT301" s="63">
        <f t="shared" si="56"/>
        <v>0</v>
      </c>
      <c r="AU301" s="63">
        <f t="shared" si="57"/>
        <v>0</v>
      </c>
      <c r="AV301" s="59" t="s">
        <v>1381</v>
      </c>
      <c r="AW301" s="59" t="s">
        <v>1781</v>
      </c>
      <c r="AX301" s="60"/>
      <c r="AY301" s="241"/>
      <c r="AZ301" s="241"/>
      <c r="BA301" s="60">
        <f t="shared" si="52"/>
        <v>0</v>
      </c>
      <c r="BB301" s="212" t="str">
        <f t="shared" si="53"/>
        <v>Km</v>
      </c>
      <c r="BC301" s="67"/>
      <c r="BD301" s="67"/>
      <c r="BE301" s="67"/>
      <c r="BF301" s="67"/>
    </row>
    <row r="302" spans="1:58" s="12" customFormat="1" ht="25.5" customHeight="1" x14ac:dyDescent="0.25">
      <c r="A302" s="49"/>
      <c r="B302" s="50"/>
      <c r="C302" s="69"/>
      <c r="D302" s="52"/>
      <c r="E302" s="52"/>
      <c r="F302" s="52" t="s">
        <v>1743</v>
      </c>
      <c r="G302" s="49" t="s">
        <v>113</v>
      </c>
      <c r="H302" s="187" t="s">
        <v>110</v>
      </c>
      <c r="I302" s="53" t="s">
        <v>714</v>
      </c>
      <c r="J302" s="54">
        <v>3160888000000</v>
      </c>
      <c r="K302" s="52"/>
      <c r="L302" s="52" t="s">
        <v>169</v>
      </c>
      <c r="M302" s="49">
        <v>260</v>
      </c>
      <c r="N302" s="52"/>
      <c r="O302" s="55" t="s">
        <v>176</v>
      </c>
      <c r="P302" s="52"/>
      <c r="Q302" s="91" t="s">
        <v>1821</v>
      </c>
      <c r="R302" s="52"/>
      <c r="S302" s="52"/>
      <c r="T302" s="52"/>
      <c r="U302" s="52"/>
      <c r="V302" s="52" t="s">
        <v>2175</v>
      </c>
      <c r="W302" s="52"/>
      <c r="X302" s="52"/>
      <c r="Y302" s="49"/>
      <c r="Z302" s="52"/>
      <c r="AA302" s="56"/>
      <c r="AB302" s="56"/>
      <c r="AC302" s="56"/>
      <c r="AD302" s="56"/>
      <c r="AE302" s="52"/>
      <c r="AF302" s="52" t="s">
        <v>1743</v>
      </c>
      <c r="AG302" s="54"/>
      <c r="AH302" s="56"/>
      <c r="AI302" s="58"/>
      <c r="AJ302" s="58"/>
      <c r="AK302" s="56"/>
      <c r="AL302" s="59"/>
      <c r="AM302" s="60"/>
      <c r="AN302" s="62" t="e">
        <f t="shared" ca="1" si="54"/>
        <v>#DIV/0!</v>
      </c>
      <c r="AO302" s="62">
        <v>0</v>
      </c>
      <c r="AP302" s="62"/>
      <c r="AQ302" s="68">
        <v>0</v>
      </c>
      <c r="AR302" s="65">
        <v>0</v>
      </c>
      <c r="AS302" s="66">
        <f t="shared" si="55"/>
        <v>0</v>
      </c>
      <c r="AT302" s="63">
        <f t="shared" si="56"/>
        <v>0</v>
      </c>
      <c r="AU302" s="63">
        <f t="shared" si="57"/>
        <v>0</v>
      </c>
      <c r="AV302" s="59" t="s">
        <v>1381</v>
      </c>
      <c r="AW302" s="59" t="s">
        <v>1781</v>
      </c>
      <c r="AX302" s="60"/>
      <c r="AY302" s="241"/>
      <c r="AZ302" s="241"/>
      <c r="BA302" s="60">
        <f t="shared" si="52"/>
        <v>0</v>
      </c>
      <c r="BB302" s="212" t="str">
        <f t="shared" si="53"/>
        <v>Km</v>
      </c>
      <c r="BC302" s="67"/>
      <c r="BD302" s="67"/>
      <c r="BE302" s="67"/>
      <c r="BF302" s="67"/>
    </row>
    <row r="303" spans="1:58" s="12" customFormat="1" ht="25.5" customHeight="1" x14ac:dyDescent="0.25">
      <c r="A303" s="49"/>
      <c r="B303" s="50"/>
      <c r="C303" s="69"/>
      <c r="D303" s="52"/>
      <c r="E303" s="52"/>
      <c r="F303" s="52" t="s">
        <v>1744</v>
      </c>
      <c r="G303" s="49" t="s">
        <v>121</v>
      </c>
      <c r="H303" s="187" t="s">
        <v>109</v>
      </c>
      <c r="I303" s="53" t="s">
        <v>714</v>
      </c>
      <c r="J303" s="54">
        <v>250000000</v>
      </c>
      <c r="K303" s="52"/>
      <c r="L303" s="52"/>
      <c r="M303" s="49"/>
      <c r="N303" s="52"/>
      <c r="O303" s="55" t="s">
        <v>176</v>
      </c>
      <c r="P303" s="52"/>
      <c r="Q303" s="91" t="s">
        <v>1281</v>
      </c>
      <c r="R303" s="52"/>
      <c r="S303" s="52"/>
      <c r="T303" s="52"/>
      <c r="U303" s="52"/>
      <c r="V303" s="52" t="s">
        <v>986</v>
      </c>
      <c r="W303" s="52"/>
      <c r="X303" s="52"/>
      <c r="Y303" s="49"/>
      <c r="Z303" s="52"/>
      <c r="AA303" s="56"/>
      <c r="AB303" s="56"/>
      <c r="AC303" s="56"/>
      <c r="AD303" s="56"/>
      <c r="AE303" s="52"/>
      <c r="AF303" s="52" t="s">
        <v>1744</v>
      </c>
      <c r="AG303" s="54"/>
      <c r="AH303" s="56"/>
      <c r="AI303" s="58"/>
      <c r="AJ303" s="58"/>
      <c r="AK303" s="56"/>
      <c r="AL303" s="59"/>
      <c r="AM303" s="60"/>
      <c r="AN303" s="62" t="e">
        <f t="shared" ca="1" si="54"/>
        <v>#DIV/0!</v>
      </c>
      <c r="AO303" s="62">
        <v>0</v>
      </c>
      <c r="AP303" s="62"/>
      <c r="AQ303" s="68">
        <v>0</v>
      </c>
      <c r="AR303" s="65">
        <v>0</v>
      </c>
      <c r="AS303" s="66">
        <f t="shared" si="55"/>
        <v>0</v>
      </c>
      <c r="AT303" s="63">
        <f t="shared" si="56"/>
        <v>0</v>
      </c>
      <c r="AU303" s="63">
        <f t="shared" si="57"/>
        <v>0</v>
      </c>
      <c r="AV303" s="59" t="s">
        <v>1381</v>
      </c>
      <c r="AW303" s="59" t="s">
        <v>1781</v>
      </c>
      <c r="AX303" s="60"/>
      <c r="AY303" s="241"/>
      <c r="AZ303" s="241"/>
      <c r="BA303" s="60">
        <f t="shared" si="52"/>
        <v>0</v>
      </c>
      <c r="BB303" s="212">
        <f t="shared" si="53"/>
        <v>0</v>
      </c>
      <c r="BC303" s="67"/>
      <c r="BD303" s="67"/>
      <c r="BE303" s="67"/>
      <c r="BF303" s="67"/>
    </row>
    <row r="304" spans="1:58" s="12" customFormat="1" ht="63.75" customHeight="1" x14ac:dyDescent="0.25">
      <c r="A304" s="49"/>
      <c r="B304" s="50"/>
      <c r="C304" s="69"/>
      <c r="D304" s="52"/>
      <c r="E304" s="52"/>
      <c r="F304" s="52" t="s">
        <v>1745</v>
      </c>
      <c r="G304" s="49" t="s">
        <v>113</v>
      </c>
      <c r="H304" s="187" t="s">
        <v>110</v>
      </c>
      <c r="I304" s="53" t="s">
        <v>714</v>
      </c>
      <c r="J304" s="54">
        <v>720000000000</v>
      </c>
      <c r="K304" s="52"/>
      <c r="L304" s="52" t="s">
        <v>169</v>
      </c>
      <c r="M304" s="49"/>
      <c r="N304" s="52"/>
      <c r="O304" s="55" t="s">
        <v>176</v>
      </c>
      <c r="P304" s="52"/>
      <c r="Q304" s="91" t="s">
        <v>1412</v>
      </c>
      <c r="R304" s="52"/>
      <c r="S304" s="52"/>
      <c r="T304" s="52"/>
      <c r="U304" s="52"/>
      <c r="V304" s="52" t="s">
        <v>490</v>
      </c>
      <c r="W304" s="52"/>
      <c r="X304" s="52"/>
      <c r="Y304" s="49"/>
      <c r="Z304" s="52"/>
      <c r="AA304" s="56"/>
      <c r="AB304" s="56"/>
      <c r="AC304" s="56"/>
      <c r="AD304" s="56"/>
      <c r="AE304" s="52"/>
      <c r="AF304" s="52" t="s">
        <v>1745</v>
      </c>
      <c r="AG304" s="54"/>
      <c r="AH304" s="56"/>
      <c r="AI304" s="58"/>
      <c r="AJ304" s="58"/>
      <c r="AK304" s="56"/>
      <c r="AL304" s="59"/>
      <c r="AM304" s="60"/>
      <c r="AN304" s="62" t="e">
        <f t="shared" ca="1" si="54"/>
        <v>#DIV/0!</v>
      </c>
      <c r="AO304" s="62">
        <v>0</v>
      </c>
      <c r="AP304" s="62"/>
      <c r="AQ304" s="68">
        <v>0</v>
      </c>
      <c r="AR304" s="65">
        <v>0</v>
      </c>
      <c r="AS304" s="66">
        <f t="shared" si="55"/>
        <v>0</v>
      </c>
      <c r="AT304" s="63">
        <f t="shared" si="56"/>
        <v>0</v>
      </c>
      <c r="AU304" s="63">
        <f t="shared" si="57"/>
        <v>0</v>
      </c>
      <c r="AV304" s="59" t="s">
        <v>1381</v>
      </c>
      <c r="AW304" s="59" t="s">
        <v>1781</v>
      </c>
      <c r="AX304" s="60"/>
      <c r="AY304" s="241"/>
      <c r="AZ304" s="241"/>
      <c r="BA304" s="60">
        <f t="shared" si="52"/>
        <v>0</v>
      </c>
      <c r="BB304" s="212" t="str">
        <f t="shared" si="53"/>
        <v>Km</v>
      </c>
      <c r="BC304" s="67"/>
      <c r="BD304" s="67"/>
      <c r="BE304" s="67"/>
      <c r="BF304" s="67"/>
    </row>
    <row r="305" spans="1:58" s="12" customFormat="1" ht="25.5" customHeight="1" x14ac:dyDescent="0.25">
      <c r="A305" s="49"/>
      <c r="B305" s="50"/>
      <c r="C305" s="69"/>
      <c r="D305" s="52"/>
      <c r="E305" s="52"/>
      <c r="F305" s="52" t="s">
        <v>1746</v>
      </c>
      <c r="G305" s="49" t="s">
        <v>113</v>
      </c>
      <c r="H305" s="187" t="s">
        <v>110</v>
      </c>
      <c r="I305" s="53" t="s">
        <v>714</v>
      </c>
      <c r="J305" s="54">
        <v>4800000000</v>
      </c>
      <c r="K305" s="52"/>
      <c r="L305" s="52" t="s">
        <v>1134</v>
      </c>
      <c r="M305" s="49"/>
      <c r="N305" s="52"/>
      <c r="O305" s="55" t="s">
        <v>176</v>
      </c>
      <c r="P305" s="52"/>
      <c r="Q305" s="91" t="s">
        <v>1304</v>
      </c>
      <c r="R305" s="52"/>
      <c r="S305" s="52"/>
      <c r="T305" s="52"/>
      <c r="U305" s="52"/>
      <c r="V305" s="52" t="s">
        <v>508</v>
      </c>
      <c r="W305" s="52"/>
      <c r="X305" s="52"/>
      <c r="Y305" s="49"/>
      <c r="Z305" s="52"/>
      <c r="AA305" s="56"/>
      <c r="AB305" s="56"/>
      <c r="AC305" s="56"/>
      <c r="AD305" s="56"/>
      <c r="AE305" s="52"/>
      <c r="AF305" s="52" t="s">
        <v>1746</v>
      </c>
      <c r="AG305" s="54"/>
      <c r="AH305" s="56"/>
      <c r="AI305" s="58"/>
      <c r="AJ305" s="58"/>
      <c r="AK305" s="56"/>
      <c r="AL305" s="59"/>
      <c r="AM305" s="60"/>
      <c r="AN305" s="62" t="e">
        <f t="shared" ca="1" si="54"/>
        <v>#DIV/0!</v>
      </c>
      <c r="AO305" s="62">
        <v>0</v>
      </c>
      <c r="AP305" s="62"/>
      <c r="AQ305" s="68">
        <v>0</v>
      </c>
      <c r="AR305" s="65">
        <v>0</v>
      </c>
      <c r="AS305" s="66">
        <f t="shared" si="55"/>
        <v>0</v>
      </c>
      <c r="AT305" s="63">
        <f t="shared" si="56"/>
        <v>0</v>
      </c>
      <c r="AU305" s="63">
        <f t="shared" si="57"/>
        <v>0</v>
      </c>
      <c r="AV305" s="59" t="s">
        <v>1381</v>
      </c>
      <c r="AW305" s="59" t="s">
        <v>1781</v>
      </c>
      <c r="AX305" s="60"/>
      <c r="AY305" s="241"/>
      <c r="AZ305" s="241"/>
      <c r="BA305" s="60">
        <f t="shared" si="52"/>
        <v>0</v>
      </c>
      <c r="BB305" s="212" t="str">
        <f t="shared" si="53"/>
        <v>ML</v>
      </c>
      <c r="BC305" s="67"/>
      <c r="BD305" s="67"/>
      <c r="BE305" s="67"/>
      <c r="BF305" s="67"/>
    </row>
    <row r="306" spans="1:58" s="12" customFormat="1" ht="25.5" customHeight="1" x14ac:dyDescent="0.25">
      <c r="A306" s="49"/>
      <c r="B306" s="50"/>
      <c r="C306" s="69"/>
      <c r="D306" s="52"/>
      <c r="E306" s="52"/>
      <c r="F306" s="52" t="s">
        <v>1747</v>
      </c>
      <c r="G306" s="49" t="s">
        <v>115</v>
      </c>
      <c r="H306" s="187" t="s">
        <v>110</v>
      </c>
      <c r="I306" s="53" t="s">
        <v>714</v>
      </c>
      <c r="J306" s="54">
        <v>24000000000</v>
      </c>
      <c r="K306" s="52"/>
      <c r="L306" s="52" t="s">
        <v>2358</v>
      </c>
      <c r="M306" s="49"/>
      <c r="N306" s="52"/>
      <c r="O306" s="55" t="s">
        <v>176</v>
      </c>
      <c r="P306" s="52"/>
      <c r="Q306" s="91" t="s">
        <v>1389</v>
      </c>
      <c r="R306" s="52"/>
      <c r="S306" s="52"/>
      <c r="T306" s="52"/>
      <c r="U306" s="52"/>
      <c r="V306" s="52" t="s">
        <v>500</v>
      </c>
      <c r="W306" s="52" t="s">
        <v>328</v>
      </c>
      <c r="X306" s="52"/>
      <c r="Y306" s="49"/>
      <c r="Z306" s="52"/>
      <c r="AA306" s="56"/>
      <c r="AB306" s="56"/>
      <c r="AC306" s="56"/>
      <c r="AD306" s="56"/>
      <c r="AE306" s="52"/>
      <c r="AF306" s="52" t="s">
        <v>1747</v>
      </c>
      <c r="AG306" s="54"/>
      <c r="AH306" s="56"/>
      <c r="AI306" s="58"/>
      <c r="AJ306" s="58"/>
      <c r="AK306" s="56"/>
      <c r="AL306" s="59"/>
      <c r="AM306" s="60"/>
      <c r="AN306" s="62" t="e">
        <f t="shared" ca="1" si="54"/>
        <v>#DIV/0!</v>
      </c>
      <c r="AO306" s="62">
        <v>0</v>
      </c>
      <c r="AP306" s="62"/>
      <c r="AQ306" s="68">
        <v>0</v>
      </c>
      <c r="AR306" s="65">
        <v>0</v>
      </c>
      <c r="AS306" s="66">
        <f t="shared" si="55"/>
        <v>0</v>
      </c>
      <c r="AT306" s="63">
        <f t="shared" si="56"/>
        <v>0</v>
      </c>
      <c r="AU306" s="63">
        <f t="shared" si="57"/>
        <v>0</v>
      </c>
      <c r="AV306" s="59" t="s">
        <v>1381</v>
      </c>
      <c r="AW306" s="59" t="s">
        <v>1781</v>
      </c>
      <c r="AX306" s="60"/>
      <c r="AY306" s="241"/>
      <c r="AZ306" s="241"/>
      <c r="BA306" s="60">
        <f t="shared" si="52"/>
        <v>0</v>
      </c>
      <c r="BB306" s="212" t="str">
        <f t="shared" si="53"/>
        <v>Nb de rapports</v>
      </c>
      <c r="BC306" s="67"/>
      <c r="BD306" s="67"/>
      <c r="BE306" s="67"/>
      <c r="BF306" s="67"/>
    </row>
    <row r="307" spans="1:58" s="12" customFormat="1" ht="25.5" customHeight="1" x14ac:dyDescent="0.25">
      <c r="A307" s="49"/>
      <c r="B307" s="50"/>
      <c r="C307" s="69"/>
      <c r="D307" s="52"/>
      <c r="E307" s="52"/>
      <c r="F307" s="52" t="s">
        <v>1748</v>
      </c>
      <c r="G307" s="52" t="s">
        <v>115</v>
      </c>
      <c r="H307" s="187" t="s">
        <v>110</v>
      </c>
      <c r="I307" s="53" t="s">
        <v>714</v>
      </c>
      <c r="J307" s="54">
        <v>7821012280</v>
      </c>
      <c r="K307" s="52"/>
      <c r="L307" s="52" t="s">
        <v>2358</v>
      </c>
      <c r="M307" s="49"/>
      <c r="N307" s="52"/>
      <c r="O307" s="55" t="s">
        <v>176</v>
      </c>
      <c r="P307" s="52"/>
      <c r="Q307" s="91" t="s">
        <v>1388</v>
      </c>
      <c r="R307" s="52"/>
      <c r="S307" s="52"/>
      <c r="T307" s="52"/>
      <c r="U307" s="52"/>
      <c r="V307" s="52" t="s">
        <v>1538</v>
      </c>
      <c r="W307" s="52" t="s">
        <v>1375</v>
      </c>
      <c r="X307" s="52"/>
      <c r="Y307" s="49"/>
      <c r="Z307" s="52"/>
      <c r="AA307" s="56"/>
      <c r="AB307" s="56"/>
      <c r="AC307" s="56"/>
      <c r="AD307" s="56"/>
      <c r="AE307" s="52"/>
      <c r="AF307" s="52" t="s">
        <v>1748</v>
      </c>
      <c r="AG307" s="54"/>
      <c r="AH307" s="56"/>
      <c r="AI307" s="58"/>
      <c r="AJ307" s="58"/>
      <c r="AK307" s="56"/>
      <c r="AL307" s="59"/>
      <c r="AM307" s="60"/>
      <c r="AN307" s="62" t="e">
        <f t="shared" ca="1" si="54"/>
        <v>#DIV/0!</v>
      </c>
      <c r="AO307" s="62">
        <v>0</v>
      </c>
      <c r="AP307" s="62"/>
      <c r="AQ307" s="68">
        <v>0</v>
      </c>
      <c r="AR307" s="65">
        <v>0</v>
      </c>
      <c r="AS307" s="66">
        <f t="shared" si="55"/>
        <v>0</v>
      </c>
      <c r="AT307" s="63">
        <f t="shared" si="56"/>
        <v>0</v>
      </c>
      <c r="AU307" s="63">
        <f t="shared" si="57"/>
        <v>0</v>
      </c>
      <c r="AV307" s="59" t="s">
        <v>1381</v>
      </c>
      <c r="AW307" s="59" t="s">
        <v>1781</v>
      </c>
      <c r="AX307" s="60"/>
      <c r="AY307" s="241"/>
      <c r="AZ307" s="241"/>
      <c r="BA307" s="60">
        <f t="shared" si="52"/>
        <v>0</v>
      </c>
      <c r="BB307" s="212" t="str">
        <f t="shared" si="53"/>
        <v>Nb de rapports</v>
      </c>
      <c r="BC307" s="67"/>
      <c r="BD307" s="67"/>
      <c r="BE307" s="67"/>
      <c r="BF307" s="67"/>
    </row>
    <row r="308" spans="1:58" s="12" customFormat="1" ht="51" customHeight="1" x14ac:dyDescent="0.25">
      <c r="A308" s="49"/>
      <c r="B308" s="50"/>
      <c r="C308" s="69"/>
      <c r="D308" s="52"/>
      <c r="E308" s="52"/>
      <c r="F308" s="52" t="s">
        <v>1749</v>
      </c>
      <c r="G308" s="52" t="s">
        <v>115</v>
      </c>
      <c r="H308" s="187" t="s">
        <v>110</v>
      </c>
      <c r="I308" s="53" t="s">
        <v>714</v>
      </c>
      <c r="J308" s="54">
        <v>16945528000</v>
      </c>
      <c r="K308" s="52"/>
      <c r="L308" s="52" t="s">
        <v>2358</v>
      </c>
      <c r="M308" s="49"/>
      <c r="N308" s="52"/>
      <c r="O308" s="55" t="s">
        <v>176</v>
      </c>
      <c r="P308" s="52"/>
      <c r="Q308" s="91" t="s">
        <v>1387</v>
      </c>
      <c r="R308" s="52"/>
      <c r="S308" s="52"/>
      <c r="T308" s="52"/>
      <c r="U308" s="52"/>
      <c r="V308" s="52" t="s">
        <v>1384</v>
      </c>
      <c r="W308" s="52" t="s">
        <v>1373</v>
      </c>
      <c r="X308" s="52" t="s">
        <v>1374</v>
      </c>
      <c r="Y308" s="49"/>
      <c r="Z308" s="52"/>
      <c r="AA308" s="56"/>
      <c r="AB308" s="56"/>
      <c r="AC308" s="56"/>
      <c r="AD308" s="56"/>
      <c r="AE308" s="52"/>
      <c r="AF308" s="52" t="s">
        <v>1749</v>
      </c>
      <c r="AG308" s="54"/>
      <c r="AH308" s="56"/>
      <c r="AI308" s="58"/>
      <c r="AJ308" s="58"/>
      <c r="AK308" s="56"/>
      <c r="AL308" s="59"/>
      <c r="AM308" s="60"/>
      <c r="AN308" s="62" t="e">
        <f t="shared" ca="1" si="54"/>
        <v>#DIV/0!</v>
      </c>
      <c r="AO308" s="62">
        <v>0</v>
      </c>
      <c r="AP308" s="62"/>
      <c r="AQ308" s="68">
        <v>0</v>
      </c>
      <c r="AR308" s="65">
        <v>0</v>
      </c>
      <c r="AS308" s="66">
        <f t="shared" si="55"/>
        <v>0</v>
      </c>
      <c r="AT308" s="63">
        <f t="shared" si="56"/>
        <v>0</v>
      </c>
      <c r="AU308" s="63">
        <f t="shared" si="57"/>
        <v>0</v>
      </c>
      <c r="AV308" s="59" t="s">
        <v>1381</v>
      </c>
      <c r="AW308" s="59" t="s">
        <v>1781</v>
      </c>
      <c r="AX308" s="60"/>
      <c r="AY308" s="241"/>
      <c r="AZ308" s="241"/>
      <c r="BA308" s="60">
        <f t="shared" si="52"/>
        <v>0</v>
      </c>
      <c r="BB308" s="212" t="str">
        <f t="shared" si="53"/>
        <v>Nb de rapports</v>
      </c>
      <c r="BC308" s="67"/>
      <c r="BD308" s="67"/>
      <c r="BE308" s="67"/>
      <c r="BF308" s="67"/>
    </row>
    <row r="309" spans="1:58" s="12" customFormat="1" ht="38.25" customHeight="1" x14ac:dyDescent="0.25">
      <c r="A309" s="49"/>
      <c r="B309" s="50"/>
      <c r="C309" s="69"/>
      <c r="D309" s="52"/>
      <c r="E309" s="52"/>
      <c r="F309" s="52" t="s">
        <v>1750</v>
      </c>
      <c r="G309" s="52" t="s">
        <v>115</v>
      </c>
      <c r="H309" s="187" t="s">
        <v>110</v>
      </c>
      <c r="I309" s="53" t="s">
        <v>714</v>
      </c>
      <c r="J309" s="54">
        <v>14000000000</v>
      </c>
      <c r="K309" s="52"/>
      <c r="L309" s="52" t="s">
        <v>2358</v>
      </c>
      <c r="M309" s="49"/>
      <c r="N309" s="52"/>
      <c r="O309" s="55" t="s">
        <v>176</v>
      </c>
      <c r="P309" s="52"/>
      <c r="Q309" s="91" t="s">
        <v>1281</v>
      </c>
      <c r="R309" s="52"/>
      <c r="S309" s="52"/>
      <c r="T309" s="52"/>
      <c r="U309" s="52"/>
      <c r="V309" s="52" t="s">
        <v>1376</v>
      </c>
      <c r="W309" s="52"/>
      <c r="X309" s="52"/>
      <c r="Y309" s="49"/>
      <c r="Z309" s="52"/>
      <c r="AA309" s="56"/>
      <c r="AB309" s="56"/>
      <c r="AC309" s="56"/>
      <c r="AD309" s="56"/>
      <c r="AE309" s="52"/>
      <c r="AF309" s="52" t="s">
        <v>1750</v>
      </c>
      <c r="AG309" s="54"/>
      <c r="AH309" s="56"/>
      <c r="AI309" s="58"/>
      <c r="AJ309" s="58"/>
      <c r="AK309" s="56"/>
      <c r="AL309" s="59"/>
      <c r="AM309" s="60"/>
      <c r="AN309" s="62" t="e">
        <f t="shared" ca="1" si="54"/>
        <v>#DIV/0!</v>
      </c>
      <c r="AO309" s="62">
        <v>0</v>
      </c>
      <c r="AP309" s="62"/>
      <c r="AQ309" s="68">
        <v>0</v>
      </c>
      <c r="AR309" s="65">
        <v>0</v>
      </c>
      <c r="AS309" s="66">
        <f t="shared" si="55"/>
        <v>0</v>
      </c>
      <c r="AT309" s="63">
        <f t="shared" si="56"/>
        <v>0</v>
      </c>
      <c r="AU309" s="63">
        <f t="shared" si="57"/>
        <v>0</v>
      </c>
      <c r="AV309" s="59" t="s">
        <v>1381</v>
      </c>
      <c r="AW309" s="59" t="s">
        <v>1781</v>
      </c>
      <c r="AX309" s="60"/>
      <c r="AY309" s="241"/>
      <c r="AZ309" s="241"/>
      <c r="BA309" s="60">
        <f t="shared" si="52"/>
        <v>0</v>
      </c>
      <c r="BB309" s="212" t="str">
        <f t="shared" si="53"/>
        <v>Nb de rapports</v>
      </c>
      <c r="BC309" s="67"/>
      <c r="BD309" s="67"/>
      <c r="BE309" s="67"/>
      <c r="BF309" s="67"/>
    </row>
    <row r="310" spans="1:58" s="12" customFormat="1" ht="38.25" customHeight="1" x14ac:dyDescent="0.25">
      <c r="A310" s="49"/>
      <c r="B310" s="50"/>
      <c r="C310" s="69"/>
      <c r="D310" s="52"/>
      <c r="E310" s="52"/>
      <c r="F310" s="52" t="s">
        <v>2176</v>
      </c>
      <c r="G310" s="52" t="s">
        <v>115</v>
      </c>
      <c r="H310" s="187" t="s">
        <v>110</v>
      </c>
      <c r="I310" s="53" t="s">
        <v>714</v>
      </c>
      <c r="J310" s="54">
        <v>930000000</v>
      </c>
      <c r="K310" s="52"/>
      <c r="L310" s="52" t="s">
        <v>2358</v>
      </c>
      <c r="M310" s="49"/>
      <c r="N310" s="52"/>
      <c r="O310" s="55" t="s">
        <v>176</v>
      </c>
      <c r="P310" s="52"/>
      <c r="Q310" s="91" t="s">
        <v>1390</v>
      </c>
      <c r="R310" s="52"/>
      <c r="S310" s="52"/>
      <c r="T310" s="52"/>
      <c r="U310" s="52"/>
      <c r="V310" s="52" t="s">
        <v>493</v>
      </c>
      <c r="W310" s="52" t="s">
        <v>1378</v>
      </c>
      <c r="X310" s="52"/>
      <c r="Y310" s="49"/>
      <c r="Z310" s="52"/>
      <c r="AA310" s="56"/>
      <c r="AB310" s="56"/>
      <c r="AC310" s="56"/>
      <c r="AD310" s="56"/>
      <c r="AE310" s="52"/>
      <c r="AF310" s="52" t="s">
        <v>2176</v>
      </c>
      <c r="AG310" s="54"/>
      <c r="AH310" s="56"/>
      <c r="AI310" s="58"/>
      <c r="AJ310" s="58"/>
      <c r="AK310" s="56"/>
      <c r="AL310" s="59"/>
      <c r="AM310" s="60"/>
      <c r="AN310" s="62" t="e">
        <f t="shared" ca="1" si="54"/>
        <v>#DIV/0!</v>
      </c>
      <c r="AO310" s="62">
        <v>0</v>
      </c>
      <c r="AP310" s="62"/>
      <c r="AQ310" s="68">
        <v>0</v>
      </c>
      <c r="AR310" s="65">
        <v>0</v>
      </c>
      <c r="AS310" s="66">
        <f t="shared" si="55"/>
        <v>0</v>
      </c>
      <c r="AT310" s="63">
        <f t="shared" si="56"/>
        <v>0</v>
      </c>
      <c r="AU310" s="63">
        <f t="shared" si="57"/>
        <v>0</v>
      </c>
      <c r="AV310" s="59" t="s">
        <v>1381</v>
      </c>
      <c r="AW310" s="59" t="s">
        <v>1781</v>
      </c>
      <c r="AX310" s="60"/>
      <c r="AY310" s="241"/>
      <c r="AZ310" s="241"/>
      <c r="BA310" s="60">
        <f t="shared" si="52"/>
        <v>0</v>
      </c>
      <c r="BB310" s="212" t="str">
        <f t="shared" si="53"/>
        <v>Nb de rapports</v>
      </c>
      <c r="BC310" s="67"/>
      <c r="BD310" s="67"/>
      <c r="BE310" s="67"/>
      <c r="BF310" s="67"/>
    </row>
    <row r="311" spans="1:58" s="12" customFormat="1" ht="51" customHeight="1" x14ac:dyDescent="0.25">
      <c r="A311" s="49"/>
      <c r="B311" s="50"/>
      <c r="C311" s="69"/>
      <c r="D311" s="52"/>
      <c r="E311" s="52"/>
      <c r="F311" s="52" t="s">
        <v>1752</v>
      </c>
      <c r="G311" s="52" t="s">
        <v>115</v>
      </c>
      <c r="H311" s="187" t="s">
        <v>124</v>
      </c>
      <c r="I311" s="53" t="s">
        <v>714</v>
      </c>
      <c r="J311" s="54">
        <v>6000000000</v>
      </c>
      <c r="K311" s="52"/>
      <c r="L311" s="52" t="s">
        <v>2358</v>
      </c>
      <c r="M311" s="49"/>
      <c r="N311" s="52"/>
      <c r="O311" s="55" t="s">
        <v>176</v>
      </c>
      <c r="P311" s="52"/>
      <c r="Q311" s="91" t="s">
        <v>1412</v>
      </c>
      <c r="R311" s="52"/>
      <c r="S311" s="52"/>
      <c r="T311" s="52"/>
      <c r="U311" s="52"/>
      <c r="V311" s="52" t="s">
        <v>490</v>
      </c>
      <c r="W311" s="52"/>
      <c r="X311" s="52"/>
      <c r="Y311" s="49"/>
      <c r="Z311" s="52"/>
      <c r="AA311" s="56"/>
      <c r="AB311" s="56"/>
      <c r="AC311" s="56"/>
      <c r="AD311" s="56"/>
      <c r="AE311" s="52"/>
      <c r="AF311" s="52" t="s">
        <v>1752</v>
      </c>
      <c r="AG311" s="54"/>
      <c r="AH311" s="56"/>
      <c r="AI311" s="58"/>
      <c r="AJ311" s="58"/>
      <c r="AK311" s="56"/>
      <c r="AL311" s="59"/>
      <c r="AM311" s="60"/>
      <c r="AN311" s="62" t="e">
        <f t="shared" ca="1" si="54"/>
        <v>#DIV/0!</v>
      </c>
      <c r="AO311" s="62">
        <v>0</v>
      </c>
      <c r="AP311" s="62"/>
      <c r="AQ311" s="68">
        <v>0</v>
      </c>
      <c r="AR311" s="65">
        <v>0</v>
      </c>
      <c r="AS311" s="66">
        <f t="shared" si="55"/>
        <v>0</v>
      </c>
      <c r="AT311" s="63">
        <f t="shared" si="56"/>
        <v>0</v>
      </c>
      <c r="AU311" s="63">
        <f t="shared" si="57"/>
        <v>0</v>
      </c>
      <c r="AV311" s="59" t="s">
        <v>1381</v>
      </c>
      <c r="AW311" s="59" t="s">
        <v>1781</v>
      </c>
      <c r="AX311" s="60"/>
      <c r="AY311" s="241"/>
      <c r="AZ311" s="241"/>
      <c r="BA311" s="60">
        <f t="shared" si="52"/>
        <v>0</v>
      </c>
      <c r="BB311" s="212" t="str">
        <f t="shared" si="53"/>
        <v>Nb de rapports</v>
      </c>
      <c r="BC311" s="67"/>
      <c r="BD311" s="67"/>
      <c r="BE311" s="67"/>
      <c r="BF311" s="67"/>
    </row>
    <row r="312" spans="1:58" s="12" customFormat="1" ht="38.25" customHeight="1" x14ac:dyDescent="0.25">
      <c r="A312" s="49"/>
      <c r="B312" s="50"/>
      <c r="C312" s="69"/>
      <c r="D312" s="52"/>
      <c r="E312" s="52"/>
      <c r="F312" s="52" t="s">
        <v>1753</v>
      </c>
      <c r="G312" s="52" t="s">
        <v>115</v>
      </c>
      <c r="H312" s="187" t="s">
        <v>109</v>
      </c>
      <c r="I312" s="53" t="s">
        <v>714</v>
      </c>
      <c r="J312" s="54">
        <v>2050000000</v>
      </c>
      <c r="K312" s="52"/>
      <c r="L312" s="52" t="s">
        <v>2358</v>
      </c>
      <c r="M312" s="49"/>
      <c r="N312" s="52"/>
      <c r="O312" s="55" t="s">
        <v>176</v>
      </c>
      <c r="P312" s="52"/>
      <c r="Q312" s="91" t="s">
        <v>1321</v>
      </c>
      <c r="R312" s="52"/>
      <c r="S312" s="52"/>
      <c r="T312" s="52"/>
      <c r="U312" s="52"/>
      <c r="V312" s="52"/>
      <c r="W312" s="52"/>
      <c r="X312" s="52"/>
      <c r="Y312" s="49"/>
      <c r="Z312" s="52"/>
      <c r="AA312" s="56"/>
      <c r="AB312" s="56"/>
      <c r="AC312" s="56"/>
      <c r="AD312" s="56"/>
      <c r="AE312" s="52"/>
      <c r="AF312" s="52" t="s">
        <v>1753</v>
      </c>
      <c r="AG312" s="54"/>
      <c r="AH312" s="56"/>
      <c r="AI312" s="58"/>
      <c r="AJ312" s="58"/>
      <c r="AK312" s="56"/>
      <c r="AL312" s="59"/>
      <c r="AM312" s="60"/>
      <c r="AN312" s="62" t="e">
        <f t="shared" ca="1" si="54"/>
        <v>#DIV/0!</v>
      </c>
      <c r="AO312" s="62">
        <v>0</v>
      </c>
      <c r="AP312" s="62"/>
      <c r="AQ312" s="68">
        <v>0</v>
      </c>
      <c r="AR312" s="65">
        <v>0</v>
      </c>
      <c r="AS312" s="66">
        <f t="shared" si="55"/>
        <v>0</v>
      </c>
      <c r="AT312" s="63">
        <f t="shared" si="56"/>
        <v>0</v>
      </c>
      <c r="AU312" s="63">
        <f t="shared" si="57"/>
        <v>0</v>
      </c>
      <c r="AV312" s="59" t="s">
        <v>1381</v>
      </c>
      <c r="AW312" s="59" t="s">
        <v>1781</v>
      </c>
      <c r="AX312" s="60"/>
      <c r="AY312" s="241"/>
      <c r="AZ312" s="241"/>
      <c r="BA312" s="60">
        <f t="shared" si="52"/>
        <v>0</v>
      </c>
      <c r="BB312" s="212" t="str">
        <f t="shared" si="53"/>
        <v>Nb de rapports</v>
      </c>
      <c r="BC312" s="67"/>
      <c r="BD312" s="67"/>
      <c r="BE312" s="67"/>
      <c r="BF312" s="67"/>
    </row>
    <row r="313" spans="1:58" s="12" customFormat="1" ht="25.5" customHeight="1" x14ac:dyDescent="0.25">
      <c r="A313" s="49"/>
      <c r="B313" s="50" t="s">
        <v>546</v>
      </c>
      <c r="C313" s="69" t="s">
        <v>2014</v>
      </c>
      <c r="D313" s="52" t="s">
        <v>2015</v>
      </c>
      <c r="E313" s="52" t="s">
        <v>1229</v>
      </c>
      <c r="F313" s="52" t="s">
        <v>1754</v>
      </c>
      <c r="G313" s="52" t="s">
        <v>115</v>
      </c>
      <c r="H313" s="187" t="s">
        <v>124</v>
      </c>
      <c r="I313" s="53" t="s">
        <v>714</v>
      </c>
      <c r="J313" s="54">
        <v>4000000000</v>
      </c>
      <c r="K313" s="52"/>
      <c r="L313" s="52" t="s">
        <v>2358</v>
      </c>
      <c r="M313" s="49"/>
      <c r="N313" s="52"/>
      <c r="O313" s="55" t="s">
        <v>176</v>
      </c>
      <c r="P313" s="52"/>
      <c r="Q313" s="91" t="s">
        <v>2145</v>
      </c>
      <c r="R313" s="52"/>
      <c r="S313" s="52"/>
      <c r="T313" s="52"/>
      <c r="U313" s="52"/>
      <c r="V313" s="52" t="s">
        <v>490</v>
      </c>
      <c r="W313" s="52"/>
      <c r="X313" s="52"/>
      <c r="Y313" s="49"/>
      <c r="Z313" s="52"/>
      <c r="AA313" s="56"/>
      <c r="AB313" s="56"/>
      <c r="AC313" s="56"/>
      <c r="AD313" s="56"/>
      <c r="AE313" s="52"/>
      <c r="AF313" s="52" t="s">
        <v>1754</v>
      </c>
      <c r="AG313" s="54"/>
      <c r="AH313" s="56"/>
      <c r="AI313" s="58"/>
      <c r="AJ313" s="58"/>
      <c r="AK313" s="56"/>
      <c r="AL313" s="59"/>
      <c r="AM313" s="60"/>
      <c r="AN313" s="62" t="e">
        <f t="shared" ca="1" si="54"/>
        <v>#DIV/0!</v>
      </c>
      <c r="AO313" s="62">
        <v>0</v>
      </c>
      <c r="AP313" s="62"/>
      <c r="AQ313" s="68">
        <v>0</v>
      </c>
      <c r="AR313" s="65">
        <v>0</v>
      </c>
      <c r="AS313" s="66">
        <f t="shared" si="55"/>
        <v>0</v>
      </c>
      <c r="AT313" s="63">
        <f t="shared" si="56"/>
        <v>0</v>
      </c>
      <c r="AU313" s="63">
        <f t="shared" si="57"/>
        <v>0</v>
      </c>
      <c r="AV313" s="59" t="s">
        <v>1381</v>
      </c>
      <c r="AW313" s="59" t="s">
        <v>1781</v>
      </c>
      <c r="AX313" s="60"/>
      <c r="AY313" s="241"/>
      <c r="AZ313" s="241"/>
      <c r="BA313" s="60">
        <f t="shared" si="52"/>
        <v>0</v>
      </c>
      <c r="BB313" s="212" t="str">
        <f t="shared" si="53"/>
        <v>Nb de rapports</v>
      </c>
      <c r="BC313" s="67"/>
      <c r="BD313" s="67"/>
      <c r="BE313" s="67"/>
      <c r="BF313" s="67"/>
    </row>
    <row r="314" spans="1:58" s="12" customFormat="1" ht="51" customHeight="1" x14ac:dyDescent="0.25">
      <c r="A314" s="49"/>
      <c r="B314" s="50"/>
      <c r="C314" s="69"/>
      <c r="D314" s="52"/>
      <c r="E314" s="52"/>
      <c r="F314" s="52" t="s">
        <v>1755</v>
      </c>
      <c r="G314" s="52" t="s">
        <v>115</v>
      </c>
      <c r="H314" s="187" t="s">
        <v>124</v>
      </c>
      <c r="I314" s="53" t="s">
        <v>714</v>
      </c>
      <c r="J314" s="54">
        <v>600000000</v>
      </c>
      <c r="K314" s="52"/>
      <c r="L314" s="52" t="s">
        <v>2358</v>
      </c>
      <c r="M314" s="49"/>
      <c r="N314" s="52"/>
      <c r="O314" s="55" t="s">
        <v>176</v>
      </c>
      <c r="P314" s="52"/>
      <c r="Q314" s="91" t="s">
        <v>1412</v>
      </c>
      <c r="R314" s="52"/>
      <c r="S314" s="52"/>
      <c r="T314" s="52"/>
      <c r="U314" s="52"/>
      <c r="V314" s="52" t="s">
        <v>490</v>
      </c>
      <c r="W314" s="52"/>
      <c r="X314" s="52"/>
      <c r="Y314" s="49"/>
      <c r="Z314" s="52"/>
      <c r="AA314" s="56"/>
      <c r="AB314" s="56"/>
      <c r="AC314" s="56"/>
      <c r="AD314" s="56"/>
      <c r="AE314" s="52"/>
      <c r="AF314" s="52" t="s">
        <v>1755</v>
      </c>
      <c r="AG314" s="54"/>
      <c r="AH314" s="56"/>
      <c r="AI314" s="58"/>
      <c r="AJ314" s="58"/>
      <c r="AK314" s="56"/>
      <c r="AL314" s="59"/>
      <c r="AM314" s="60"/>
      <c r="AN314" s="62" t="e">
        <f t="shared" ca="1" si="54"/>
        <v>#DIV/0!</v>
      </c>
      <c r="AO314" s="62">
        <v>0</v>
      </c>
      <c r="AP314" s="62"/>
      <c r="AQ314" s="68">
        <v>0</v>
      </c>
      <c r="AR314" s="65">
        <v>0</v>
      </c>
      <c r="AS314" s="66">
        <f t="shared" si="55"/>
        <v>0</v>
      </c>
      <c r="AT314" s="63">
        <f t="shared" si="56"/>
        <v>0</v>
      </c>
      <c r="AU314" s="63">
        <f t="shared" si="57"/>
        <v>0</v>
      </c>
      <c r="AV314" s="59" t="s">
        <v>1381</v>
      </c>
      <c r="AW314" s="59" t="s">
        <v>1781</v>
      </c>
      <c r="AX314" s="60"/>
      <c r="AY314" s="241"/>
      <c r="AZ314" s="241"/>
      <c r="BA314" s="60">
        <f t="shared" si="52"/>
        <v>0</v>
      </c>
      <c r="BB314" s="212" t="str">
        <f t="shared" si="53"/>
        <v>Nb de rapports</v>
      </c>
      <c r="BC314" s="67"/>
      <c r="BD314" s="67"/>
      <c r="BE314" s="67"/>
      <c r="BF314" s="67"/>
    </row>
    <row r="315" spans="1:58" s="12" customFormat="1" ht="38.25" customHeight="1" x14ac:dyDescent="0.25">
      <c r="A315" s="49"/>
      <c r="B315" s="50"/>
      <c r="C315" s="69"/>
      <c r="D315" s="52"/>
      <c r="E315" s="52"/>
      <c r="F315" s="52" t="s">
        <v>1756</v>
      </c>
      <c r="G315" s="52" t="s">
        <v>115</v>
      </c>
      <c r="H315" s="187" t="s">
        <v>124</v>
      </c>
      <c r="I315" s="53" t="s">
        <v>714</v>
      </c>
      <c r="J315" s="54">
        <v>120000000</v>
      </c>
      <c r="K315" s="52"/>
      <c r="L315" s="52" t="s">
        <v>2358</v>
      </c>
      <c r="M315" s="49"/>
      <c r="N315" s="52"/>
      <c r="O315" s="55" t="s">
        <v>176</v>
      </c>
      <c r="P315" s="52"/>
      <c r="Q315" s="91" t="s">
        <v>1304</v>
      </c>
      <c r="R315" s="52"/>
      <c r="S315" s="52"/>
      <c r="T315" s="52"/>
      <c r="U315" s="52"/>
      <c r="V315" s="52" t="s">
        <v>499</v>
      </c>
      <c r="W315" s="52"/>
      <c r="X315" s="52"/>
      <c r="Y315" s="49"/>
      <c r="Z315" s="52"/>
      <c r="AA315" s="56"/>
      <c r="AB315" s="56"/>
      <c r="AC315" s="56"/>
      <c r="AD315" s="56"/>
      <c r="AE315" s="52"/>
      <c r="AF315" s="52" t="s">
        <v>1756</v>
      </c>
      <c r="AG315" s="54"/>
      <c r="AH315" s="56"/>
      <c r="AI315" s="58"/>
      <c r="AJ315" s="58"/>
      <c r="AK315" s="56"/>
      <c r="AL315" s="59"/>
      <c r="AM315" s="60"/>
      <c r="AN315" s="62" t="e">
        <f t="shared" ca="1" si="54"/>
        <v>#DIV/0!</v>
      </c>
      <c r="AO315" s="62">
        <v>0</v>
      </c>
      <c r="AP315" s="62"/>
      <c r="AQ315" s="68">
        <v>0</v>
      </c>
      <c r="AR315" s="65">
        <v>0</v>
      </c>
      <c r="AS315" s="66">
        <f t="shared" si="55"/>
        <v>0</v>
      </c>
      <c r="AT315" s="63">
        <f t="shared" si="56"/>
        <v>0</v>
      </c>
      <c r="AU315" s="63">
        <f t="shared" si="57"/>
        <v>0</v>
      </c>
      <c r="AV315" s="59" t="s">
        <v>1381</v>
      </c>
      <c r="AW315" s="59" t="s">
        <v>1781</v>
      </c>
      <c r="AX315" s="60"/>
      <c r="AY315" s="241"/>
      <c r="AZ315" s="241"/>
      <c r="BA315" s="60">
        <f t="shared" si="52"/>
        <v>0</v>
      </c>
      <c r="BB315" s="212" t="str">
        <f t="shared" si="53"/>
        <v>Nb de rapports</v>
      </c>
      <c r="BC315" s="67"/>
      <c r="BD315" s="67"/>
      <c r="BE315" s="67"/>
      <c r="BF315" s="67"/>
    </row>
    <row r="316" spans="1:58" s="12" customFormat="1" ht="25.5" customHeight="1" x14ac:dyDescent="0.25">
      <c r="A316" s="49"/>
      <c r="B316" s="50"/>
      <c r="C316" s="69"/>
      <c r="D316" s="52"/>
      <c r="E316" s="52"/>
      <c r="F316" s="52" t="s">
        <v>1784</v>
      </c>
      <c r="G316" s="52" t="s">
        <v>113</v>
      </c>
      <c r="H316" s="187" t="s">
        <v>109</v>
      </c>
      <c r="I316" s="53" t="s">
        <v>714</v>
      </c>
      <c r="J316" s="54">
        <v>1000000000</v>
      </c>
      <c r="K316" s="52"/>
      <c r="L316" s="52" t="s">
        <v>1134</v>
      </c>
      <c r="M316" s="49"/>
      <c r="N316" s="52"/>
      <c r="O316" s="55" t="s">
        <v>176</v>
      </c>
      <c r="P316" s="52"/>
      <c r="Q316" s="91" t="s">
        <v>1304</v>
      </c>
      <c r="R316" s="52"/>
      <c r="S316" s="52"/>
      <c r="T316" s="52"/>
      <c r="U316" s="52"/>
      <c r="V316" s="52" t="s">
        <v>499</v>
      </c>
      <c r="W316" s="52"/>
      <c r="X316" s="52"/>
      <c r="Y316" s="49"/>
      <c r="Z316" s="52"/>
      <c r="AA316" s="56"/>
      <c r="AB316" s="56"/>
      <c r="AC316" s="56"/>
      <c r="AD316" s="56"/>
      <c r="AE316" s="52"/>
      <c r="AF316" s="52" t="s">
        <v>1784</v>
      </c>
      <c r="AG316" s="54"/>
      <c r="AH316" s="56"/>
      <c r="AI316" s="58"/>
      <c r="AJ316" s="58"/>
      <c r="AK316" s="56"/>
      <c r="AL316" s="59"/>
      <c r="AM316" s="60"/>
      <c r="AN316" s="62" t="e">
        <f t="shared" ca="1" si="54"/>
        <v>#DIV/0!</v>
      </c>
      <c r="AO316" s="62">
        <v>0</v>
      </c>
      <c r="AP316" s="62"/>
      <c r="AQ316" s="68">
        <v>0</v>
      </c>
      <c r="AR316" s="65">
        <v>0</v>
      </c>
      <c r="AS316" s="66">
        <f t="shared" si="55"/>
        <v>0</v>
      </c>
      <c r="AT316" s="63">
        <f t="shared" si="56"/>
        <v>0</v>
      </c>
      <c r="AU316" s="63">
        <f t="shared" si="57"/>
        <v>0</v>
      </c>
      <c r="AV316" s="59" t="s">
        <v>1381</v>
      </c>
      <c r="AW316" s="59" t="s">
        <v>1781</v>
      </c>
      <c r="AX316" s="60"/>
      <c r="AY316" s="241"/>
      <c r="AZ316" s="241"/>
      <c r="BA316" s="60">
        <f t="shared" si="52"/>
        <v>0</v>
      </c>
      <c r="BB316" s="212" t="str">
        <f t="shared" si="53"/>
        <v>ML</v>
      </c>
      <c r="BC316" s="67"/>
      <c r="BD316" s="67"/>
      <c r="BE316" s="67"/>
      <c r="BF316" s="67"/>
    </row>
    <row r="317" spans="1:58" s="12" customFormat="1" ht="51" customHeight="1" x14ac:dyDescent="0.25">
      <c r="A317" s="49"/>
      <c r="B317" s="50"/>
      <c r="C317" s="69"/>
      <c r="D317" s="52"/>
      <c r="E317" s="52"/>
      <c r="F317" s="52" t="s">
        <v>1757</v>
      </c>
      <c r="G317" s="52" t="s">
        <v>115</v>
      </c>
      <c r="H317" s="187" t="s">
        <v>109</v>
      </c>
      <c r="I317" s="53" t="s">
        <v>714</v>
      </c>
      <c r="J317" s="54">
        <v>548000000</v>
      </c>
      <c r="K317" s="52"/>
      <c r="L317" s="52" t="s">
        <v>2358</v>
      </c>
      <c r="M317" s="49"/>
      <c r="N317" s="52"/>
      <c r="O317" s="55" t="s">
        <v>176</v>
      </c>
      <c r="P317" s="52"/>
      <c r="Q317" s="91" t="s">
        <v>1306</v>
      </c>
      <c r="R317" s="52"/>
      <c r="S317" s="52"/>
      <c r="T317" s="52"/>
      <c r="U317" s="52"/>
      <c r="V317" s="52" t="s">
        <v>493</v>
      </c>
      <c r="W317" s="52"/>
      <c r="X317" s="52"/>
      <c r="Y317" s="49"/>
      <c r="Z317" s="52"/>
      <c r="AA317" s="56"/>
      <c r="AB317" s="56"/>
      <c r="AC317" s="56"/>
      <c r="AD317" s="56"/>
      <c r="AE317" s="52"/>
      <c r="AF317" s="52" t="s">
        <v>1757</v>
      </c>
      <c r="AG317" s="54"/>
      <c r="AH317" s="56"/>
      <c r="AI317" s="58"/>
      <c r="AJ317" s="58"/>
      <c r="AK317" s="56"/>
      <c r="AL317" s="59"/>
      <c r="AM317" s="60"/>
      <c r="AN317" s="62" t="e">
        <f t="shared" ca="1" si="54"/>
        <v>#DIV/0!</v>
      </c>
      <c r="AO317" s="62">
        <v>0</v>
      </c>
      <c r="AP317" s="62"/>
      <c r="AQ317" s="68">
        <v>0</v>
      </c>
      <c r="AR317" s="65">
        <v>0</v>
      </c>
      <c r="AS317" s="66">
        <f t="shared" si="55"/>
        <v>0</v>
      </c>
      <c r="AT317" s="63">
        <f t="shared" si="56"/>
        <v>0</v>
      </c>
      <c r="AU317" s="63">
        <f t="shared" si="57"/>
        <v>0</v>
      </c>
      <c r="AV317" s="59" t="s">
        <v>1381</v>
      </c>
      <c r="AW317" s="59" t="s">
        <v>1781</v>
      </c>
      <c r="AX317" s="60"/>
      <c r="AY317" s="241"/>
      <c r="AZ317" s="241"/>
      <c r="BA317" s="60">
        <f t="shared" si="52"/>
        <v>0</v>
      </c>
      <c r="BB317" s="212" t="str">
        <f t="shared" si="53"/>
        <v>Nb de rapports</v>
      </c>
      <c r="BC317" s="67"/>
      <c r="BD317" s="67"/>
      <c r="BE317" s="67"/>
      <c r="BF317" s="67"/>
    </row>
    <row r="318" spans="1:58" s="12" customFormat="1" ht="51" customHeight="1" x14ac:dyDescent="0.25">
      <c r="A318" s="49"/>
      <c r="B318" s="50"/>
      <c r="C318" s="69"/>
      <c r="D318" s="52"/>
      <c r="E318" s="52"/>
      <c r="F318" s="52" t="s">
        <v>1758</v>
      </c>
      <c r="G318" s="52" t="s">
        <v>115</v>
      </c>
      <c r="H318" s="187" t="s">
        <v>109</v>
      </c>
      <c r="I318" s="53" t="s">
        <v>714</v>
      </c>
      <c r="J318" s="54">
        <v>718000000</v>
      </c>
      <c r="K318" s="52"/>
      <c r="L318" s="52" t="s">
        <v>2358</v>
      </c>
      <c r="M318" s="49"/>
      <c r="N318" s="52"/>
      <c r="O318" s="55" t="s">
        <v>176</v>
      </c>
      <c r="P318" s="52"/>
      <c r="Q318" s="91" t="s">
        <v>1306</v>
      </c>
      <c r="R318" s="52"/>
      <c r="S318" s="52"/>
      <c r="T318" s="52"/>
      <c r="U318" s="52"/>
      <c r="V318" s="52" t="s">
        <v>493</v>
      </c>
      <c r="W318" s="52"/>
      <c r="X318" s="52"/>
      <c r="Y318" s="49"/>
      <c r="Z318" s="52"/>
      <c r="AA318" s="56"/>
      <c r="AB318" s="56"/>
      <c r="AC318" s="56"/>
      <c r="AD318" s="56"/>
      <c r="AE318" s="52"/>
      <c r="AF318" s="52" t="s">
        <v>1758</v>
      </c>
      <c r="AG318" s="54"/>
      <c r="AH318" s="56"/>
      <c r="AI318" s="58"/>
      <c r="AJ318" s="58"/>
      <c r="AK318" s="56"/>
      <c r="AL318" s="59"/>
      <c r="AM318" s="60"/>
      <c r="AN318" s="62" t="e">
        <f t="shared" ca="1" si="54"/>
        <v>#DIV/0!</v>
      </c>
      <c r="AO318" s="62">
        <v>0</v>
      </c>
      <c r="AP318" s="62"/>
      <c r="AQ318" s="68">
        <v>0</v>
      </c>
      <c r="AR318" s="65">
        <v>0</v>
      </c>
      <c r="AS318" s="66">
        <f t="shared" si="55"/>
        <v>0</v>
      </c>
      <c r="AT318" s="63">
        <f t="shared" si="56"/>
        <v>0</v>
      </c>
      <c r="AU318" s="63">
        <f t="shared" si="57"/>
        <v>0</v>
      </c>
      <c r="AV318" s="59" t="s">
        <v>1381</v>
      </c>
      <c r="AW318" s="59" t="s">
        <v>1781</v>
      </c>
      <c r="AX318" s="60"/>
      <c r="AY318" s="241"/>
      <c r="AZ318" s="241"/>
      <c r="BA318" s="60">
        <f t="shared" si="52"/>
        <v>0</v>
      </c>
      <c r="BB318" s="212" t="str">
        <f t="shared" si="53"/>
        <v>Nb de rapports</v>
      </c>
      <c r="BC318" s="67"/>
      <c r="BD318" s="67"/>
      <c r="BE318" s="67"/>
      <c r="BF318" s="67"/>
    </row>
    <row r="319" spans="1:58" s="12" customFormat="1" ht="38.25" customHeight="1" x14ac:dyDescent="0.25">
      <c r="A319" s="49"/>
      <c r="B319" s="50"/>
      <c r="C319" s="69"/>
      <c r="D319" s="52"/>
      <c r="E319" s="52"/>
      <c r="F319" s="52" t="s">
        <v>1759</v>
      </c>
      <c r="G319" s="52" t="s">
        <v>113</v>
      </c>
      <c r="H319" s="187" t="s">
        <v>124</v>
      </c>
      <c r="I319" s="53" t="s">
        <v>714</v>
      </c>
      <c r="J319" s="54">
        <v>4650000000</v>
      </c>
      <c r="K319" s="52"/>
      <c r="L319" s="52" t="s">
        <v>1134</v>
      </c>
      <c r="M319" s="49">
        <v>80</v>
      </c>
      <c r="N319" s="52"/>
      <c r="O319" s="55" t="s">
        <v>176</v>
      </c>
      <c r="P319" s="52"/>
      <c r="Q319" s="91" t="s">
        <v>1304</v>
      </c>
      <c r="R319" s="52"/>
      <c r="S319" s="52"/>
      <c r="T319" s="52"/>
      <c r="U319" s="52"/>
      <c r="V319" s="52" t="s">
        <v>499</v>
      </c>
      <c r="W319" s="52"/>
      <c r="X319" s="52"/>
      <c r="Y319" s="49"/>
      <c r="Z319" s="52"/>
      <c r="AA319" s="56"/>
      <c r="AB319" s="56"/>
      <c r="AC319" s="56"/>
      <c r="AD319" s="56"/>
      <c r="AE319" s="52"/>
      <c r="AF319" s="52" t="s">
        <v>1759</v>
      </c>
      <c r="AG319" s="54"/>
      <c r="AH319" s="56"/>
      <c r="AI319" s="58"/>
      <c r="AJ319" s="58"/>
      <c r="AK319" s="56"/>
      <c r="AL319" s="59"/>
      <c r="AM319" s="60"/>
      <c r="AN319" s="62" t="e">
        <f t="shared" ca="1" si="54"/>
        <v>#DIV/0!</v>
      </c>
      <c r="AO319" s="62">
        <v>0</v>
      </c>
      <c r="AP319" s="62"/>
      <c r="AQ319" s="68">
        <v>0</v>
      </c>
      <c r="AR319" s="65">
        <v>0</v>
      </c>
      <c r="AS319" s="66">
        <f t="shared" si="55"/>
        <v>0</v>
      </c>
      <c r="AT319" s="63">
        <f t="shared" si="56"/>
        <v>0</v>
      </c>
      <c r="AU319" s="63">
        <f t="shared" si="57"/>
        <v>0</v>
      </c>
      <c r="AV319" s="59" t="s">
        <v>1381</v>
      </c>
      <c r="AW319" s="59" t="s">
        <v>1781</v>
      </c>
      <c r="AX319" s="60"/>
      <c r="AY319" s="241"/>
      <c r="AZ319" s="241"/>
      <c r="BA319" s="60">
        <f t="shared" si="52"/>
        <v>0</v>
      </c>
      <c r="BB319" s="212" t="str">
        <f t="shared" si="53"/>
        <v>ML</v>
      </c>
      <c r="BC319" s="67"/>
      <c r="BD319" s="67"/>
      <c r="BE319" s="67"/>
      <c r="BF319" s="67"/>
    </row>
    <row r="320" spans="1:58" s="12" customFormat="1" ht="25.5" customHeight="1" x14ac:dyDescent="0.25">
      <c r="A320" s="49"/>
      <c r="B320" s="50"/>
      <c r="C320" s="69"/>
      <c r="D320" s="52"/>
      <c r="E320" s="52"/>
      <c r="F320" s="52" t="s">
        <v>1788</v>
      </c>
      <c r="G320" s="52" t="s">
        <v>115</v>
      </c>
      <c r="H320" s="187" t="s">
        <v>124</v>
      </c>
      <c r="I320" s="53" t="s">
        <v>714</v>
      </c>
      <c r="J320" s="54">
        <v>350000000</v>
      </c>
      <c r="K320" s="52"/>
      <c r="L320" s="52" t="s">
        <v>2358</v>
      </c>
      <c r="M320" s="49"/>
      <c r="N320" s="52"/>
      <c r="O320" s="55" t="s">
        <v>176</v>
      </c>
      <c r="P320" s="52"/>
      <c r="Q320" s="91" t="s">
        <v>1304</v>
      </c>
      <c r="R320" s="52"/>
      <c r="S320" s="52"/>
      <c r="T320" s="52"/>
      <c r="U320" s="52"/>
      <c r="V320" s="52" t="s">
        <v>499</v>
      </c>
      <c r="W320" s="52"/>
      <c r="X320" s="52"/>
      <c r="Y320" s="49"/>
      <c r="Z320" s="52"/>
      <c r="AA320" s="56"/>
      <c r="AB320" s="56"/>
      <c r="AC320" s="56"/>
      <c r="AD320" s="56"/>
      <c r="AE320" s="52"/>
      <c r="AF320" s="52" t="s">
        <v>1788</v>
      </c>
      <c r="AG320" s="54"/>
      <c r="AH320" s="56"/>
      <c r="AI320" s="58"/>
      <c r="AJ320" s="58"/>
      <c r="AK320" s="56"/>
      <c r="AL320" s="59"/>
      <c r="AM320" s="60"/>
      <c r="AN320" s="62" t="e">
        <f t="shared" ca="1" si="54"/>
        <v>#DIV/0!</v>
      </c>
      <c r="AO320" s="62">
        <v>0</v>
      </c>
      <c r="AP320" s="62"/>
      <c r="AQ320" s="68">
        <v>0</v>
      </c>
      <c r="AR320" s="65">
        <v>0</v>
      </c>
      <c r="AS320" s="66">
        <f t="shared" si="55"/>
        <v>0</v>
      </c>
      <c r="AT320" s="63">
        <f t="shared" si="56"/>
        <v>0</v>
      </c>
      <c r="AU320" s="63">
        <f t="shared" si="57"/>
        <v>0</v>
      </c>
      <c r="AV320" s="59" t="s">
        <v>1381</v>
      </c>
      <c r="AW320" s="59" t="s">
        <v>1781</v>
      </c>
      <c r="AX320" s="60"/>
      <c r="AY320" s="241"/>
      <c r="AZ320" s="241"/>
      <c r="BA320" s="60">
        <f t="shared" si="52"/>
        <v>0</v>
      </c>
      <c r="BB320" s="212" t="str">
        <f t="shared" si="53"/>
        <v>Nb de rapports</v>
      </c>
      <c r="BC320" s="67"/>
      <c r="BD320" s="67"/>
      <c r="BE320" s="67"/>
      <c r="BF320" s="67"/>
    </row>
    <row r="321" spans="1:58" s="12" customFormat="1" ht="25.5" customHeight="1" x14ac:dyDescent="0.25">
      <c r="A321" s="49"/>
      <c r="B321" s="50"/>
      <c r="C321" s="69"/>
      <c r="D321" s="52"/>
      <c r="E321" s="52"/>
      <c r="F321" s="52" t="s">
        <v>1760</v>
      </c>
      <c r="G321" s="52" t="s">
        <v>115</v>
      </c>
      <c r="H321" s="187" t="s">
        <v>124</v>
      </c>
      <c r="I321" s="53" t="s">
        <v>714</v>
      </c>
      <c r="J321" s="54">
        <v>3000000000</v>
      </c>
      <c r="K321" s="52"/>
      <c r="L321" s="52" t="s">
        <v>2358</v>
      </c>
      <c r="M321" s="49"/>
      <c r="N321" s="52"/>
      <c r="O321" s="55" t="s">
        <v>176</v>
      </c>
      <c r="P321" s="52"/>
      <c r="Q321" s="91" t="s">
        <v>1301</v>
      </c>
      <c r="R321" s="52"/>
      <c r="S321" s="52"/>
      <c r="T321" s="52"/>
      <c r="U321" s="52"/>
      <c r="V321" s="52" t="s">
        <v>507</v>
      </c>
      <c r="W321" s="52"/>
      <c r="X321" s="52"/>
      <c r="Y321" s="49"/>
      <c r="Z321" s="52"/>
      <c r="AA321" s="56"/>
      <c r="AB321" s="56"/>
      <c r="AC321" s="56"/>
      <c r="AD321" s="56"/>
      <c r="AE321" s="52"/>
      <c r="AF321" s="52" t="s">
        <v>1760</v>
      </c>
      <c r="AG321" s="54"/>
      <c r="AH321" s="56"/>
      <c r="AI321" s="58"/>
      <c r="AJ321" s="58"/>
      <c r="AK321" s="56"/>
      <c r="AL321" s="59"/>
      <c r="AM321" s="60"/>
      <c r="AN321" s="62" t="e">
        <f t="shared" ca="1" si="54"/>
        <v>#DIV/0!</v>
      </c>
      <c r="AO321" s="62">
        <v>0</v>
      </c>
      <c r="AP321" s="62"/>
      <c r="AQ321" s="68">
        <v>0</v>
      </c>
      <c r="AR321" s="65">
        <v>0</v>
      </c>
      <c r="AS321" s="66">
        <f t="shared" si="55"/>
        <v>0</v>
      </c>
      <c r="AT321" s="63">
        <f t="shared" si="56"/>
        <v>0</v>
      </c>
      <c r="AU321" s="63">
        <f t="shared" si="57"/>
        <v>0</v>
      </c>
      <c r="AV321" s="59" t="s">
        <v>1381</v>
      </c>
      <c r="AW321" s="59" t="s">
        <v>1781</v>
      </c>
      <c r="AX321" s="60"/>
      <c r="AY321" s="241"/>
      <c r="AZ321" s="241"/>
      <c r="BA321" s="60">
        <f t="shared" si="52"/>
        <v>0</v>
      </c>
      <c r="BB321" s="212" t="str">
        <f t="shared" si="53"/>
        <v>Nb de rapports</v>
      </c>
      <c r="BC321" s="67"/>
      <c r="BD321" s="67"/>
      <c r="BE321" s="67"/>
      <c r="BF321" s="67"/>
    </row>
    <row r="322" spans="1:58" s="12" customFormat="1" ht="25.5" customHeight="1" x14ac:dyDescent="0.25">
      <c r="A322" s="49"/>
      <c r="B322" s="50"/>
      <c r="C322" s="69"/>
      <c r="D322" s="52"/>
      <c r="E322" s="52"/>
      <c r="F322" s="52" t="s">
        <v>1761</v>
      </c>
      <c r="G322" s="52" t="s">
        <v>115</v>
      </c>
      <c r="H322" s="187" t="s">
        <v>124</v>
      </c>
      <c r="I322" s="53" t="s">
        <v>714</v>
      </c>
      <c r="J322" s="54">
        <v>5000000000</v>
      </c>
      <c r="K322" s="52"/>
      <c r="L322" s="52" t="s">
        <v>2358</v>
      </c>
      <c r="M322" s="49"/>
      <c r="N322" s="52"/>
      <c r="O322" s="55" t="s">
        <v>176</v>
      </c>
      <c r="P322" s="52"/>
      <c r="Q322" s="91" t="s">
        <v>1298</v>
      </c>
      <c r="R322" s="52"/>
      <c r="S322" s="52"/>
      <c r="T322" s="52"/>
      <c r="U322" s="52"/>
      <c r="V322" s="52" t="s">
        <v>491</v>
      </c>
      <c r="W322" s="52"/>
      <c r="X322" s="52"/>
      <c r="Y322" s="49"/>
      <c r="Z322" s="52"/>
      <c r="AA322" s="56"/>
      <c r="AB322" s="56"/>
      <c r="AC322" s="56"/>
      <c r="AD322" s="56"/>
      <c r="AE322" s="52"/>
      <c r="AF322" s="52" t="s">
        <v>1761</v>
      </c>
      <c r="AG322" s="54"/>
      <c r="AH322" s="56"/>
      <c r="AI322" s="58"/>
      <c r="AJ322" s="58"/>
      <c r="AK322" s="56"/>
      <c r="AL322" s="59"/>
      <c r="AM322" s="60"/>
      <c r="AN322" s="62" t="e">
        <f t="shared" ca="1" si="54"/>
        <v>#DIV/0!</v>
      </c>
      <c r="AO322" s="62">
        <v>0</v>
      </c>
      <c r="AP322" s="62"/>
      <c r="AQ322" s="68">
        <v>0</v>
      </c>
      <c r="AR322" s="65">
        <v>0</v>
      </c>
      <c r="AS322" s="66">
        <f t="shared" si="55"/>
        <v>0</v>
      </c>
      <c r="AT322" s="63">
        <f t="shared" si="56"/>
        <v>0</v>
      </c>
      <c r="AU322" s="63">
        <f t="shared" si="57"/>
        <v>0</v>
      </c>
      <c r="AV322" s="59" t="s">
        <v>1381</v>
      </c>
      <c r="AW322" s="59" t="s">
        <v>1781</v>
      </c>
      <c r="AX322" s="60"/>
      <c r="AY322" s="241"/>
      <c r="AZ322" s="241"/>
      <c r="BA322" s="60">
        <f t="shared" si="52"/>
        <v>0</v>
      </c>
      <c r="BB322" s="212" t="str">
        <f t="shared" si="53"/>
        <v>Nb de rapports</v>
      </c>
      <c r="BC322" s="67"/>
      <c r="BD322" s="67"/>
      <c r="BE322" s="67"/>
      <c r="BF322" s="67"/>
    </row>
    <row r="323" spans="1:58" s="12" customFormat="1" ht="25.5" customHeight="1" x14ac:dyDescent="0.25">
      <c r="A323" s="49"/>
      <c r="B323" s="50"/>
      <c r="C323" s="69"/>
      <c r="D323" s="52"/>
      <c r="E323" s="52"/>
      <c r="F323" s="52" t="s">
        <v>1762</v>
      </c>
      <c r="G323" s="52" t="s">
        <v>115</v>
      </c>
      <c r="H323" s="187" t="s">
        <v>124</v>
      </c>
      <c r="I323" s="53" t="s">
        <v>714</v>
      </c>
      <c r="J323" s="54">
        <v>5000000000</v>
      </c>
      <c r="K323" s="52"/>
      <c r="L323" s="52" t="s">
        <v>2358</v>
      </c>
      <c r="M323" s="49"/>
      <c r="N323" s="52"/>
      <c r="O323" s="55" t="s">
        <v>176</v>
      </c>
      <c r="P323" s="52"/>
      <c r="Q323" s="91"/>
      <c r="R323" s="52"/>
      <c r="S323" s="52"/>
      <c r="T323" s="52"/>
      <c r="U323" s="52"/>
      <c r="V323" s="52"/>
      <c r="W323" s="52"/>
      <c r="X323" s="52"/>
      <c r="Y323" s="49"/>
      <c r="Z323" s="52"/>
      <c r="AA323" s="56"/>
      <c r="AB323" s="56"/>
      <c r="AC323" s="56"/>
      <c r="AD323" s="56"/>
      <c r="AE323" s="52"/>
      <c r="AF323" s="52" t="s">
        <v>1762</v>
      </c>
      <c r="AG323" s="54"/>
      <c r="AH323" s="56"/>
      <c r="AI323" s="58"/>
      <c r="AJ323" s="58"/>
      <c r="AK323" s="56"/>
      <c r="AL323" s="59"/>
      <c r="AM323" s="60"/>
      <c r="AN323" s="62" t="e">
        <f t="shared" ca="1" si="54"/>
        <v>#DIV/0!</v>
      </c>
      <c r="AO323" s="62">
        <v>0</v>
      </c>
      <c r="AP323" s="62"/>
      <c r="AQ323" s="68">
        <v>0</v>
      </c>
      <c r="AR323" s="65">
        <v>0</v>
      </c>
      <c r="AS323" s="66">
        <f t="shared" si="55"/>
        <v>0</v>
      </c>
      <c r="AT323" s="63">
        <f t="shared" si="56"/>
        <v>0</v>
      </c>
      <c r="AU323" s="63">
        <f t="shared" si="57"/>
        <v>0</v>
      </c>
      <c r="AV323" s="59" t="s">
        <v>1381</v>
      </c>
      <c r="AW323" s="59" t="s">
        <v>1781</v>
      </c>
      <c r="AX323" s="60"/>
      <c r="AY323" s="241"/>
      <c r="AZ323" s="241"/>
      <c r="BA323" s="60">
        <f t="shared" si="52"/>
        <v>0</v>
      </c>
      <c r="BB323" s="212" t="str">
        <f t="shared" si="53"/>
        <v>Nb de rapports</v>
      </c>
      <c r="BC323" s="67"/>
      <c r="BD323" s="67"/>
      <c r="BE323" s="67"/>
      <c r="BF323" s="67"/>
    </row>
    <row r="324" spans="1:58" s="12" customFormat="1" ht="25.5" customHeight="1" x14ac:dyDescent="0.25">
      <c r="A324" s="49"/>
      <c r="B324" s="50"/>
      <c r="C324" s="69"/>
      <c r="D324" s="52"/>
      <c r="E324" s="52"/>
      <c r="F324" s="52" t="s">
        <v>1763</v>
      </c>
      <c r="G324" s="52" t="s">
        <v>115</v>
      </c>
      <c r="H324" s="187" t="s">
        <v>124</v>
      </c>
      <c r="I324" s="53" t="s">
        <v>714</v>
      </c>
      <c r="J324" s="54">
        <v>5000000000</v>
      </c>
      <c r="K324" s="52"/>
      <c r="L324" s="52" t="s">
        <v>2358</v>
      </c>
      <c r="M324" s="49"/>
      <c r="N324" s="52"/>
      <c r="O324" s="55" t="s">
        <v>176</v>
      </c>
      <c r="P324" s="52"/>
      <c r="Q324" s="91" t="s">
        <v>1309</v>
      </c>
      <c r="R324" s="52"/>
      <c r="S324" s="52"/>
      <c r="T324" s="52"/>
      <c r="U324" s="52"/>
      <c r="V324" s="52" t="s">
        <v>2177</v>
      </c>
      <c r="W324" s="52"/>
      <c r="X324" s="52"/>
      <c r="Y324" s="49"/>
      <c r="Z324" s="52"/>
      <c r="AA324" s="56"/>
      <c r="AB324" s="56"/>
      <c r="AC324" s="56"/>
      <c r="AD324" s="56"/>
      <c r="AE324" s="52"/>
      <c r="AF324" s="52" t="s">
        <v>1763</v>
      </c>
      <c r="AG324" s="54"/>
      <c r="AH324" s="56"/>
      <c r="AI324" s="58"/>
      <c r="AJ324" s="58"/>
      <c r="AK324" s="56"/>
      <c r="AL324" s="59"/>
      <c r="AM324" s="60"/>
      <c r="AN324" s="62" t="e">
        <f t="shared" ca="1" si="54"/>
        <v>#DIV/0!</v>
      </c>
      <c r="AO324" s="62">
        <v>0</v>
      </c>
      <c r="AP324" s="62"/>
      <c r="AQ324" s="68">
        <v>0</v>
      </c>
      <c r="AR324" s="65">
        <v>0</v>
      </c>
      <c r="AS324" s="66">
        <f t="shared" si="55"/>
        <v>0</v>
      </c>
      <c r="AT324" s="63">
        <f t="shared" si="56"/>
        <v>0</v>
      </c>
      <c r="AU324" s="63">
        <f t="shared" si="57"/>
        <v>0</v>
      </c>
      <c r="AV324" s="59" t="s">
        <v>1381</v>
      </c>
      <c r="AW324" s="59" t="s">
        <v>1781</v>
      </c>
      <c r="AX324" s="60" t="s">
        <v>1892</v>
      </c>
      <c r="AY324" s="241"/>
      <c r="AZ324" s="241"/>
      <c r="BA324" s="60">
        <f t="shared" si="52"/>
        <v>0</v>
      </c>
      <c r="BB324" s="212" t="str">
        <f t="shared" si="53"/>
        <v>Nb de rapports</v>
      </c>
      <c r="BC324" s="67"/>
      <c r="BD324" s="67"/>
      <c r="BE324" s="67"/>
      <c r="BF324" s="67"/>
    </row>
    <row r="325" spans="1:58" s="12" customFormat="1" ht="51" customHeight="1" x14ac:dyDescent="0.25">
      <c r="A325" s="49"/>
      <c r="B325" s="50"/>
      <c r="C325" s="69"/>
      <c r="D325" s="52"/>
      <c r="E325" s="52"/>
      <c r="F325" s="52" t="s">
        <v>1855</v>
      </c>
      <c r="G325" s="52" t="s">
        <v>121</v>
      </c>
      <c r="H325" s="187" t="s">
        <v>110</v>
      </c>
      <c r="I325" s="53" t="s">
        <v>714</v>
      </c>
      <c r="J325" s="54">
        <v>455000000</v>
      </c>
      <c r="K325" s="52"/>
      <c r="L325" s="52"/>
      <c r="M325" s="49"/>
      <c r="N325" s="52"/>
      <c r="O325" s="55" t="s">
        <v>176</v>
      </c>
      <c r="P325" s="52"/>
      <c r="Q325" s="91" t="s">
        <v>1309</v>
      </c>
      <c r="R325" s="52"/>
      <c r="S325" s="52"/>
      <c r="T325" s="52"/>
      <c r="U325" s="52"/>
      <c r="V325" s="52" t="s">
        <v>2177</v>
      </c>
      <c r="W325" s="52"/>
      <c r="X325" s="52"/>
      <c r="Y325" s="49"/>
      <c r="Z325" s="52"/>
      <c r="AA325" s="56"/>
      <c r="AB325" s="56"/>
      <c r="AC325" s="56"/>
      <c r="AD325" s="56"/>
      <c r="AE325" s="52" t="s">
        <v>1856</v>
      </c>
      <c r="AF325" s="52" t="s">
        <v>1855</v>
      </c>
      <c r="AG325" s="54">
        <v>454877740</v>
      </c>
      <c r="AH325" s="56"/>
      <c r="AI325" s="58"/>
      <c r="AJ325" s="58"/>
      <c r="AK325" s="56"/>
      <c r="AL325" s="59">
        <v>20</v>
      </c>
      <c r="AM325" s="60" t="s">
        <v>1857</v>
      </c>
      <c r="AN325" s="62">
        <f t="shared" ca="1" si="54"/>
        <v>2267.75</v>
      </c>
      <c r="AO325" s="62">
        <v>0</v>
      </c>
      <c r="AP325" s="62"/>
      <c r="AQ325" s="68">
        <v>0</v>
      </c>
      <c r="AR325" s="65">
        <v>0</v>
      </c>
      <c r="AS325" s="66">
        <f t="shared" si="55"/>
        <v>0</v>
      </c>
      <c r="AT325" s="63">
        <f t="shared" si="56"/>
        <v>0</v>
      </c>
      <c r="AU325" s="63">
        <f t="shared" si="57"/>
        <v>0</v>
      </c>
      <c r="AV325" s="59" t="s">
        <v>1381</v>
      </c>
      <c r="AW325" s="59" t="s">
        <v>1781</v>
      </c>
      <c r="AX325" s="60" t="s">
        <v>1858</v>
      </c>
      <c r="AY325" s="241"/>
      <c r="AZ325" s="241"/>
      <c r="BA325" s="60">
        <f t="shared" si="52"/>
        <v>0</v>
      </c>
      <c r="BB325" s="212">
        <f t="shared" si="53"/>
        <v>0</v>
      </c>
      <c r="BC325" s="67"/>
      <c r="BD325" s="67"/>
      <c r="BE325" s="67"/>
      <c r="BF325" s="67"/>
    </row>
    <row r="326" spans="1:58" s="12" customFormat="1" ht="38.25" customHeight="1" x14ac:dyDescent="0.25">
      <c r="A326" s="49"/>
      <c r="B326" s="50"/>
      <c r="C326" s="69"/>
      <c r="D326" s="52"/>
      <c r="E326" s="52"/>
      <c r="F326" s="52" t="s">
        <v>1764</v>
      </c>
      <c r="G326" s="52" t="s">
        <v>115</v>
      </c>
      <c r="H326" s="187" t="s">
        <v>109</v>
      </c>
      <c r="I326" s="53" t="s">
        <v>714</v>
      </c>
      <c r="J326" s="54">
        <v>2500000000</v>
      </c>
      <c r="K326" s="52"/>
      <c r="L326" s="52" t="s">
        <v>2358</v>
      </c>
      <c r="M326" s="49"/>
      <c r="N326" s="52"/>
      <c r="O326" s="55" t="s">
        <v>176</v>
      </c>
      <c r="P326" s="52"/>
      <c r="Q326" s="91" t="s">
        <v>1282</v>
      </c>
      <c r="R326" s="52"/>
      <c r="S326" s="52"/>
      <c r="T326" s="52"/>
      <c r="U326" s="52"/>
      <c r="V326" s="52" t="s">
        <v>500</v>
      </c>
      <c r="W326" s="52" t="s">
        <v>2159</v>
      </c>
      <c r="X326" s="52"/>
      <c r="Y326" s="49"/>
      <c r="Z326" s="52"/>
      <c r="AA326" s="56"/>
      <c r="AB326" s="56"/>
      <c r="AC326" s="56"/>
      <c r="AD326" s="56"/>
      <c r="AE326" s="52"/>
      <c r="AF326" s="52" t="s">
        <v>1764</v>
      </c>
      <c r="AG326" s="54"/>
      <c r="AH326" s="56"/>
      <c r="AI326" s="58"/>
      <c r="AJ326" s="58"/>
      <c r="AK326" s="56"/>
      <c r="AL326" s="59"/>
      <c r="AM326" s="60"/>
      <c r="AN326" s="62" t="e">
        <f t="shared" ca="1" si="54"/>
        <v>#DIV/0!</v>
      </c>
      <c r="AO326" s="62">
        <v>0</v>
      </c>
      <c r="AP326" s="62"/>
      <c r="AQ326" s="68">
        <v>0</v>
      </c>
      <c r="AR326" s="65">
        <v>0</v>
      </c>
      <c r="AS326" s="66">
        <f t="shared" si="55"/>
        <v>0</v>
      </c>
      <c r="AT326" s="63">
        <f t="shared" si="56"/>
        <v>0</v>
      </c>
      <c r="AU326" s="63">
        <f t="shared" si="57"/>
        <v>0</v>
      </c>
      <c r="AV326" s="59" t="s">
        <v>1381</v>
      </c>
      <c r="AW326" s="59" t="s">
        <v>1781</v>
      </c>
      <c r="AX326" s="60"/>
      <c r="AY326" s="241"/>
      <c r="AZ326" s="241"/>
      <c r="BA326" s="60">
        <f t="shared" si="52"/>
        <v>0</v>
      </c>
      <c r="BB326" s="212" t="str">
        <f t="shared" si="53"/>
        <v>Nb de rapports</v>
      </c>
      <c r="BC326" s="67"/>
      <c r="BD326" s="67"/>
      <c r="BE326" s="67"/>
      <c r="BF326" s="67"/>
    </row>
    <row r="327" spans="1:58" s="12" customFormat="1" ht="38.25" customHeight="1" x14ac:dyDescent="0.25">
      <c r="A327" s="49"/>
      <c r="B327" s="50"/>
      <c r="C327" s="69"/>
      <c r="D327" s="52"/>
      <c r="E327" s="52"/>
      <c r="F327" s="52" t="s">
        <v>1765</v>
      </c>
      <c r="G327" s="52" t="s">
        <v>115</v>
      </c>
      <c r="H327" s="187" t="s">
        <v>124</v>
      </c>
      <c r="I327" s="53" t="s">
        <v>714</v>
      </c>
      <c r="J327" s="54">
        <v>40239000000</v>
      </c>
      <c r="K327" s="52"/>
      <c r="L327" s="52" t="s">
        <v>2358</v>
      </c>
      <c r="M327" s="49"/>
      <c r="N327" s="52"/>
      <c r="O327" s="55" t="s">
        <v>176</v>
      </c>
      <c r="P327" s="52"/>
      <c r="Q327" s="91" t="s">
        <v>1281</v>
      </c>
      <c r="R327" s="52"/>
      <c r="S327" s="52"/>
      <c r="T327" s="52"/>
      <c r="U327" s="52"/>
      <c r="V327" s="52" t="s">
        <v>1376</v>
      </c>
      <c r="W327" s="52"/>
      <c r="X327" s="52"/>
      <c r="Y327" s="49"/>
      <c r="Z327" s="52"/>
      <c r="AA327" s="56"/>
      <c r="AB327" s="56"/>
      <c r="AC327" s="56"/>
      <c r="AD327" s="56"/>
      <c r="AE327" s="52"/>
      <c r="AF327" s="52" t="s">
        <v>1765</v>
      </c>
      <c r="AG327" s="54"/>
      <c r="AH327" s="56"/>
      <c r="AI327" s="58"/>
      <c r="AJ327" s="58"/>
      <c r="AK327" s="56"/>
      <c r="AL327" s="59"/>
      <c r="AM327" s="60"/>
      <c r="AN327" s="62" t="e">
        <f t="shared" ca="1" si="54"/>
        <v>#DIV/0!</v>
      </c>
      <c r="AO327" s="62">
        <v>0</v>
      </c>
      <c r="AP327" s="62"/>
      <c r="AQ327" s="68">
        <v>0</v>
      </c>
      <c r="AR327" s="65">
        <v>0</v>
      </c>
      <c r="AS327" s="66">
        <f t="shared" si="55"/>
        <v>0</v>
      </c>
      <c r="AT327" s="63">
        <f t="shared" si="56"/>
        <v>0</v>
      </c>
      <c r="AU327" s="63">
        <f t="shared" si="57"/>
        <v>0</v>
      </c>
      <c r="AV327" s="59" t="s">
        <v>1381</v>
      </c>
      <c r="AW327" s="59" t="s">
        <v>1781</v>
      </c>
      <c r="AX327" s="60"/>
      <c r="AY327" s="241"/>
      <c r="AZ327" s="241"/>
      <c r="BA327" s="60">
        <f t="shared" si="52"/>
        <v>0</v>
      </c>
      <c r="BB327" s="212" t="str">
        <f t="shared" si="53"/>
        <v>Nb de rapports</v>
      </c>
      <c r="BC327" s="67"/>
      <c r="BD327" s="67"/>
      <c r="BE327" s="67"/>
      <c r="BF327" s="67"/>
    </row>
    <row r="328" spans="1:58" s="12" customFormat="1" ht="38.25" customHeight="1" x14ac:dyDescent="0.25">
      <c r="A328" s="49"/>
      <c r="B328" s="50"/>
      <c r="C328" s="69"/>
      <c r="D328" s="52"/>
      <c r="E328" s="52"/>
      <c r="F328" s="52" t="s">
        <v>1766</v>
      </c>
      <c r="G328" s="52" t="s">
        <v>115</v>
      </c>
      <c r="H328" s="187" t="s">
        <v>124</v>
      </c>
      <c r="I328" s="53" t="s">
        <v>714</v>
      </c>
      <c r="J328" s="54">
        <v>25500000000</v>
      </c>
      <c r="K328" s="52"/>
      <c r="L328" s="52" t="s">
        <v>2358</v>
      </c>
      <c r="M328" s="49"/>
      <c r="N328" s="52"/>
      <c r="O328" s="55" t="s">
        <v>176</v>
      </c>
      <c r="P328" s="52"/>
      <c r="Q328" s="91" t="s">
        <v>1302</v>
      </c>
      <c r="R328" s="52"/>
      <c r="S328" s="52"/>
      <c r="T328" s="52"/>
      <c r="U328" s="52"/>
      <c r="V328" s="52" t="s">
        <v>505</v>
      </c>
      <c r="W328" s="52"/>
      <c r="X328" s="52"/>
      <c r="Y328" s="49"/>
      <c r="Z328" s="52"/>
      <c r="AA328" s="56"/>
      <c r="AB328" s="56"/>
      <c r="AC328" s="56"/>
      <c r="AD328" s="56"/>
      <c r="AE328" s="52"/>
      <c r="AF328" s="52" t="s">
        <v>1766</v>
      </c>
      <c r="AG328" s="54"/>
      <c r="AH328" s="56"/>
      <c r="AI328" s="58"/>
      <c r="AJ328" s="58"/>
      <c r="AK328" s="56"/>
      <c r="AL328" s="59"/>
      <c r="AM328" s="60"/>
      <c r="AN328" s="62" t="e">
        <f t="shared" ca="1" si="54"/>
        <v>#DIV/0!</v>
      </c>
      <c r="AO328" s="62">
        <v>0</v>
      </c>
      <c r="AP328" s="62"/>
      <c r="AQ328" s="68">
        <v>0</v>
      </c>
      <c r="AR328" s="65">
        <v>0</v>
      </c>
      <c r="AS328" s="66">
        <f t="shared" si="55"/>
        <v>0</v>
      </c>
      <c r="AT328" s="63">
        <f t="shared" si="56"/>
        <v>0</v>
      </c>
      <c r="AU328" s="63">
        <f t="shared" si="57"/>
        <v>0</v>
      </c>
      <c r="AV328" s="59" t="s">
        <v>1381</v>
      </c>
      <c r="AW328" s="59" t="s">
        <v>1781</v>
      </c>
      <c r="AX328" s="60"/>
      <c r="AY328" s="241"/>
      <c r="AZ328" s="241"/>
      <c r="BA328" s="60">
        <f t="shared" si="52"/>
        <v>0</v>
      </c>
      <c r="BB328" s="212" t="str">
        <f t="shared" si="53"/>
        <v>Nb de rapports</v>
      </c>
      <c r="BC328" s="67"/>
      <c r="BD328" s="67"/>
      <c r="BE328" s="67"/>
      <c r="BF328" s="67"/>
    </row>
    <row r="329" spans="1:58" s="12" customFormat="1" ht="25.5" customHeight="1" x14ac:dyDescent="0.25">
      <c r="A329" s="49"/>
      <c r="B329" s="50"/>
      <c r="C329" s="69"/>
      <c r="D329" s="52"/>
      <c r="E329" s="52"/>
      <c r="F329" s="52" t="s">
        <v>1767</v>
      </c>
      <c r="G329" s="52" t="s">
        <v>115</v>
      </c>
      <c r="H329" s="187" t="s">
        <v>124</v>
      </c>
      <c r="I329" s="53" t="s">
        <v>714</v>
      </c>
      <c r="J329" s="54">
        <v>29000000000</v>
      </c>
      <c r="K329" s="52"/>
      <c r="L329" s="52" t="s">
        <v>2358</v>
      </c>
      <c r="M329" s="49"/>
      <c r="N329" s="52"/>
      <c r="O329" s="55" t="s">
        <v>176</v>
      </c>
      <c r="P329" s="52"/>
      <c r="Q329" s="91"/>
      <c r="R329" s="52"/>
      <c r="S329" s="52"/>
      <c r="T329" s="52"/>
      <c r="U329" s="52"/>
      <c r="V329" s="52" t="s">
        <v>2174</v>
      </c>
      <c r="W329" s="52"/>
      <c r="X329" s="52"/>
      <c r="Y329" s="49"/>
      <c r="Z329" s="52"/>
      <c r="AA329" s="56"/>
      <c r="AB329" s="56"/>
      <c r="AC329" s="56"/>
      <c r="AD329" s="56"/>
      <c r="AE329" s="52"/>
      <c r="AF329" s="52" t="s">
        <v>1767</v>
      </c>
      <c r="AG329" s="54"/>
      <c r="AH329" s="56"/>
      <c r="AI329" s="58"/>
      <c r="AJ329" s="58"/>
      <c r="AK329" s="56"/>
      <c r="AL329" s="59"/>
      <c r="AM329" s="60"/>
      <c r="AN329" s="62" t="e">
        <f t="shared" ca="1" si="54"/>
        <v>#DIV/0!</v>
      </c>
      <c r="AO329" s="62">
        <v>0</v>
      </c>
      <c r="AP329" s="62"/>
      <c r="AQ329" s="68">
        <v>0</v>
      </c>
      <c r="AR329" s="65">
        <v>0</v>
      </c>
      <c r="AS329" s="66">
        <f t="shared" si="55"/>
        <v>0</v>
      </c>
      <c r="AT329" s="63">
        <f t="shared" si="56"/>
        <v>0</v>
      </c>
      <c r="AU329" s="63">
        <f t="shared" si="57"/>
        <v>0</v>
      </c>
      <c r="AV329" s="59" t="s">
        <v>1381</v>
      </c>
      <c r="AW329" s="59" t="s">
        <v>1781</v>
      </c>
      <c r="AX329" s="60"/>
      <c r="AY329" s="241"/>
      <c r="AZ329" s="241"/>
      <c r="BA329" s="60">
        <f t="shared" ref="BA329:BA392" si="58">+AU329*M329</f>
        <v>0</v>
      </c>
      <c r="BB329" s="212" t="str">
        <f t="shared" ref="BB329:BB392" si="59">L329</f>
        <v>Nb de rapports</v>
      </c>
      <c r="BC329" s="67"/>
      <c r="BD329" s="67"/>
      <c r="BE329" s="67"/>
      <c r="BF329" s="67"/>
    </row>
    <row r="330" spans="1:58" s="12" customFormat="1" ht="15" customHeight="1" x14ac:dyDescent="0.25">
      <c r="A330" s="49"/>
      <c r="B330" s="50"/>
      <c r="C330" s="69"/>
      <c r="D330" s="52"/>
      <c r="E330" s="52"/>
      <c r="F330" s="52" t="s">
        <v>1768</v>
      </c>
      <c r="G330" s="52" t="s">
        <v>115</v>
      </c>
      <c r="H330" s="187" t="s">
        <v>124</v>
      </c>
      <c r="I330" s="53" t="s">
        <v>714</v>
      </c>
      <c r="J330" s="54">
        <v>3000000000</v>
      </c>
      <c r="K330" s="52"/>
      <c r="L330" s="52" t="s">
        <v>2358</v>
      </c>
      <c r="M330" s="49"/>
      <c r="N330" s="52"/>
      <c r="O330" s="55" t="s">
        <v>176</v>
      </c>
      <c r="P330" s="52"/>
      <c r="Q330" s="91"/>
      <c r="R330" s="52"/>
      <c r="S330" s="52"/>
      <c r="T330" s="52"/>
      <c r="U330" s="52"/>
      <c r="V330" s="52"/>
      <c r="W330" s="52"/>
      <c r="X330" s="52"/>
      <c r="Y330" s="49"/>
      <c r="Z330" s="52"/>
      <c r="AA330" s="56"/>
      <c r="AB330" s="56"/>
      <c r="AC330" s="56"/>
      <c r="AD330" s="56"/>
      <c r="AE330" s="52"/>
      <c r="AF330" s="52" t="s">
        <v>1768</v>
      </c>
      <c r="AG330" s="54"/>
      <c r="AH330" s="56"/>
      <c r="AI330" s="58"/>
      <c r="AJ330" s="58"/>
      <c r="AK330" s="56"/>
      <c r="AL330" s="59"/>
      <c r="AM330" s="60"/>
      <c r="AN330" s="62" t="e">
        <f t="shared" ca="1" si="54"/>
        <v>#DIV/0!</v>
      </c>
      <c r="AO330" s="62">
        <v>0</v>
      </c>
      <c r="AP330" s="62"/>
      <c r="AQ330" s="68">
        <v>0</v>
      </c>
      <c r="AR330" s="65">
        <v>0</v>
      </c>
      <c r="AS330" s="66">
        <f t="shared" si="55"/>
        <v>0</v>
      </c>
      <c r="AT330" s="63">
        <f t="shared" si="56"/>
        <v>0</v>
      </c>
      <c r="AU330" s="63">
        <f t="shared" si="57"/>
        <v>0</v>
      </c>
      <c r="AV330" s="59" t="s">
        <v>1381</v>
      </c>
      <c r="AW330" s="59" t="s">
        <v>1781</v>
      </c>
      <c r="AX330" s="60"/>
      <c r="AY330" s="241"/>
      <c r="AZ330" s="241"/>
      <c r="BA330" s="60">
        <f t="shared" si="58"/>
        <v>0</v>
      </c>
      <c r="BB330" s="212" t="str">
        <f t="shared" si="59"/>
        <v>Nb de rapports</v>
      </c>
      <c r="BC330" s="67"/>
      <c r="BD330" s="67"/>
      <c r="BE330" s="67"/>
      <c r="BF330" s="67"/>
    </row>
    <row r="331" spans="1:58" s="12" customFormat="1" ht="25.5" customHeight="1" x14ac:dyDescent="0.25">
      <c r="A331" s="49"/>
      <c r="B331" s="50"/>
      <c r="C331" s="69"/>
      <c r="D331" s="52"/>
      <c r="E331" s="52"/>
      <c r="F331" s="52" t="s">
        <v>1769</v>
      </c>
      <c r="G331" s="52" t="s">
        <v>1882</v>
      </c>
      <c r="H331" s="187" t="s">
        <v>110</v>
      </c>
      <c r="I331" s="53" t="s">
        <v>714</v>
      </c>
      <c r="J331" s="54">
        <v>500000000</v>
      </c>
      <c r="K331" s="52"/>
      <c r="L331" s="52"/>
      <c r="M331" s="49"/>
      <c r="N331" s="52"/>
      <c r="O331" s="55" t="s">
        <v>176</v>
      </c>
      <c r="P331" s="52"/>
      <c r="Q331" s="91" t="s">
        <v>2178</v>
      </c>
      <c r="R331" s="52"/>
      <c r="S331" s="52"/>
      <c r="T331" s="52"/>
      <c r="U331" s="52"/>
      <c r="V331" s="52" t="s">
        <v>1382</v>
      </c>
      <c r="W331" s="52"/>
      <c r="X331" s="52"/>
      <c r="Y331" s="49"/>
      <c r="Z331" s="52"/>
      <c r="AA331" s="56"/>
      <c r="AB331" s="56"/>
      <c r="AC331" s="56"/>
      <c r="AD331" s="56"/>
      <c r="AE331" s="52"/>
      <c r="AF331" s="52" t="s">
        <v>1769</v>
      </c>
      <c r="AG331" s="54"/>
      <c r="AH331" s="56"/>
      <c r="AI331" s="58"/>
      <c r="AJ331" s="58"/>
      <c r="AK331" s="56"/>
      <c r="AL331" s="59"/>
      <c r="AM331" s="60"/>
      <c r="AN331" s="62" t="e">
        <f t="shared" ca="1" si="54"/>
        <v>#DIV/0!</v>
      </c>
      <c r="AO331" s="62">
        <v>0</v>
      </c>
      <c r="AP331" s="62"/>
      <c r="AQ331" s="68">
        <v>0</v>
      </c>
      <c r="AR331" s="65">
        <v>0</v>
      </c>
      <c r="AS331" s="66">
        <f t="shared" si="55"/>
        <v>0</v>
      </c>
      <c r="AT331" s="63">
        <f t="shared" si="56"/>
        <v>0</v>
      </c>
      <c r="AU331" s="63">
        <f t="shared" si="57"/>
        <v>0</v>
      </c>
      <c r="AV331" s="59" t="s">
        <v>1381</v>
      </c>
      <c r="AW331" s="59" t="s">
        <v>1781</v>
      </c>
      <c r="AX331" s="60"/>
      <c r="AY331" s="241"/>
      <c r="AZ331" s="241"/>
      <c r="BA331" s="60">
        <f t="shared" si="58"/>
        <v>0</v>
      </c>
      <c r="BB331" s="212">
        <f t="shared" si="59"/>
        <v>0</v>
      </c>
      <c r="BC331" s="67"/>
      <c r="BD331" s="67"/>
      <c r="BE331" s="67"/>
      <c r="BF331" s="67"/>
    </row>
    <row r="332" spans="1:58" s="12" customFormat="1" ht="15" customHeight="1" x14ac:dyDescent="0.25">
      <c r="A332" s="49"/>
      <c r="B332" s="50"/>
      <c r="C332" s="69"/>
      <c r="D332" s="52"/>
      <c r="E332" s="52"/>
      <c r="F332" s="52" t="s">
        <v>1771</v>
      </c>
      <c r="G332" s="49" t="s">
        <v>1882</v>
      </c>
      <c r="H332" s="187" t="s">
        <v>110</v>
      </c>
      <c r="I332" s="53" t="s">
        <v>714</v>
      </c>
      <c r="J332" s="54">
        <v>70000000</v>
      </c>
      <c r="K332" s="52"/>
      <c r="L332" s="52"/>
      <c r="M332" s="49"/>
      <c r="N332" s="52"/>
      <c r="O332" s="55" t="s">
        <v>176</v>
      </c>
      <c r="P332" s="52"/>
      <c r="Q332" s="91" t="s">
        <v>2178</v>
      </c>
      <c r="R332" s="52"/>
      <c r="S332" s="52"/>
      <c r="T332" s="52"/>
      <c r="U332" s="52"/>
      <c r="V332" s="52" t="s">
        <v>1382</v>
      </c>
      <c r="W332" s="52"/>
      <c r="X332" s="52"/>
      <c r="Y332" s="49"/>
      <c r="Z332" s="52"/>
      <c r="AA332" s="56"/>
      <c r="AB332" s="56"/>
      <c r="AC332" s="56"/>
      <c r="AD332" s="56"/>
      <c r="AE332" s="52"/>
      <c r="AF332" s="52" t="s">
        <v>1771</v>
      </c>
      <c r="AG332" s="54"/>
      <c r="AH332" s="56"/>
      <c r="AI332" s="58"/>
      <c r="AJ332" s="58"/>
      <c r="AK332" s="56"/>
      <c r="AL332" s="59"/>
      <c r="AM332" s="60"/>
      <c r="AN332" s="62" t="e">
        <f t="shared" ca="1" si="54"/>
        <v>#DIV/0!</v>
      </c>
      <c r="AO332" s="62">
        <v>0</v>
      </c>
      <c r="AP332" s="62"/>
      <c r="AQ332" s="68">
        <v>0</v>
      </c>
      <c r="AR332" s="65">
        <v>0</v>
      </c>
      <c r="AS332" s="66">
        <f t="shared" si="55"/>
        <v>0</v>
      </c>
      <c r="AT332" s="63">
        <f t="shared" si="56"/>
        <v>0</v>
      </c>
      <c r="AU332" s="63">
        <f t="shared" si="57"/>
        <v>0</v>
      </c>
      <c r="AV332" s="59" t="s">
        <v>1381</v>
      </c>
      <c r="AW332" s="59" t="s">
        <v>1781</v>
      </c>
      <c r="AX332" s="60"/>
      <c r="AY332" s="241"/>
      <c r="AZ332" s="241"/>
      <c r="BA332" s="60">
        <f t="shared" si="58"/>
        <v>0</v>
      </c>
      <c r="BB332" s="212">
        <f t="shared" si="59"/>
        <v>0</v>
      </c>
      <c r="BC332" s="67"/>
      <c r="BD332" s="67"/>
      <c r="BE332" s="67"/>
      <c r="BF332" s="67"/>
    </row>
    <row r="333" spans="1:58" s="12" customFormat="1" ht="25.5" customHeight="1" x14ac:dyDescent="0.25">
      <c r="A333" s="49"/>
      <c r="B333" s="50"/>
      <c r="C333" s="69"/>
      <c r="D333" s="52"/>
      <c r="E333" s="52"/>
      <c r="F333" s="52" t="s">
        <v>1863</v>
      </c>
      <c r="G333" s="49" t="s">
        <v>1882</v>
      </c>
      <c r="H333" s="187" t="s">
        <v>110</v>
      </c>
      <c r="I333" s="53" t="s">
        <v>714</v>
      </c>
      <c r="J333" s="54">
        <v>130000000</v>
      </c>
      <c r="K333" s="52"/>
      <c r="L333" s="52"/>
      <c r="M333" s="49"/>
      <c r="N333" s="52"/>
      <c r="O333" s="55" t="s">
        <v>176</v>
      </c>
      <c r="P333" s="52"/>
      <c r="Q333" s="91" t="s">
        <v>2178</v>
      </c>
      <c r="R333" s="52"/>
      <c r="S333" s="52"/>
      <c r="T333" s="52"/>
      <c r="U333" s="52"/>
      <c r="V333" s="52" t="s">
        <v>1382</v>
      </c>
      <c r="W333" s="52"/>
      <c r="X333" s="52"/>
      <c r="Y333" s="49"/>
      <c r="Z333" s="52"/>
      <c r="AA333" s="56"/>
      <c r="AB333" s="56"/>
      <c r="AC333" s="56"/>
      <c r="AD333" s="56"/>
      <c r="AE333" s="52"/>
      <c r="AF333" s="52" t="s">
        <v>1772</v>
      </c>
      <c r="AG333" s="54"/>
      <c r="AH333" s="56"/>
      <c r="AI333" s="58"/>
      <c r="AJ333" s="58"/>
      <c r="AK333" s="56"/>
      <c r="AL333" s="59"/>
      <c r="AM333" s="60"/>
      <c r="AN333" s="62" t="e">
        <f t="shared" ca="1" si="54"/>
        <v>#DIV/0!</v>
      </c>
      <c r="AO333" s="62">
        <v>0</v>
      </c>
      <c r="AP333" s="62"/>
      <c r="AQ333" s="68">
        <v>0</v>
      </c>
      <c r="AR333" s="65">
        <v>0</v>
      </c>
      <c r="AS333" s="66">
        <f t="shared" si="55"/>
        <v>0</v>
      </c>
      <c r="AT333" s="63">
        <f t="shared" si="56"/>
        <v>0</v>
      </c>
      <c r="AU333" s="63">
        <f t="shared" si="57"/>
        <v>0</v>
      </c>
      <c r="AV333" s="59" t="s">
        <v>1381</v>
      </c>
      <c r="AW333" s="59" t="s">
        <v>1781</v>
      </c>
      <c r="AX333" s="60"/>
      <c r="AY333" s="241"/>
      <c r="AZ333" s="241"/>
      <c r="BA333" s="60">
        <f t="shared" si="58"/>
        <v>0</v>
      </c>
      <c r="BB333" s="212">
        <f t="shared" si="59"/>
        <v>0</v>
      </c>
      <c r="BC333" s="67"/>
      <c r="BD333" s="67"/>
      <c r="BE333" s="67"/>
      <c r="BF333" s="67"/>
    </row>
    <row r="334" spans="1:58" s="12" customFormat="1" ht="25.5" customHeight="1" x14ac:dyDescent="0.25">
      <c r="A334" s="49"/>
      <c r="B334" s="50"/>
      <c r="C334" s="69"/>
      <c r="D334" s="52"/>
      <c r="E334" s="52"/>
      <c r="F334" s="52" t="s">
        <v>1864</v>
      </c>
      <c r="G334" s="49" t="s">
        <v>1882</v>
      </c>
      <c r="H334" s="187" t="s">
        <v>110</v>
      </c>
      <c r="I334" s="53" t="s">
        <v>714</v>
      </c>
      <c r="J334" s="54">
        <v>100000000</v>
      </c>
      <c r="K334" s="52"/>
      <c r="L334" s="52"/>
      <c r="M334" s="49"/>
      <c r="N334" s="52"/>
      <c r="O334" s="55" t="s">
        <v>176</v>
      </c>
      <c r="P334" s="52"/>
      <c r="Q334" s="91" t="s">
        <v>2178</v>
      </c>
      <c r="R334" s="52"/>
      <c r="S334" s="52"/>
      <c r="T334" s="52"/>
      <c r="U334" s="52"/>
      <c r="V334" s="52" t="s">
        <v>1382</v>
      </c>
      <c r="W334" s="52"/>
      <c r="X334" s="52"/>
      <c r="Y334" s="49"/>
      <c r="Z334" s="52"/>
      <c r="AA334" s="56"/>
      <c r="AB334" s="56"/>
      <c r="AC334" s="56"/>
      <c r="AD334" s="56"/>
      <c r="AE334" s="52"/>
      <c r="AF334" s="52" t="s">
        <v>1773</v>
      </c>
      <c r="AG334" s="54"/>
      <c r="AH334" s="56"/>
      <c r="AI334" s="58"/>
      <c r="AJ334" s="58"/>
      <c r="AK334" s="56"/>
      <c r="AL334" s="59"/>
      <c r="AM334" s="60"/>
      <c r="AN334" s="62" t="e">
        <f t="shared" ca="1" si="54"/>
        <v>#DIV/0!</v>
      </c>
      <c r="AO334" s="62">
        <v>0</v>
      </c>
      <c r="AP334" s="62"/>
      <c r="AQ334" s="68">
        <v>0</v>
      </c>
      <c r="AR334" s="65">
        <v>0</v>
      </c>
      <c r="AS334" s="66">
        <f t="shared" si="55"/>
        <v>0</v>
      </c>
      <c r="AT334" s="63">
        <f t="shared" si="56"/>
        <v>0</v>
      </c>
      <c r="AU334" s="63">
        <f t="shared" si="57"/>
        <v>0</v>
      </c>
      <c r="AV334" s="59" t="s">
        <v>1381</v>
      </c>
      <c r="AW334" s="59" t="s">
        <v>1781</v>
      </c>
      <c r="AX334" s="60"/>
      <c r="AY334" s="241"/>
      <c r="AZ334" s="241"/>
      <c r="BA334" s="60">
        <f t="shared" si="58"/>
        <v>0</v>
      </c>
      <c r="BB334" s="212">
        <f t="shared" si="59"/>
        <v>0</v>
      </c>
      <c r="BC334" s="67"/>
      <c r="BD334" s="67"/>
      <c r="BE334" s="67"/>
      <c r="BF334" s="67"/>
    </row>
    <row r="335" spans="1:58" s="12" customFormat="1" ht="25.5" customHeight="1" x14ac:dyDescent="0.25">
      <c r="A335" s="49"/>
      <c r="B335" s="50"/>
      <c r="C335" s="69"/>
      <c r="D335" s="52"/>
      <c r="E335" s="52"/>
      <c r="F335" s="52" t="s">
        <v>1865</v>
      </c>
      <c r="G335" s="49" t="s">
        <v>1882</v>
      </c>
      <c r="H335" s="187" t="s">
        <v>110</v>
      </c>
      <c r="I335" s="53" t="s">
        <v>714</v>
      </c>
      <c r="J335" s="54">
        <v>350000000</v>
      </c>
      <c r="K335" s="52"/>
      <c r="L335" s="52"/>
      <c r="M335" s="49"/>
      <c r="N335" s="52"/>
      <c r="O335" s="55" t="s">
        <v>176</v>
      </c>
      <c r="P335" s="52"/>
      <c r="Q335" s="91" t="s">
        <v>2178</v>
      </c>
      <c r="R335" s="52"/>
      <c r="S335" s="52"/>
      <c r="T335" s="52"/>
      <c r="U335" s="52"/>
      <c r="V335" s="52" t="s">
        <v>1382</v>
      </c>
      <c r="W335" s="52"/>
      <c r="X335" s="52"/>
      <c r="Y335" s="49"/>
      <c r="Z335" s="52"/>
      <c r="AA335" s="56"/>
      <c r="AB335" s="56"/>
      <c r="AC335" s="56"/>
      <c r="AD335" s="56"/>
      <c r="AE335" s="52"/>
      <c r="AF335" s="52" t="s">
        <v>1774</v>
      </c>
      <c r="AG335" s="54"/>
      <c r="AH335" s="56"/>
      <c r="AI335" s="58"/>
      <c r="AJ335" s="58"/>
      <c r="AK335" s="56"/>
      <c r="AL335" s="59"/>
      <c r="AM335" s="60"/>
      <c r="AN335" s="62" t="e">
        <f t="shared" ca="1" si="54"/>
        <v>#DIV/0!</v>
      </c>
      <c r="AO335" s="62">
        <v>0</v>
      </c>
      <c r="AP335" s="62"/>
      <c r="AQ335" s="68">
        <v>0</v>
      </c>
      <c r="AR335" s="65">
        <v>0</v>
      </c>
      <c r="AS335" s="66">
        <f t="shared" si="55"/>
        <v>0</v>
      </c>
      <c r="AT335" s="63">
        <f t="shared" si="56"/>
        <v>0</v>
      </c>
      <c r="AU335" s="63">
        <f t="shared" si="57"/>
        <v>0</v>
      </c>
      <c r="AV335" s="59" t="s">
        <v>1381</v>
      </c>
      <c r="AW335" s="59" t="s">
        <v>1781</v>
      </c>
      <c r="AX335" s="60"/>
      <c r="AY335" s="241"/>
      <c r="AZ335" s="241"/>
      <c r="BA335" s="60">
        <f t="shared" si="58"/>
        <v>0</v>
      </c>
      <c r="BB335" s="212">
        <f t="shared" si="59"/>
        <v>0</v>
      </c>
      <c r="BC335" s="67"/>
      <c r="BD335" s="67"/>
      <c r="BE335" s="67"/>
      <c r="BF335" s="67"/>
    </row>
    <row r="336" spans="1:58" s="12" customFormat="1" ht="15" customHeight="1" x14ac:dyDescent="0.25">
      <c r="A336" s="49"/>
      <c r="B336" s="50"/>
      <c r="C336" s="69"/>
      <c r="D336" s="52"/>
      <c r="E336" s="52"/>
      <c r="F336" s="52" t="s">
        <v>1775</v>
      </c>
      <c r="G336" s="49" t="s">
        <v>1882</v>
      </c>
      <c r="H336" s="187" t="s">
        <v>109</v>
      </c>
      <c r="I336" s="53" t="s">
        <v>714</v>
      </c>
      <c r="J336" s="54">
        <v>20000000</v>
      </c>
      <c r="K336" s="52"/>
      <c r="L336" s="52"/>
      <c r="M336" s="49"/>
      <c r="N336" s="52"/>
      <c r="O336" s="55" t="s">
        <v>176</v>
      </c>
      <c r="P336" s="52"/>
      <c r="Q336" s="91" t="s">
        <v>2178</v>
      </c>
      <c r="R336" s="52"/>
      <c r="S336" s="52"/>
      <c r="T336" s="52"/>
      <c r="U336" s="52"/>
      <c r="V336" s="52" t="s">
        <v>1382</v>
      </c>
      <c r="W336" s="52"/>
      <c r="X336" s="52"/>
      <c r="Y336" s="49"/>
      <c r="Z336" s="52"/>
      <c r="AA336" s="56"/>
      <c r="AB336" s="56"/>
      <c r="AC336" s="56"/>
      <c r="AD336" s="56"/>
      <c r="AE336" s="52"/>
      <c r="AF336" s="52" t="s">
        <v>1775</v>
      </c>
      <c r="AG336" s="54"/>
      <c r="AH336" s="56"/>
      <c r="AI336" s="58"/>
      <c r="AJ336" s="58"/>
      <c r="AK336" s="56"/>
      <c r="AL336" s="59"/>
      <c r="AM336" s="60"/>
      <c r="AN336" s="62" t="e">
        <f t="shared" ca="1" si="54"/>
        <v>#DIV/0!</v>
      </c>
      <c r="AO336" s="62">
        <v>0</v>
      </c>
      <c r="AP336" s="62"/>
      <c r="AQ336" s="68">
        <v>0</v>
      </c>
      <c r="AR336" s="65">
        <v>0</v>
      </c>
      <c r="AS336" s="66">
        <f t="shared" si="55"/>
        <v>0</v>
      </c>
      <c r="AT336" s="63">
        <f t="shared" si="56"/>
        <v>0</v>
      </c>
      <c r="AU336" s="63">
        <f t="shared" si="57"/>
        <v>0</v>
      </c>
      <c r="AV336" s="59" t="s">
        <v>1381</v>
      </c>
      <c r="AW336" s="59" t="s">
        <v>1781</v>
      </c>
      <c r="AX336" s="60"/>
      <c r="AY336" s="241"/>
      <c r="AZ336" s="241"/>
      <c r="BA336" s="60">
        <f t="shared" si="58"/>
        <v>0</v>
      </c>
      <c r="BB336" s="212">
        <f t="shared" si="59"/>
        <v>0</v>
      </c>
      <c r="BC336" s="67"/>
      <c r="BD336" s="67"/>
      <c r="BE336" s="67"/>
      <c r="BF336" s="67"/>
    </row>
    <row r="337" spans="1:58" s="12" customFormat="1" ht="15" customHeight="1" x14ac:dyDescent="0.25">
      <c r="A337" s="49"/>
      <c r="B337" s="50"/>
      <c r="C337" s="69"/>
      <c r="D337" s="52"/>
      <c r="E337" s="52"/>
      <c r="F337" s="52" t="s">
        <v>2179</v>
      </c>
      <c r="G337" s="49" t="s">
        <v>1882</v>
      </c>
      <c r="H337" s="187" t="s">
        <v>110</v>
      </c>
      <c r="I337" s="53" t="s">
        <v>714</v>
      </c>
      <c r="J337" s="54" t="s">
        <v>1885</v>
      </c>
      <c r="K337" s="52"/>
      <c r="L337" s="52"/>
      <c r="M337" s="49"/>
      <c r="N337" s="52"/>
      <c r="O337" s="55" t="s">
        <v>176</v>
      </c>
      <c r="P337" s="52"/>
      <c r="Q337" s="91" t="s">
        <v>2178</v>
      </c>
      <c r="R337" s="52"/>
      <c r="S337" s="52"/>
      <c r="T337" s="52"/>
      <c r="U337" s="52"/>
      <c r="V337" s="52" t="s">
        <v>1382</v>
      </c>
      <c r="W337" s="52"/>
      <c r="X337" s="52"/>
      <c r="Y337" s="49"/>
      <c r="Z337" s="52"/>
      <c r="AA337" s="56"/>
      <c r="AB337" s="56"/>
      <c r="AC337" s="56"/>
      <c r="AD337" s="56"/>
      <c r="AE337" s="52"/>
      <c r="AF337" s="52" t="s">
        <v>2179</v>
      </c>
      <c r="AG337" s="54"/>
      <c r="AH337" s="56"/>
      <c r="AI337" s="58"/>
      <c r="AJ337" s="58"/>
      <c r="AK337" s="56"/>
      <c r="AL337" s="59"/>
      <c r="AM337" s="60"/>
      <c r="AN337" s="62" t="e">
        <f t="shared" ca="1" si="54"/>
        <v>#DIV/0!</v>
      </c>
      <c r="AO337" s="62">
        <v>0</v>
      </c>
      <c r="AP337" s="62"/>
      <c r="AQ337" s="68">
        <v>0</v>
      </c>
      <c r="AR337" s="65">
        <v>0</v>
      </c>
      <c r="AS337" s="66">
        <f t="shared" si="55"/>
        <v>0</v>
      </c>
      <c r="AT337" s="63">
        <f t="shared" si="56"/>
        <v>0</v>
      </c>
      <c r="AU337" s="63">
        <f t="shared" si="57"/>
        <v>0</v>
      </c>
      <c r="AV337" s="59" t="s">
        <v>1381</v>
      </c>
      <c r="AW337" s="59" t="s">
        <v>1781</v>
      </c>
      <c r="AX337" s="60"/>
      <c r="AY337" s="241"/>
      <c r="AZ337" s="241"/>
      <c r="BA337" s="60">
        <f t="shared" si="58"/>
        <v>0</v>
      </c>
      <c r="BB337" s="212">
        <f t="shared" si="59"/>
        <v>0</v>
      </c>
      <c r="BC337" s="67"/>
      <c r="BD337" s="67"/>
      <c r="BE337" s="67"/>
      <c r="BF337" s="67"/>
    </row>
    <row r="338" spans="1:58" s="12" customFormat="1" ht="25.5" customHeight="1" x14ac:dyDescent="0.25">
      <c r="A338" s="49"/>
      <c r="B338" s="50"/>
      <c r="C338" s="69"/>
      <c r="D338" s="52"/>
      <c r="E338" s="52"/>
      <c r="F338" s="52" t="s">
        <v>1930</v>
      </c>
      <c r="G338" s="49" t="s">
        <v>1882</v>
      </c>
      <c r="H338" s="187" t="s">
        <v>110</v>
      </c>
      <c r="I338" s="53" t="s">
        <v>714</v>
      </c>
      <c r="J338" s="54">
        <v>180000000</v>
      </c>
      <c r="K338" s="52"/>
      <c r="L338" s="52"/>
      <c r="M338" s="49"/>
      <c r="N338" s="52"/>
      <c r="O338" s="55"/>
      <c r="P338" s="52"/>
      <c r="Q338" s="91" t="s">
        <v>2178</v>
      </c>
      <c r="R338" s="52"/>
      <c r="S338" s="52"/>
      <c r="T338" s="52"/>
      <c r="U338" s="52"/>
      <c r="V338" s="52" t="s">
        <v>1382</v>
      </c>
      <c r="W338" s="52"/>
      <c r="X338" s="52"/>
      <c r="Y338" s="49"/>
      <c r="Z338" s="52"/>
      <c r="AA338" s="56"/>
      <c r="AB338" s="56"/>
      <c r="AC338" s="56"/>
      <c r="AD338" s="56"/>
      <c r="AE338" s="52"/>
      <c r="AF338" s="52" t="s">
        <v>1930</v>
      </c>
      <c r="AG338" s="54"/>
      <c r="AH338" s="56"/>
      <c r="AI338" s="58"/>
      <c r="AJ338" s="58"/>
      <c r="AK338" s="56"/>
      <c r="AL338" s="59"/>
      <c r="AM338" s="60"/>
      <c r="AN338" s="62" t="e">
        <f t="shared" ca="1" si="54"/>
        <v>#DIV/0!</v>
      </c>
      <c r="AO338" s="62">
        <v>0</v>
      </c>
      <c r="AP338" s="62"/>
      <c r="AQ338" s="68">
        <v>0</v>
      </c>
      <c r="AR338" s="65">
        <v>0</v>
      </c>
      <c r="AS338" s="66">
        <f t="shared" si="55"/>
        <v>0</v>
      </c>
      <c r="AT338" s="63">
        <f t="shared" si="56"/>
        <v>0</v>
      </c>
      <c r="AU338" s="63">
        <f t="shared" si="57"/>
        <v>0</v>
      </c>
      <c r="AV338" s="59" t="s">
        <v>1381</v>
      </c>
      <c r="AW338" s="59" t="s">
        <v>1781</v>
      </c>
      <c r="AX338" s="60"/>
      <c r="AY338" s="241"/>
      <c r="AZ338" s="241"/>
      <c r="BA338" s="60">
        <f t="shared" si="58"/>
        <v>0</v>
      </c>
      <c r="BB338" s="212">
        <f t="shared" si="59"/>
        <v>0</v>
      </c>
      <c r="BC338" s="67"/>
      <c r="BD338" s="67"/>
      <c r="BE338" s="67"/>
      <c r="BF338" s="67"/>
    </row>
    <row r="339" spans="1:58" s="12" customFormat="1" ht="15" customHeight="1" x14ac:dyDescent="0.25">
      <c r="A339" s="49"/>
      <c r="B339" s="50"/>
      <c r="C339" s="69"/>
      <c r="D339" s="52"/>
      <c r="E339" s="52"/>
      <c r="F339" s="52" t="s">
        <v>1929</v>
      </c>
      <c r="G339" s="49" t="s">
        <v>1882</v>
      </c>
      <c r="H339" s="187" t="s">
        <v>109</v>
      </c>
      <c r="I339" s="53" t="s">
        <v>714</v>
      </c>
      <c r="J339" s="54">
        <v>10000000</v>
      </c>
      <c r="K339" s="52"/>
      <c r="L339" s="52"/>
      <c r="M339" s="49"/>
      <c r="N339" s="52"/>
      <c r="O339" s="55" t="s">
        <v>176</v>
      </c>
      <c r="P339" s="52"/>
      <c r="Q339" s="91" t="s">
        <v>2178</v>
      </c>
      <c r="R339" s="52"/>
      <c r="S339" s="52"/>
      <c r="T339" s="52"/>
      <c r="U339" s="52"/>
      <c r="V339" s="52" t="s">
        <v>1382</v>
      </c>
      <c r="W339" s="52"/>
      <c r="X339" s="52"/>
      <c r="Y339" s="49"/>
      <c r="Z339" s="52"/>
      <c r="AA339" s="56"/>
      <c r="AB339" s="56"/>
      <c r="AC339" s="56"/>
      <c r="AD339" s="56"/>
      <c r="AE339" s="52"/>
      <c r="AF339" s="52" t="s">
        <v>1776</v>
      </c>
      <c r="AG339" s="54"/>
      <c r="AH339" s="56"/>
      <c r="AI339" s="58"/>
      <c r="AJ339" s="58"/>
      <c r="AK339" s="56"/>
      <c r="AL339" s="59"/>
      <c r="AM339" s="60"/>
      <c r="AN339" s="62" t="e">
        <f t="shared" ca="1" si="54"/>
        <v>#DIV/0!</v>
      </c>
      <c r="AO339" s="62">
        <v>0</v>
      </c>
      <c r="AP339" s="62"/>
      <c r="AQ339" s="68">
        <v>0</v>
      </c>
      <c r="AR339" s="65">
        <v>0</v>
      </c>
      <c r="AS339" s="66">
        <f t="shared" si="55"/>
        <v>0</v>
      </c>
      <c r="AT339" s="63">
        <f t="shared" si="56"/>
        <v>0</v>
      </c>
      <c r="AU339" s="63">
        <f t="shared" si="57"/>
        <v>0</v>
      </c>
      <c r="AV339" s="59" t="s">
        <v>1381</v>
      </c>
      <c r="AW339" s="59" t="s">
        <v>1781</v>
      </c>
      <c r="AX339" s="60"/>
      <c r="AY339" s="241"/>
      <c r="AZ339" s="241"/>
      <c r="BA339" s="60">
        <f t="shared" si="58"/>
        <v>0</v>
      </c>
      <c r="BB339" s="212">
        <f t="shared" si="59"/>
        <v>0</v>
      </c>
      <c r="BC339" s="67"/>
      <c r="BD339" s="67"/>
      <c r="BE339" s="67"/>
      <c r="BF339" s="67"/>
    </row>
    <row r="340" spans="1:58" s="12" customFormat="1" ht="38.25" customHeight="1" x14ac:dyDescent="0.25">
      <c r="A340" s="49"/>
      <c r="B340" s="50"/>
      <c r="C340" s="69"/>
      <c r="D340" s="52"/>
      <c r="E340" s="52"/>
      <c r="F340" s="52" t="s">
        <v>1866</v>
      </c>
      <c r="G340" s="49" t="s">
        <v>1882</v>
      </c>
      <c r="H340" s="187" t="s">
        <v>109</v>
      </c>
      <c r="I340" s="53" t="s">
        <v>714</v>
      </c>
      <c r="J340" s="54">
        <v>180000000</v>
      </c>
      <c r="K340" s="52"/>
      <c r="L340" s="52"/>
      <c r="M340" s="49"/>
      <c r="N340" s="52"/>
      <c r="O340" s="55" t="s">
        <v>176</v>
      </c>
      <c r="P340" s="52"/>
      <c r="Q340" s="91" t="s">
        <v>2178</v>
      </c>
      <c r="R340" s="52"/>
      <c r="S340" s="52"/>
      <c r="T340" s="52"/>
      <c r="U340" s="52"/>
      <c r="V340" s="52" t="s">
        <v>1382</v>
      </c>
      <c r="W340" s="52"/>
      <c r="X340" s="52"/>
      <c r="Y340" s="49"/>
      <c r="Z340" s="52"/>
      <c r="AA340" s="56"/>
      <c r="AB340" s="56"/>
      <c r="AC340" s="56"/>
      <c r="AD340" s="56"/>
      <c r="AE340" s="52"/>
      <c r="AF340" s="52" t="s">
        <v>1777</v>
      </c>
      <c r="AG340" s="54"/>
      <c r="AH340" s="56"/>
      <c r="AI340" s="58"/>
      <c r="AJ340" s="58"/>
      <c r="AK340" s="56"/>
      <c r="AL340" s="59"/>
      <c r="AM340" s="60"/>
      <c r="AN340" s="62" t="e">
        <f t="shared" ca="1" si="54"/>
        <v>#DIV/0!</v>
      </c>
      <c r="AO340" s="62">
        <v>0</v>
      </c>
      <c r="AP340" s="62"/>
      <c r="AQ340" s="68">
        <v>0</v>
      </c>
      <c r="AR340" s="65">
        <v>0</v>
      </c>
      <c r="AS340" s="66">
        <f t="shared" si="55"/>
        <v>0</v>
      </c>
      <c r="AT340" s="63">
        <f t="shared" si="56"/>
        <v>0</v>
      </c>
      <c r="AU340" s="63">
        <f t="shared" si="57"/>
        <v>0</v>
      </c>
      <c r="AV340" s="59" t="s">
        <v>1381</v>
      </c>
      <c r="AW340" s="59" t="s">
        <v>1781</v>
      </c>
      <c r="AX340" s="60"/>
      <c r="AY340" s="241"/>
      <c r="AZ340" s="241"/>
      <c r="BA340" s="60">
        <f t="shared" si="58"/>
        <v>0</v>
      </c>
      <c r="BB340" s="212">
        <f t="shared" si="59"/>
        <v>0</v>
      </c>
      <c r="BC340" s="67"/>
      <c r="BD340" s="67"/>
      <c r="BE340" s="67"/>
      <c r="BF340" s="67"/>
    </row>
    <row r="341" spans="1:58" s="12" customFormat="1" ht="38.25" customHeight="1" x14ac:dyDescent="0.25">
      <c r="A341" s="49"/>
      <c r="B341" s="50"/>
      <c r="C341" s="69"/>
      <c r="D341" s="52"/>
      <c r="E341" s="52"/>
      <c r="F341" s="52" t="s">
        <v>1867</v>
      </c>
      <c r="G341" s="49" t="s">
        <v>1882</v>
      </c>
      <c r="H341" s="187" t="s">
        <v>109</v>
      </c>
      <c r="I341" s="53" t="s">
        <v>714</v>
      </c>
      <c r="J341" s="54">
        <v>186000000</v>
      </c>
      <c r="K341" s="52"/>
      <c r="L341" s="52"/>
      <c r="M341" s="49"/>
      <c r="N341" s="52"/>
      <c r="O341" s="55" t="s">
        <v>176</v>
      </c>
      <c r="P341" s="52"/>
      <c r="Q341" s="91" t="s">
        <v>2178</v>
      </c>
      <c r="R341" s="52"/>
      <c r="S341" s="52"/>
      <c r="T341" s="52"/>
      <c r="U341" s="52"/>
      <c r="V341" s="52" t="s">
        <v>1382</v>
      </c>
      <c r="W341" s="52"/>
      <c r="X341" s="52"/>
      <c r="Y341" s="49"/>
      <c r="Z341" s="52"/>
      <c r="AA341" s="56"/>
      <c r="AB341" s="56"/>
      <c r="AC341" s="56"/>
      <c r="AD341" s="56"/>
      <c r="AE341" s="52"/>
      <c r="AF341" s="52" t="s">
        <v>1778</v>
      </c>
      <c r="AG341" s="54"/>
      <c r="AH341" s="56"/>
      <c r="AI341" s="58"/>
      <c r="AJ341" s="58"/>
      <c r="AK341" s="56"/>
      <c r="AL341" s="59"/>
      <c r="AM341" s="60"/>
      <c r="AN341" s="62" t="e">
        <f t="shared" ca="1" si="54"/>
        <v>#DIV/0!</v>
      </c>
      <c r="AO341" s="62">
        <v>0</v>
      </c>
      <c r="AP341" s="62"/>
      <c r="AQ341" s="68">
        <v>0</v>
      </c>
      <c r="AR341" s="65">
        <v>0</v>
      </c>
      <c r="AS341" s="66">
        <f t="shared" si="55"/>
        <v>0</v>
      </c>
      <c r="AT341" s="63">
        <f t="shared" si="56"/>
        <v>0</v>
      </c>
      <c r="AU341" s="63">
        <f t="shared" si="57"/>
        <v>0</v>
      </c>
      <c r="AV341" s="59" t="s">
        <v>1381</v>
      </c>
      <c r="AW341" s="59" t="s">
        <v>1781</v>
      </c>
      <c r="AX341" s="60"/>
      <c r="AY341" s="241"/>
      <c r="AZ341" s="241"/>
      <c r="BA341" s="60">
        <f t="shared" si="58"/>
        <v>0</v>
      </c>
      <c r="BB341" s="212">
        <f t="shared" si="59"/>
        <v>0</v>
      </c>
      <c r="BC341" s="67"/>
      <c r="BD341" s="67"/>
      <c r="BE341" s="67"/>
      <c r="BF341" s="67"/>
    </row>
    <row r="342" spans="1:58" s="12" customFormat="1" ht="25.5" customHeight="1" x14ac:dyDescent="0.25">
      <c r="A342" s="49"/>
      <c r="B342" s="50"/>
      <c r="C342" s="69"/>
      <c r="D342" s="52"/>
      <c r="E342" s="52"/>
      <c r="F342" s="52" t="s">
        <v>1868</v>
      </c>
      <c r="G342" s="49" t="s">
        <v>1882</v>
      </c>
      <c r="H342" s="187" t="s">
        <v>109</v>
      </c>
      <c r="I342" s="53" t="s">
        <v>714</v>
      </c>
      <c r="J342" s="54">
        <v>180000000</v>
      </c>
      <c r="K342" s="52"/>
      <c r="L342" s="52"/>
      <c r="M342" s="49"/>
      <c r="N342" s="52"/>
      <c r="O342" s="55" t="s">
        <v>176</v>
      </c>
      <c r="P342" s="52"/>
      <c r="Q342" s="91" t="s">
        <v>2178</v>
      </c>
      <c r="R342" s="52"/>
      <c r="S342" s="52"/>
      <c r="T342" s="52"/>
      <c r="U342" s="52"/>
      <c r="V342" s="52" t="s">
        <v>1382</v>
      </c>
      <c r="W342" s="52"/>
      <c r="X342" s="52"/>
      <c r="Y342" s="49"/>
      <c r="Z342" s="52"/>
      <c r="AA342" s="56"/>
      <c r="AB342" s="56"/>
      <c r="AC342" s="56"/>
      <c r="AD342" s="56"/>
      <c r="AE342" s="52"/>
      <c r="AF342" s="52" t="s">
        <v>1779</v>
      </c>
      <c r="AG342" s="54"/>
      <c r="AH342" s="56"/>
      <c r="AI342" s="58"/>
      <c r="AJ342" s="58"/>
      <c r="AK342" s="56"/>
      <c r="AL342" s="59"/>
      <c r="AM342" s="60"/>
      <c r="AN342" s="62" t="e">
        <f t="shared" ca="1" si="54"/>
        <v>#DIV/0!</v>
      </c>
      <c r="AO342" s="62">
        <v>0</v>
      </c>
      <c r="AP342" s="62"/>
      <c r="AQ342" s="68">
        <v>0</v>
      </c>
      <c r="AR342" s="65">
        <v>0</v>
      </c>
      <c r="AS342" s="66">
        <f t="shared" si="55"/>
        <v>0</v>
      </c>
      <c r="AT342" s="63">
        <f t="shared" si="56"/>
        <v>0</v>
      </c>
      <c r="AU342" s="63">
        <f t="shared" si="57"/>
        <v>0</v>
      </c>
      <c r="AV342" s="59" t="s">
        <v>1381</v>
      </c>
      <c r="AW342" s="59" t="s">
        <v>1781</v>
      </c>
      <c r="AX342" s="60"/>
      <c r="AY342" s="241"/>
      <c r="AZ342" s="241"/>
      <c r="BA342" s="60">
        <f t="shared" si="58"/>
        <v>0</v>
      </c>
      <c r="BB342" s="212">
        <f t="shared" si="59"/>
        <v>0</v>
      </c>
      <c r="BC342" s="67"/>
      <c r="BD342" s="67"/>
      <c r="BE342" s="67"/>
      <c r="BF342" s="67"/>
    </row>
    <row r="343" spans="1:58" s="12" customFormat="1" ht="25.5" customHeight="1" x14ac:dyDescent="0.25">
      <c r="A343" s="49"/>
      <c r="B343" s="50"/>
      <c r="C343" s="69"/>
      <c r="D343" s="52"/>
      <c r="E343" s="52"/>
      <c r="F343" s="52" t="s">
        <v>1886</v>
      </c>
      <c r="G343" s="49" t="s">
        <v>1882</v>
      </c>
      <c r="H343" s="187" t="s">
        <v>110</v>
      </c>
      <c r="I343" s="53" t="s">
        <v>714</v>
      </c>
      <c r="J343" s="54">
        <v>20000000</v>
      </c>
      <c r="K343" s="52"/>
      <c r="L343" s="52"/>
      <c r="M343" s="49"/>
      <c r="N343" s="52"/>
      <c r="O343" s="55" t="s">
        <v>176</v>
      </c>
      <c r="P343" s="52"/>
      <c r="Q343" s="91" t="s">
        <v>2178</v>
      </c>
      <c r="R343" s="52"/>
      <c r="S343" s="52"/>
      <c r="T343" s="52"/>
      <c r="U343" s="52"/>
      <c r="V343" s="52" t="s">
        <v>1382</v>
      </c>
      <c r="W343" s="52"/>
      <c r="X343" s="52"/>
      <c r="Y343" s="49"/>
      <c r="Z343" s="52"/>
      <c r="AA343" s="56"/>
      <c r="AB343" s="56"/>
      <c r="AC343" s="56"/>
      <c r="AD343" s="56"/>
      <c r="AE343" s="52"/>
      <c r="AF343" s="52" t="s">
        <v>1886</v>
      </c>
      <c r="AG343" s="54"/>
      <c r="AH343" s="56"/>
      <c r="AI343" s="58"/>
      <c r="AJ343" s="58"/>
      <c r="AK343" s="56"/>
      <c r="AL343" s="59"/>
      <c r="AM343" s="60"/>
      <c r="AN343" s="62" t="e">
        <f t="shared" ca="1" si="54"/>
        <v>#DIV/0!</v>
      </c>
      <c r="AO343" s="62">
        <v>0</v>
      </c>
      <c r="AP343" s="62"/>
      <c r="AQ343" s="68">
        <v>0</v>
      </c>
      <c r="AR343" s="65">
        <v>0</v>
      </c>
      <c r="AS343" s="66">
        <f t="shared" si="55"/>
        <v>0</v>
      </c>
      <c r="AT343" s="63">
        <f t="shared" si="56"/>
        <v>0</v>
      </c>
      <c r="AU343" s="63">
        <f t="shared" si="57"/>
        <v>0</v>
      </c>
      <c r="AV343" s="59" t="s">
        <v>1381</v>
      </c>
      <c r="AW343" s="59" t="s">
        <v>1781</v>
      </c>
      <c r="AX343" s="60"/>
      <c r="AY343" s="241"/>
      <c r="AZ343" s="241"/>
      <c r="BA343" s="60">
        <f t="shared" si="58"/>
        <v>0</v>
      </c>
      <c r="BB343" s="212">
        <f t="shared" si="59"/>
        <v>0</v>
      </c>
      <c r="BC343" s="67"/>
      <c r="BD343" s="67"/>
      <c r="BE343" s="67"/>
      <c r="BF343" s="67"/>
    </row>
    <row r="344" spans="1:58" s="12" customFormat="1" ht="25.5" customHeight="1" x14ac:dyDescent="0.25">
      <c r="A344" s="49"/>
      <c r="B344" s="50"/>
      <c r="C344" s="69"/>
      <c r="D344" s="52"/>
      <c r="E344" s="52"/>
      <c r="F344" s="52" t="s">
        <v>1780</v>
      </c>
      <c r="G344" s="49" t="s">
        <v>1882</v>
      </c>
      <c r="H344" s="187" t="s">
        <v>109</v>
      </c>
      <c r="I344" s="53" t="s">
        <v>714</v>
      </c>
      <c r="J344" s="54">
        <v>50000000</v>
      </c>
      <c r="K344" s="52"/>
      <c r="L344" s="52"/>
      <c r="M344" s="49"/>
      <c r="N344" s="52"/>
      <c r="O344" s="55" t="s">
        <v>176</v>
      </c>
      <c r="P344" s="52"/>
      <c r="Q344" s="91" t="s">
        <v>2178</v>
      </c>
      <c r="R344" s="52"/>
      <c r="S344" s="52"/>
      <c r="T344" s="52"/>
      <c r="U344" s="52"/>
      <c r="V344" s="52" t="s">
        <v>1382</v>
      </c>
      <c r="W344" s="52"/>
      <c r="X344" s="52"/>
      <c r="Y344" s="49"/>
      <c r="Z344" s="52"/>
      <c r="AA344" s="56"/>
      <c r="AB344" s="56"/>
      <c r="AC344" s="56"/>
      <c r="AD344" s="56"/>
      <c r="AE344" s="52"/>
      <c r="AF344" s="52" t="s">
        <v>1780</v>
      </c>
      <c r="AG344" s="54"/>
      <c r="AH344" s="56"/>
      <c r="AI344" s="58"/>
      <c r="AJ344" s="58"/>
      <c r="AK344" s="56"/>
      <c r="AL344" s="59"/>
      <c r="AM344" s="60"/>
      <c r="AN344" s="62" t="e">
        <f t="shared" ca="1" si="54"/>
        <v>#DIV/0!</v>
      </c>
      <c r="AO344" s="62">
        <v>0</v>
      </c>
      <c r="AP344" s="62"/>
      <c r="AQ344" s="68">
        <v>0</v>
      </c>
      <c r="AR344" s="65">
        <v>0</v>
      </c>
      <c r="AS344" s="66">
        <f t="shared" si="55"/>
        <v>0</v>
      </c>
      <c r="AT344" s="63">
        <f t="shared" si="56"/>
        <v>0</v>
      </c>
      <c r="AU344" s="63">
        <f t="shared" si="57"/>
        <v>0</v>
      </c>
      <c r="AV344" s="59" t="s">
        <v>1381</v>
      </c>
      <c r="AW344" s="59" t="s">
        <v>1781</v>
      </c>
      <c r="AX344" s="60"/>
      <c r="AY344" s="241"/>
      <c r="AZ344" s="241"/>
      <c r="BA344" s="60">
        <f t="shared" si="58"/>
        <v>0</v>
      </c>
      <c r="BB344" s="212">
        <f t="shared" si="59"/>
        <v>0</v>
      </c>
      <c r="BC344" s="67"/>
      <c r="BD344" s="67"/>
      <c r="BE344" s="67"/>
      <c r="BF344" s="67"/>
    </row>
    <row r="345" spans="1:58" s="12" customFormat="1" ht="38.25" customHeight="1" x14ac:dyDescent="0.25">
      <c r="A345" s="49"/>
      <c r="B345" s="50"/>
      <c r="C345" s="69"/>
      <c r="D345" s="52"/>
      <c r="E345" s="52"/>
      <c r="F345" s="52" t="s">
        <v>1782</v>
      </c>
      <c r="G345" s="49" t="s">
        <v>113</v>
      </c>
      <c r="H345" s="187" t="s">
        <v>110</v>
      </c>
      <c r="I345" s="53" t="s">
        <v>714</v>
      </c>
      <c r="J345" s="54">
        <v>1500000000</v>
      </c>
      <c r="K345" s="52"/>
      <c r="L345" s="52" t="s">
        <v>1134</v>
      </c>
      <c r="M345" s="49"/>
      <c r="N345" s="52"/>
      <c r="O345" s="55" t="s">
        <v>176</v>
      </c>
      <c r="P345" s="52"/>
      <c r="Q345" s="91" t="s">
        <v>2180</v>
      </c>
      <c r="R345" s="52"/>
      <c r="S345" s="52"/>
      <c r="T345" s="52"/>
      <c r="U345" s="52"/>
      <c r="V345" s="52" t="s">
        <v>1382</v>
      </c>
      <c r="W345" s="52"/>
      <c r="X345" s="52"/>
      <c r="Y345" s="49"/>
      <c r="Z345" s="52"/>
      <c r="AA345" s="56"/>
      <c r="AB345" s="56"/>
      <c r="AC345" s="56"/>
      <c r="AD345" s="56"/>
      <c r="AE345" s="52"/>
      <c r="AF345" s="52" t="s">
        <v>1782</v>
      </c>
      <c r="AG345" s="54"/>
      <c r="AH345" s="56"/>
      <c r="AI345" s="58"/>
      <c r="AJ345" s="58"/>
      <c r="AK345" s="56"/>
      <c r="AL345" s="59"/>
      <c r="AM345" s="60"/>
      <c r="AN345" s="62" t="e">
        <f t="shared" ca="1" si="54"/>
        <v>#DIV/0!</v>
      </c>
      <c r="AO345" s="62">
        <v>0</v>
      </c>
      <c r="AP345" s="62"/>
      <c r="AQ345" s="68">
        <v>0</v>
      </c>
      <c r="AR345" s="65">
        <v>0</v>
      </c>
      <c r="AS345" s="66">
        <f t="shared" si="55"/>
        <v>0</v>
      </c>
      <c r="AT345" s="63">
        <f t="shared" si="56"/>
        <v>0</v>
      </c>
      <c r="AU345" s="63">
        <f t="shared" si="57"/>
        <v>0</v>
      </c>
      <c r="AV345" s="59" t="s">
        <v>1381</v>
      </c>
      <c r="AW345" s="59" t="s">
        <v>1781</v>
      </c>
      <c r="AX345" s="60"/>
      <c r="AY345" s="241"/>
      <c r="AZ345" s="241"/>
      <c r="BA345" s="60">
        <f t="shared" si="58"/>
        <v>0</v>
      </c>
      <c r="BB345" s="212" t="str">
        <f t="shared" si="59"/>
        <v>ML</v>
      </c>
      <c r="BC345" s="67"/>
      <c r="BD345" s="67"/>
      <c r="BE345" s="67"/>
      <c r="BF345" s="67"/>
    </row>
    <row r="346" spans="1:58" s="12" customFormat="1" ht="25.5" customHeight="1" x14ac:dyDescent="0.25">
      <c r="A346" s="49"/>
      <c r="B346" s="50"/>
      <c r="C346" s="69"/>
      <c r="D346" s="52"/>
      <c r="E346" s="52"/>
      <c r="F346" s="52" t="s">
        <v>1783</v>
      </c>
      <c r="G346" s="49" t="s">
        <v>111</v>
      </c>
      <c r="H346" s="187" t="s">
        <v>109</v>
      </c>
      <c r="I346" s="53" t="s">
        <v>714</v>
      </c>
      <c r="J346" s="54">
        <v>8968000000</v>
      </c>
      <c r="K346" s="52"/>
      <c r="L346" s="52" t="s">
        <v>169</v>
      </c>
      <c r="M346" s="49"/>
      <c r="N346" s="52"/>
      <c r="O346" s="55" t="s">
        <v>176</v>
      </c>
      <c r="P346" s="52"/>
      <c r="Q346" s="91" t="s">
        <v>1306</v>
      </c>
      <c r="R346" s="52"/>
      <c r="S346" s="52"/>
      <c r="T346" s="52"/>
      <c r="U346" s="52"/>
      <c r="V346" s="52" t="s">
        <v>493</v>
      </c>
      <c r="W346" s="52"/>
      <c r="X346" s="52"/>
      <c r="Y346" s="49"/>
      <c r="Z346" s="52"/>
      <c r="AA346" s="56"/>
      <c r="AB346" s="56"/>
      <c r="AC346" s="56"/>
      <c r="AD346" s="56"/>
      <c r="AE346" s="52"/>
      <c r="AF346" s="52" t="s">
        <v>1783</v>
      </c>
      <c r="AG346" s="54"/>
      <c r="AH346" s="56"/>
      <c r="AI346" s="58"/>
      <c r="AJ346" s="58"/>
      <c r="AK346" s="56"/>
      <c r="AL346" s="59"/>
      <c r="AM346" s="60"/>
      <c r="AN346" s="62" t="e">
        <f t="shared" ca="1" si="54"/>
        <v>#DIV/0!</v>
      </c>
      <c r="AO346" s="62">
        <v>0</v>
      </c>
      <c r="AP346" s="62"/>
      <c r="AQ346" s="68">
        <v>0</v>
      </c>
      <c r="AR346" s="65">
        <v>0</v>
      </c>
      <c r="AS346" s="66">
        <f t="shared" si="55"/>
        <v>0</v>
      </c>
      <c r="AT346" s="63">
        <f t="shared" si="56"/>
        <v>0</v>
      </c>
      <c r="AU346" s="63">
        <f t="shared" si="57"/>
        <v>0</v>
      </c>
      <c r="AV346" s="59" t="s">
        <v>1381</v>
      </c>
      <c r="AW346" s="59" t="s">
        <v>1781</v>
      </c>
      <c r="AX346" s="60"/>
      <c r="AY346" s="241"/>
      <c r="AZ346" s="241"/>
      <c r="BA346" s="60">
        <f t="shared" si="58"/>
        <v>0</v>
      </c>
      <c r="BB346" s="212" t="str">
        <f t="shared" si="59"/>
        <v>Km</v>
      </c>
      <c r="BC346" s="67"/>
      <c r="BD346" s="67"/>
      <c r="BE346" s="67"/>
      <c r="BF346" s="67"/>
    </row>
    <row r="347" spans="1:58" s="12" customFormat="1" ht="51" customHeight="1" x14ac:dyDescent="0.25">
      <c r="A347" s="49"/>
      <c r="B347" s="50"/>
      <c r="C347" s="69"/>
      <c r="D347" s="52"/>
      <c r="E347" s="52"/>
      <c r="F347" s="52" t="s">
        <v>1785</v>
      </c>
      <c r="G347" s="49" t="s">
        <v>113</v>
      </c>
      <c r="H347" s="187" t="s">
        <v>110</v>
      </c>
      <c r="I347" s="53" t="s">
        <v>714</v>
      </c>
      <c r="J347" s="54">
        <v>5000000000</v>
      </c>
      <c r="K347" s="52"/>
      <c r="L347" s="52" t="s">
        <v>1134</v>
      </c>
      <c r="M347" s="49"/>
      <c r="N347" s="52"/>
      <c r="O347" s="55" t="s">
        <v>176</v>
      </c>
      <c r="P347" s="52"/>
      <c r="Q347" s="91" t="s">
        <v>2181</v>
      </c>
      <c r="R347" s="52"/>
      <c r="S347" s="52"/>
      <c r="T347" s="52"/>
      <c r="U347" s="52"/>
      <c r="V347" s="52" t="s">
        <v>2157</v>
      </c>
      <c r="W347" s="52" t="s">
        <v>2158</v>
      </c>
      <c r="X347" s="52"/>
      <c r="Y347" s="49"/>
      <c r="Z347" s="52"/>
      <c r="AA347" s="56"/>
      <c r="AB347" s="56"/>
      <c r="AC347" s="56"/>
      <c r="AD347" s="56"/>
      <c r="AE347" s="52"/>
      <c r="AF347" s="52" t="s">
        <v>1785</v>
      </c>
      <c r="AG347" s="54"/>
      <c r="AH347" s="56"/>
      <c r="AI347" s="58"/>
      <c r="AJ347" s="58"/>
      <c r="AK347" s="56"/>
      <c r="AL347" s="59"/>
      <c r="AM347" s="60"/>
      <c r="AN347" s="62" t="e">
        <f t="shared" ca="1" si="54"/>
        <v>#DIV/0!</v>
      </c>
      <c r="AO347" s="62">
        <v>0</v>
      </c>
      <c r="AP347" s="62"/>
      <c r="AQ347" s="68">
        <v>0</v>
      </c>
      <c r="AR347" s="65">
        <v>0</v>
      </c>
      <c r="AS347" s="66">
        <f t="shared" si="55"/>
        <v>0</v>
      </c>
      <c r="AT347" s="63">
        <f t="shared" si="56"/>
        <v>0</v>
      </c>
      <c r="AU347" s="63">
        <f t="shared" si="57"/>
        <v>0</v>
      </c>
      <c r="AV347" s="59" t="s">
        <v>1381</v>
      </c>
      <c r="AW347" s="59" t="s">
        <v>1781</v>
      </c>
      <c r="AX347" s="60"/>
      <c r="AY347" s="241"/>
      <c r="AZ347" s="241"/>
      <c r="BA347" s="60">
        <f t="shared" si="58"/>
        <v>0</v>
      </c>
      <c r="BB347" s="212" t="str">
        <f t="shared" si="59"/>
        <v>ML</v>
      </c>
      <c r="BC347" s="67"/>
      <c r="BD347" s="67"/>
      <c r="BE347" s="67"/>
      <c r="BF347" s="67"/>
    </row>
    <row r="348" spans="1:58" s="12" customFormat="1" ht="25.5" customHeight="1" x14ac:dyDescent="0.25">
      <c r="A348" s="49"/>
      <c r="B348" s="50"/>
      <c r="C348" s="69"/>
      <c r="D348" s="52"/>
      <c r="E348" s="52"/>
      <c r="F348" s="52" t="s">
        <v>1786</v>
      </c>
      <c r="G348" s="49" t="s">
        <v>113</v>
      </c>
      <c r="H348" s="187" t="s">
        <v>110</v>
      </c>
      <c r="I348" s="53" t="s">
        <v>714</v>
      </c>
      <c r="J348" s="54">
        <v>3800000000</v>
      </c>
      <c r="K348" s="52"/>
      <c r="L348" s="52" t="s">
        <v>1134</v>
      </c>
      <c r="M348" s="49"/>
      <c r="N348" s="52"/>
      <c r="O348" s="55" t="s">
        <v>176</v>
      </c>
      <c r="P348" s="52"/>
      <c r="Q348" s="91" t="s">
        <v>1304</v>
      </c>
      <c r="R348" s="52"/>
      <c r="S348" s="52"/>
      <c r="T348" s="52"/>
      <c r="U348" s="52"/>
      <c r="V348" s="52" t="s">
        <v>499</v>
      </c>
      <c r="W348" s="52"/>
      <c r="X348" s="52"/>
      <c r="Y348" s="49"/>
      <c r="Z348" s="52"/>
      <c r="AA348" s="56"/>
      <c r="AB348" s="56"/>
      <c r="AC348" s="56"/>
      <c r="AD348" s="56"/>
      <c r="AE348" s="52"/>
      <c r="AF348" s="52" t="s">
        <v>1786</v>
      </c>
      <c r="AG348" s="54"/>
      <c r="AH348" s="56"/>
      <c r="AI348" s="58"/>
      <c r="AJ348" s="58"/>
      <c r="AK348" s="56"/>
      <c r="AL348" s="59"/>
      <c r="AM348" s="60"/>
      <c r="AN348" s="62" t="e">
        <f t="shared" ref="AN348:AN410" ca="1" si="60">((TODAY())-AK348)/AL348</f>
        <v>#DIV/0!</v>
      </c>
      <c r="AO348" s="62">
        <v>0</v>
      </c>
      <c r="AP348" s="62"/>
      <c r="AQ348" s="68">
        <v>0</v>
      </c>
      <c r="AR348" s="65">
        <v>0</v>
      </c>
      <c r="AS348" s="66">
        <f t="shared" si="55"/>
        <v>0</v>
      </c>
      <c r="AT348" s="63">
        <f t="shared" si="56"/>
        <v>0</v>
      </c>
      <c r="AU348" s="63">
        <f t="shared" si="57"/>
        <v>0</v>
      </c>
      <c r="AV348" s="59" t="s">
        <v>1381</v>
      </c>
      <c r="AW348" s="59" t="s">
        <v>1781</v>
      </c>
      <c r="AX348" s="60"/>
      <c r="AY348" s="241"/>
      <c r="AZ348" s="241"/>
      <c r="BA348" s="60">
        <f t="shared" si="58"/>
        <v>0</v>
      </c>
      <c r="BB348" s="212" t="str">
        <f t="shared" si="59"/>
        <v>ML</v>
      </c>
      <c r="BC348" s="67"/>
      <c r="BD348" s="67"/>
      <c r="BE348" s="67"/>
      <c r="BF348" s="67"/>
    </row>
    <row r="349" spans="1:58" s="12" customFormat="1" ht="38.25" customHeight="1" x14ac:dyDescent="0.25">
      <c r="A349" s="49"/>
      <c r="B349" s="50"/>
      <c r="C349" s="69"/>
      <c r="D349" s="52"/>
      <c r="E349" s="52"/>
      <c r="F349" s="52" t="s">
        <v>1787</v>
      </c>
      <c r="G349" s="49" t="s">
        <v>113</v>
      </c>
      <c r="H349" s="187" t="s">
        <v>124</v>
      </c>
      <c r="I349" s="53" t="s">
        <v>714</v>
      </c>
      <c r="J349" s="54">
        <v>2400000000</v>
      </c>
      <c r="K349" s="52"/>
      <c r="L349" s="52" t="s">
        <v>1134</v>
      </c>
      <c r="M349" s="49"/>
      <c r="N349" s="52"/>
      <c r="O349" s="55" t="s">
        <v>176</v>
      </c>
      <c r="P349" s="52"/>
      <c r="Q349" s="91"/>
      <c r="R349" s="52"/>
      <c r="S349" s="52"/>
      <c r="T349" s="52"/>
      <c r="U349" s="52"/>
      <c r="V349" s="52"/>
      <c r="W349" s="52"/>
      <c r="X349" s="52"/>
      <c r="Y349" s="49"/>
      <c r="Z349" s="52"/>
      <c r="AA349" s="56"/>
      <c r="AB349" s="56"/>
      <c r="AC349" s="56"/>
      <c r="AD349" s="56"/>
      <c r="AE349" s="52"/>
      <c r="AF349" s="52" t="s">
        <v>1787</v>
      </c>
      <c r="AG349" s="54"/>
      <c r="AH349" s="56"/>
      <c r="AI349" s="58"/>
      <c r="AJ349" s="58"/>
      <c r="AK349" s="56"/>
      <c r="AL349" s="59"/>
      <c r="AM349" s="60"/>
      <c r="AN349" s="62" t="e">
        <f t="shared" ca="1" si="60"/>
        <v>#DIV/0!</v>
      </c>
      <c r="AO349" s="62">
        <v>0</v>
      </c>
      <c r="AP349" s="62"/>
      <c r="AQ349" s="68">
        <v>0</v>
      </c>
      <c r="AR349" s="65">
        <v>0</v>
      </c>
      <c r="AS349" s="66">
        <f t="shared" si="55"/>
        <v>0</v>
      </c>
      <c r="AT349" s="63">
        <f t="shared" si="56"/>
        <v>0</v>
      </c>
      <c r="AU349" s="63">
        <f t="shared" si="57"/>
        <v>0</v>
      </c>
      <c r="AV349" s="59" t="s">
        <v>1381</v>
      </c>
      <c r="AW349" s="59" t="s">
        <v>1781</v>
      </c>
      <c r="AX349" s="60"/>
      <c r="AY349" s="241"/>
      <c r="AZ349" s="241"/>
      <c r="BA349" s="60">
        <f t="shared" si="58"/>
        <v>0</v>
      </c>
      <c r="BB349" s="212" t="str">
        <f t="shared" si="59"/>
        <v>ML</v>
      </c>
      <c r="BC349" s="67"/>
      <c r="BD349" s="67"/>
      <c r="BE349" s="67"/>
      <c r="BF349" s="67"/>
    </row>
    <row r="350" spans="1:58" s="12" customFormat="1" ht="25.5" customHeight="1" x14ac:dyDescent="0.25">
      <c r="A350" s="49"/>
      <c r="B350" s="50"/>
      <c r="C350" s="69"/>
      <c r="D350" s="52"/>
      <c r="E350" s="52"/>
      <c r="F350" s="52" t="s">
        <v>1791</v>
      </c>
      <c r="G350" s="49" t="s">
        <v>114</v>
      </c>
      <c r="H350" s="187" t="s">
        <v>124</v>
      </c>
      <c r="I350" s="53" t="s">
        <v>714</v>
      </c>
      <c r="J350" s="54">
        <v>5000000000</v>
      </c>
      <c r="K350" s="52"/>
      <c r="L350" s="52" t="s">
        <v>169</v>
      </c>
      <c r="M350" s="49"/>
      <c r="N350" s="52"/>
      <c r="O350" s="55" t="s">
        <v>176</v>
      </c>
      <c r="P350" s="52"/>
      <c r="Q350" s="91"/>
      <c r="R350" s="52"/>
      <c r="S350" s="52"/>
      <c r="T350" s="52"/>
      <c r="U350" s="52"/>
      <c r="V350" s="52"/>
      <c r="W350" s="52"/>
      <c r="X350" s="52"/>
      <c r="Y350" s="49"/>
      <c r="Z350" s="52"/>
      <c r="AA350" s="56"/>
      <c r="AB350" s="56"/>
      <c r="AC350" s="56"/>
      <c r="AD350" s="56"/>
      <c r="AE350" s="52"/>
      <c r="AF350" s="52" t="s">
        <v>1791</v>
      </c>
      <c r="AG350" s="54"/>
      <c r="AH350" s="56"/>
      <c r="AI350" s="58"/>
      <c r="AJ350" s="58"/>
      <c r="AK350" s="56"/>
      <c r="AL350" s="59"/>
      <c r="AM350" s="60"/>
      <c r="AN350" s="62" t="e">
        <f t="shared" ca="1" si="60"/>
        <v>#DIV/0!</v>
      </c>
      <c r="AO350" s="62">
        <v>0</v>
      </c>
      <c r="AP350" s="62"/>
      <c r="AQ350" s="68">
        <v>0</v>
      </c>
      <c r="AR350" s="65">
        <v>0</v>
      </c>
      <c r="AS350" s="66">
        <f t="shared" si="55"/>
        <v>0</v>
      </c>
      <c r="AT350" s="63">
        <f t="shared" si="56"/>
        <v>0</v>
      </c>
      <c r="AU350" s="63">
        <f t="shared" si="57"/>
        <v>0</v>
      </c>
      <c r="AV350" s="59" t="s">
        <v>1381</v>
      </c>
      <c r="AW350" s="59" t="s">
        <v>1781</v>
      </c>
      <c r="AX350" s="60"/>
      <c r="AY350" s="241"/>
      <c r="AZ350" s="241"/>
      <c r="BA350" s="60">
        <f t="shared" si="58"/>
        <v>0</v>
      </c>
      <c r="BB350" s="212" t="str">
        <f t="shared" si="59"/>
        <v>Km</v>
      </c>
      <c r="BC350" s="67"/>
      <c r="BD350" s="67"/>
      <c r="BE350" s="67"/>
      <c r="BF350" s="67"/>
    </row>
    <row r="351" spans="1:58" s="12" customFormat="1" ht="25.5" customHeight="1" x14ac:dyDescent="0.25">
      <c r="A351" s="49"/>
      <c r="B351" s="50"/>
      <c r="C351" s="69"/>
      <c r="D351" s="52"/>
      <c r="E351" s="52"/>
      <c r="F351" s="52" t="s">
        <v>1790</v>
      </c>
      <c r="G351" s="49" t="s">
        <v>114</v>
      </c>
      <c r="H351" s="187" t="s">
        <v>124</v>
      </c>
      <c r="I351" s="53" t="s">
        <v>714</v>
      </c>
      <c r="J351" s="54">
        <v>3000000000</v>
      </c>
      <c r="K351" s="52"/>
      <c r="L351" s="52" t="s">
        <v>169</v>
      </c>
      <c r="M351" s="49"/>
      <c r="N351" s="52"/>
      <c r="O351" s="55" t="s">
        <v>176</v>
      </c>
      <c r="P351" s="52"/>
      <c r="Q351" s="91" t="s">
        <v>1819</v>
      </c>
      <c r="R351" s="52"/>
      <c r="S351" s="52"/>
      <c r="T351" s="52"/>
      <c r="U351" s="52"/>
      <c r="V351" s="52" t="s">
        <v>504</v>
      </c>
      <c r="W351" s="52" t="s">
        <v>1147</v>
      </c>
      <c r="X351" s="52"/>
      <c r="Y351" s="49"/>
      <c r="Z351" s="52"/>
      <c r="AA351" s="56"/>
      <c r="AB351" s="56"/>
      <c r="AC351" s="56"/>
      <c r="AD351" s="56"/>
      <c r="AE351" s="52"/>
      <c r="AF351" s="52" t="s">
        <v>1790</v>
      </c>
      <c r="AG351" s="54"/>
      <c r="AH351" s="56"/>
      <c r="AI351" s="58"/>
      <c r="AJ351" s="58"/>
      <c r="AK351" s="56"/>
      <c r="AL351" s="59"/>
      <c r="AM351" s="60"/>
      <c r="AN351" s="62" t="e">
        <f t="shared" ca="1" si="60"/>
        <v>#DIV/0!</v>
      </c>
      <c r="AO351" s="62">
        <v>0</v>
      </c>
      <c r="AP351" s="62"/>
      <c r="AQ351" s="68">
        <v>0</v>
      </c>
      <c r="AR351" s="65">
        <v>0</v>
      </c>
      <c r="AS351" s="66">
        <f t="shared" si="55"/>
        <v>0</v>
      </c>
      <c r="AT351" s="63">
        <f t="shared" si="56"/>
        <v>0</v>
      </c>
      <c r="AU351" s="63">
        <f t="shared" si="57"/>
        <v>0</v>
      </c>
      <c r="AV351" s="59" t="s">
        <v>1381</v>
      </c>
      <c r="AW351" s="59" t="s">
        <v>1781</v>
      </c>
      <c r="AX351" s="60"/>
      <c r="AY351" s="241"/>
      <c r="AZ351" s="241"/>
      <c r="BA351" s="60">
        <f t="shared" si="58"/>
        <v>0</v>
      </c>
      <c r="BB351" s="212" t="str">
        <f t="shared" si="59"/>
        <v>Km</v>
      </c>
      <c r="BC351" s="67"/>
      <c r="BD351" s="67"/>
      <c r="BE351" s="67"/>
      <c r="BF351" s="67"/>
    </row>
    <row r="352" spans="1:58" s="12" customFormat="1" ht="38.25" customHeight="1" x14ac:dyDescent="0.25">
      <c r="A352" s="49"/>
      <c r="B352" s="50"/>
      <c r="C352" s="69"/>
      <c r="D352" s="52"/>
      <c r="E352" s="52"/>
      <c r="F352" s="52" t="s">
        <v>2182</v>
      </c>
      <c r="G352" s="49" t="s">
        <v>121</v>
      </c>
      <c r="H352" s="187" t="s">
        <v>124</v>
      </c>
      <c r="I352" s="53" t="s">
        <v>714</v>
      </c>
      <c r="J352" s="54">
        <v>200000000</v>
      </c>
      <c r="K352" s="52"/>
      <c r="L352" s="52"/>
      <c r="M352" s="49"/>
      <c r="N352" s="52"/>
      <c r="O352" s="55" t="s">
        <v>176</v>
      </c>
      <c r="P352" s="52"/>
      <c r="Q352" s="91" t="s">
        <v>1501</v>
      </c>
      <c r="R352" s="52"/>
      <c r="S352" s="52"/>
      <c r="T352" s="52"/>
      <c r="U352" s="52"/>
      <c r="V352" s="52" t="s">
        <v>506</v>
      </c>
      <c r="W352" s="52"/>
      <c r="X352" s="52"/>
      <c r="Y352" s="49"/>
      <c r="Z352" s="52"/>
      <c r="AA352" s="56"/>
      <c r="AB352" s="56"/>
      <c r="AC352" s="56"/>
      <c r="AD352" s="56"/>
      <c r="AE352" s="52"/>
      <c r="AF352" s="52" t="s">
        <v>2182</v>
      </c>
      <c r="AG352" s="54"/>
      <c r="AH352" s="56"/>
      <c r="AI352" s="58"/>
      <c r="AJ352" s="58"/>
      <c r="AK352" s="56"/>
      <c r="AL352" s="59"/>
      <c r="AM352" s="60"/>
      <c r="AN352" s="62" t="e">
        <f t="shared" ca="1" si="60"/>
        <v>#DIV/0!</v>
      </c>
      <c r="AO352" s="62">
        <v>0</v>
      </c>
      <c r="AP352" s="62"/>
      <c r="AQ352" s="68">
        <v>0</v>
      </c>
      <c r="AR352" s="65">
        <v>0</v>
      </c>
      <c r="AS352" s="66">
        <f t="shared" si="55"/>
        <v>0</v>
      </c>
      <c r="AT352" s="63">
        <f t="shared" si="56"/>
        <v>0</v>
      </c>
      <c r="AU352" s="63">
        <f t="shared" si="57"/>
        <v>0</v>
      </c>
      <c r="AV352" s="59" t="s">
        <v>1381</v>
      </c>
      <c r="AW352" s="59" t="s">
        <v>1781</v>
      </c>
      <c r="AX352" s="60"/>
      <c r="AY352" s="241"/>
      <c r="AZ352" s="241"/>
      <c r="BA352" s="60">
        <f t="shared" si="58"/>
        <v>0</v>
      </c>
      <c r="BB352" s="212">
        <f t="shared" si="59"/>
        <v>0</v>
      </c>
      <c r="BC352" s="67"/>
      <c r="BD352" s="67"/>
      <c r="BE352" s="67"/>
      <c r="BF352" s="67"/>
    </row>
    <row r="353" spans="1:58" s="12" customFormat="1" ht="25.5" customHeight="1" x14ac:dyDescent="0.25">
      <c r="A353" s="49"/>
      <c r="B353" s="50"/>
      <c r="C353" s="69"/>
      <c r="D353" s="52"/>
      <c r="E353" s="52"/>
      <c r="F353" s="52" t="s">
        <v>1794</v>
      </c>
      <c r="G353" s="49" t="s">
        <v>113</v>
      </c>
      <c r="H353" s="187" t="s">
        <v>110</v>
      </c>
      <c r="I353" s="53" t="s">
        <v>714</v>
      </c>
      <c r="J353" s="54">
        <v>6000000000</v>
      </c>
      <c r="K353" s="52"/>
      <c r="L353" s="52" t="s">
        <v>1134</v>
      </c>
      <c r="M353" s="49"/>
      <c r="N353" s="52"/>
      <c r="O353" s="55" t="s">
        <v>176</v>
      </c>
      <c r="P353" s="52"/>
      <c r="Q353" s="91" t="s">
        <v>1299</v>
      </c>
      <c r="R353" s="52"/>
      <c r="S353" s="52"/>
      <c r="T353" s="52"/>
      <c r="U353" s="52"/>
      <c r="V353" s="52" t="s">
        <v>490</v>
      </c>
      <c r="W353" s="52"/>
      <c r="X353" s="52"/>
      <c r="Y353" s="49"/>
      <c r="Z353" s="52"/>
      <c r="AA353" s="56"/>
      <c r="AB353" s="56"/>
      <c r="AC353" s="56"/>
      <c r="AD353" s="56"/>
      <c r="AE353" s="52"/>
      <c r="AF353" s="52" t="s">
        <v>1794</v>
      </c>
      <c r="AG353" s="54"/>
      <c r="AH353" s="56"/>
      <c r="AI353" s="58"/>
      <c r="AJ353" s="58"/>
      <c r="AK353" s="56"/>
      <c r="AL353" s="59"/>
      <c r="AM353" s="60"/>
      <c r="AN353" s="62" t="e">
        <f t="shared" ca="1" si="60"/>
        <v>#DIV/0!</v>
      </c>
      <c r="AO353" s="62">
        <v>0</v>
      </c>
      <c r="AP353" s="62"/>
      <c r="AQ353" s="68">
        <v>0</v>
      </c>
      <c r="AR353" s="65">
        <v>0</v>
      </c>
      <c r="AS353" s="66">
        <f t="shared" si="55"/>
        <v>0</v>
      </c>
      <c r="AT353" s="63">
        <f t="shared" si="56"/>
        <v>0</v>
      </c>
      <c r="AU353" s="63">
        <f t="shared" si="57"/>
        <v>0</v>
      </c>
      <c r="AV353" s="59" t="s">
        <v>1381</v>
      </c>
      <c r="AW353" s="59" t="s">
        <v>1781</v>
      </c>
      <c r="AX353" s="60"/>
      <c r="AY353" s="241"/>
      <c r="AZ353" s="241"/>
      <c r="BA353" s="60">
        <f t="shared" si="58"/>
        <v>0</v>
      </c>
      <c r="BB353" s="212" t="str">
        <f t="shared" si="59"/>
        <v>ML</v>
      </c>
      <c r="BC353" s="67"/>
      <c r="BD353" s="67"/>
      <c r="BE353" s="67"/>
      <c r="BF353" s="67"/>
    </row>
    <row r="354" spans="1:58" s="12" customFormat="1" ht="25.5" x14ac:dyDescent="0.25">
      <c r="A354" s="49"/>
      <c r="B354" s="50"/>
      <c r="C354" s="69"/>
      <c r="D354" s="52"/>
      <c r="E354" s="52"/>
      <c r="F354" s="52" t="s">
        <v>1956</v>
      </c>
      <c r="G354" s="49" t="s">
        <v>121</v>
      </c>
      <c r="H354" s="187" t="s">
        <v>110</v>
      </c>
      <c r="I354" s="53" t="s">
        <v>714</v>
      </c>
      <c r="J354" s="54">
        <v>60000000</v>
      </c>
      <c r="K354" s="52"/>
      <c r="L354" s="52"/>
      <c r="M354" s="49"/>
      <c r="N354" s="52"/>
      <c r="O354" s="55" t="s">
        <v>176</v>
      </c>
      <c r="P354" s="52"/>
      <c r="Q354" s="91" t="s">
        <v>1299</v>
      </c>
      <c r="R354" s="52"/>
      <c r="S354" s="52"/>
      <c r="T354" s="52"/>
      <c r="U354" s="52"/>
      <c r="V354" s="52" t="s">
        <v>490</v>
      </c>
      <c r="W354" s="52"/>
      <c r="X354" s="52"/>
      <c r="Y354" s="49"/>
      <c r="Z354" s="52"/>
      <c r="AA354" s="56"/>
      <c r="AB354" s="56"/>
      <c r="AC354" s="56"/>
      <c r="AD354" s="56"/>
      <c r="AE354" s="52"/>
      <c r="AF354" s="52" t="s">
        <v>1956</v>
      </c>
      <c r="AG354" s="54"/>
      <c r="AH354" s="56"/>
      <c r="AI354" s="58"/>
      <c r="AJ354" s="58"/>
      <c r="AK354" s="56"/>
      <c r="AL354" s="59"/>
      <c r="AM354" s="60"/>
      <c r="AN354" s="62" t="e">
        <f t="shared" ca="1" si="60"/>
        <v>#DIV/0!</v>
      </c>
      <c r="AO354" s="62">
        <v>0</v>
      </c>
      <c r="AP354" s="62"/>
      <c r="AQ354" s="68">
        <v>0</v>
      </c>
      <c r="AR354" s="65">
        <v>0</v>
      </c>
      <c r="AS354" s="66">
        <f t="shared" si="55"/>
        <v>0</v>
      </c>
      <c r="AT354" s="63">
        <f t="shared" si="56"/>
        <v>0</v>
      </c>
      <c r="AU354" s="63">
        <f t="shared" si="57"/>
        <v>0</v>
      </c>
      <c r="AV354" s="59" t="s">
        <v>1381</v>
      </c>
      <c r="AW354" s="59" t="s">
        <v>1781</v>
      </c>
      <c r="AX354" s="60"/>
      <c r="AY354" s="241"/>
      <c r="AZ354" s="241"/>
      <c r="BA354" s="60">
        <f t="shared" si="58"/>
        <v>0</v>
      </c>
      <c r="BB354" s="212">
        <f t="shared" si="59"/>
        <v>0</v>
      </c>
      <c r="BC354" s="67"/>
      <c r="BD354" s="67"/>
      <c r="BE354" s="67"/>
      <c r="BF354" s="67"/>
    </row>
    <row r="355" spans="1:58" s="12" customFormat="1" ht="25.5" customHeight="1" x14ac:dyDescent="0.25">
      <c r="A355" s="49"/>
      <c r="B355" s="50"/>
      <c r="C355" s="69"/>
      <c r="D355" s="52"/>
      <c r="E355" s="52"/>
      <c r="F355" s="52" t="s">
        <v>2183</v>
      </c>
      <c r="G355" s="49" t="s">
        <v>114</v>
      </c>
      <c r="H355" s="187" t="s">
        <v>110</v>
      </c>
      <c r="I355" s="53" t="s">
        <v>714</v>
      </c>
      <c r="J355" s="54">
        <v>800000000</v>
      </c>
      <c r="K355" s="52"/>
      <c r="L355" s="52" t="s">
        <v>169</v>
      </c>
      <c r="M355" s="49"/>
      <c r="N355" s="52"/>
      <c r="O355" s="55" t="s">
        <v>176</v>
      </c>
      <c r="P355" s="52"/>
      <c r="Q355" s="91" t="s">
        <v>1299</v>
      </c>
      <c r="R355" s="52"/>
      <c r="S355" s="52"/>
      <c r="T355" s="52"/>
      <c r="U355" s="52"/>
      <c r="V355" s="52" t="s">
        <v>494</v>
      </c>
      <c r="W355" s="52"/>
      <c r="X355" s="52"/>
      <c r="Y355" s="49"/>
      <c r="Z355" s="52"/>
      <c r="AA355" s="56"/>
      <c r="AB355" s="56"/>
      <c r="AC355" s="56"/>
      <c r="AD355" s="56"/>
      <c r="AE355" s="52"/>
      <c r="AF355" s="52" t="s">
        <v>2184</v>
      </c>
      <c r="AG355" s="54"/>
      <c r="AH355" s="56"/>
      <c r="AI355" s="58"/>
      <c r="AJ355" s="58"/>
      <c r="AK355" s="56"/>
      <c r="AL355" s="59"/>
      <c r="AM355" s="60"/>
      <c r="AN355" s="62" t="e">
        <f t="shared" ca="1" si="60"/>
        <v>#DIV/0!</v>
      </c>
      <c r="AO355" s="62">
        <v>0</v>
      </c>
      <c r="AP355" s="62"/>
      <c r="AQ355" s="68">
        <v>0</v>
      </c>
      <c r="AR355" s="65">
        <v>0</v>
      </c>
      <c r="AS355" s="66">
        <f t="shared" si="55"/>
        <v>0</v>
      </c>
      <c r="AT355" s="63">
        <f t="shared" si="56"/>
        <v>0</v>
      </c>
      <c r="AU355" s="63">
        <f t="shared" si="57"/>
        <v>0</v>
      </c>
      <c r="AV355" s="59" t="s">
        <v>1381</v>
      </c>
      <c r="AW355" s="59" t="s">
        <v>1781</v>
      </c>
      <c r="AX355" s="60"/>
      <c r="AY355" s="241"/>
      <c r="AZ355" s="241"/>
      <c r="BA355" s="60">
        <f t="shared" si="58"/>
        <v>0</v>
      </c>
      <c r="BB355" s="212" t="str">
        <f t="shared" si="59"/>
        <v>Km</v>
      </c>
      <c r="BC355" s="67"/>
      <c r="BD355" s="67"/>
      <c r="BE355" s="67"/>
      <c r="BF355" s="67"/>
    </row>
    <row r="356" spans="1:58" s="12" customFormat="1" ht="25.5" customHeight="1" x14ac:dyDescent="0.25">
      <c r="A356" s="49"/>
      <c r="B356" s="50"/>
      <c r="C356" s="69"/>
      <c r="D356" s="52"/>
      <c r="E356" s="52"/>
      <c r="F356" s="52" t="s">
        <v>1796</v>
      </c>
      <c r="G356" s="49" t="s">
        <v>114</v>
      </c>
      <c r="H356" s="187" t="s">
        <v>124</v>
      </c>
      <c r="I356" s="53" t="s">
        <v>714</v>
      </c>
      <c r="J356" s="54">
        <v>7000000000</v>
      </c>
      <c r="K356" s="52"/>
      <c r="L356" s="52" t="s">
        <v>169</v>
      </c>
      <c r="M356" s="49"/>
      <c r="N356" s="52"/>
      <c r="O356" s="55" t="s">
        <v>176</v>
      </c>
      <c r="P356" s="52"/>
      <c r="Q356" s="91"/>
      <c r="R356" s="52"/>
      <c r="S356" s="52"/>
      <c r="T356" s="52"/>
      <c r="U356" s="52"/>
      <c r="V356" s="52"/>
      <c r="W356" s="52"/>
      <c r="X356" s="52"/>
      <c r="Y356" s="49"/>
      <c r="Z356" s="52"/>
      <c r="AA356" s="56"/>
      <c r="AB356" s="56"/>
      <c r="AC356" s="56"/>
      <c r="AD356" s="56"/>
      <c r="AE356" s="52"/>
      <c r="AF356" s="52" t="s">
        <v>1796</v>
      </c>
      <c r="AG356" s="54"/>
      <c r="AH356" s="56"/>
      <c r="AI356" s="58"/>
      <c r="AJ356" s="58"/>
      <c r="AK356" s="56"/>
      <c r="AL356" s="59"/>
      <c r="AM356" s="60"/>
      <c r="AN356" s="62" t="e">
        <f t="shared" ca="1" si="60"/>
        <v>#DIV/0!</v>
      </c>
      <c r="AO356" s="62">
        <v>0</v>
      </c>
      <c r="AP356" s="62"/>
      <c r="AQ356" s="68">
        <v>0</v>
      </c>
      <c r="AR356" s="65">
        <v>0</v>
      </c>
      <c r="AS356" s="66">
        <f t="shared" si="55"/>
        <v>0</v>
      </c>
      <c r="AT356" s="63">
        <f t="shared" si="56"/>
        <v>0</v>
      </c>
      <c r="AU356" s="63">
        <f t="shared" si="57"/>
        <v>0</v>
      </c>
      <c r="AV356" s="59" t="s">
        <v>1381</v>
      </c>
      <c r="AW356" s="59" t="s">
        <v>1781</v>
      </c>
      <c r="AX356" s="60" t="s">
        <v>1869</v>
      </c>
      <c r="AY356" s="241"/>
      <c r="AZ356" s="241"/>
      <c r="BA356" s="60">
        <f t="shared" si="58"/>
        <v>0</v>
      </c>
      <c r="BB356" s="212" t="str">
        <f t="shared" si="59"/>
        <v>Km</v>
      </c>
      <c r="BC356" s="67"/>
      <c r="BD356" s="67"/>
      <c r="BE356" s="67"/>
      <c r="BF356" s="67"/>
    </row>
    <row r="357" spans="1:58" s="12" customFormat="1" ht="25.5" customHeight="1" x14ac:dyDescent="0.25">
      <c r="A357" s="49"/>
      <c r="B357" s="50"/>
      <c r="C357" s="69"/>
      <c r="D357" s="52"/>
      <c r="E357" s="52"/>
      <c r="F357" s="52" t="s">
        <v>1797</v>
      </c>
      <c r="G357" s="49" t="s">
        <v>114</v>
      </c>
      <c r="H357" s="187" t="s">
        <v>124</v>
      </c>
      <c r="I357" s="53" t="s">
        <v>714</v>
      </c>
      <c r="J357" s="54">
        <v>4000000000</v>
      </c>
      <c r="K357" s="52"/>
      <c r="L357" s="52" t="s">
        <v>169</v>
      </c>
      <c r="M357" s="49"/>
      <c r="N357" s="52"/>
      <c r="O357" s="55" t="s">
        <v>176</v>
      </c>
      <c r="P357" s="52"/>
      <c r="Q357" s="91"/>
      <c r="R357" s="52"/>
      <c r="S357" s="52"/>
      <c r="T357" s="52"/>
      <c r="U357" s="52"/>
      <c r="V357" s="52"/>
      <c r="W357" s="52"/>
      <c r="X357" s="52"/>
      <c r="Y357" s="49"/>
      <c r="Z357" s="52"/>
      <c r="AA357" s="56"/>
      <c r="AB357" s="56"/>
      <c r="AC357" s="56"/>
      <c r="AD357" s="56"/>
      <c r="AE357" s="52"/>
      <c r="AF357" s="52" t="s">
        <v>1797</v>
      </c>
      <c r="AG357" s="54"/>
      <c r="AH357" s="56"/>
      <c r="AI357" s="58"/>
      <c r="AJ357" s="58"/>
      <c r="AK357" s="56"/>
      <c r="AL357" s="59"/>
      <c r="AM357" s="60"/>
      <c r="AN357" s="62" t="e">
        <f t="shared" ca="1" si="60"/>
        <v>#DIV/0!</v>
      </c>
      <c r="AO357" s="62">
        <v>0</v>
      </c>
      <c r="AP357" s="62"/>
      <c r="AQ357" s="68">
        <v>0</v>
      </c>
      <c r="AR357" s="65">
        <v>0</v>
      </c>
      <c r="AS357" s="66">
        <f t="shared" ref="AS357:AS420" si="61">+AO357</f>
        <v>0</v>
      </c>
      <c r="AT357" s="63">
        <f t="shared" ref="AT357:AT420" si="62">+AS357-AR357</f>
        <v>0</v>
      </c>
      <c r="AU357" s="63">
        <f t="shared" ref="AU357:AU420" si="63">+AO357-AQ357</f>
        <v>0</v>
      </c>
      <c r="AV357" s="59" t="s">
        <v>1381</v>
      </c>
      <c r="AW357" s="59" t="s">
        <v>1781</v>
      </c>
      <c r="AX357" s="60"/>
      <c r="AY357" s="241"/>
      <c r="AZ357" s="241"/>
      <c r="BA357" s="60">
        <f t="shared" si="58"/>
        <v>0</v>
      </c>
      <c r="BB357" s="212" t="str">
        <f t="shared" si="59"/>
        <v>Km</v>
      </c>
      <c r="BC357" s="67"/>
      <c r="BD357" s="67"/>
      <c r="BE357" s="67"/>
      <c r="BF357" s="67"/>
    </row>
    <row r="358" spans="1:58" s="12" customFormat="1" ht="25.5" customHeight="1" x14ac:dyDescent="0.25">
      <c r="A358" s="49"/>
      <c r="B358" s="50"/>
      <c r="C358" s="69"/>
      <c r="D358" s="52"/>
      <c r="E358" s="52"/>
      <c r="F358" s="52" t="s">
        <v>1798</v>
      </c>
      <c r="G358" s="49" t="s">
        <v>114</v>
      </c>
      <c r="H358" s="187" t="s">
        <v>124</v>
      </c>
      <c r="I358" s="53" t="s">
        <v>714</v>
      </c>
      <c r="J358" s="54">
        <v>7000000000</v>
      </c>
      <c r="K358" s="52"/>
      <c r="L358" s="52" t="s">
        <v>169</v>
      </c>
      <c r="M358" s="49"/>
      <c r="N358" s="52"/>
      <c r="O358" s="55" t="s">
        <v>176</v>
      </c>
      <c r="P358" s="52"/>
      <c r="Q358" s="91"/>
      <c r="R358" s="52"/>
      <c r="S358" s="52"/>
      <c r="T358" s="52"/>
      <c r="U358" s="52"/>
      <c r="V358" s="52"/>
      <c r="W358" s="52"/>
      <c r="X358" s="52"/>
      <c r="Y358" s="49"/>
      <c r="Z358" s="52"/>
      <c r="AA358" s="56"/>
      <c r="AB358" s="56"/>
      <c r="AC358" s="56"/>
      <c r="AD358" s="56"/>
      <c r="AE358" s="52"/>
      <c r="AF358" s="52" t="s">
        <v>1798</v>
      </c>
      <c r="AG358" s="54"/>
      <c r="AH358" s="56"/>
      <c r="AI358" s="58"/>
      <c r="AJ358" s="58"/>
      <c r="AK358" s="56"/>
      <c r="AL358" s="59"/>
      <c r="AM358" s="60"/>
      <c r="AN358" s="62" t="e">
        <f t="shared" ca="1" si="60"/>
        <v>#DIV/0!</v>
      </c>
      <c r="AO358" s="62">
        <v>0</v>
      </c>
      <c r="AP358" s="62"/>
      <c r="AQ358" s="68">
        <v>0</v>
      </c>
      <c r="AR358" s="65">
        <v>0</v>
      </c>
      <c r="AS358" s="66">
        <f t="shared" si="61"/>
        <v>0</v>
      </c>
      <c r="AT358" s="63">
        <f t="shared" si="62"/>
        <v>0</v>
      </c>
      <c r="AU358" s="63">
        <f t="shared" si="63"/>
        <v>0</v>
      </c>
      <c r="AV358" s="59" t="s">
        <v>1381</v>
      </c>
      <c r="AW358" s="59" t="s">
        <v>1781</v>
      </c>
      <c r="AX358" s="60"/>
      <c r="AY358" s="241"/>
      <c r="AZ358" s="241"/>
      <c r="BA358" s="60">
        <f t="shared" si="58"/>
        <v>0</v>
      </c>
      <c r="BB358" s="212" t="str">
        <f t="shared" si="59"/>
        <v>Km</v>
      </c>
      <c r="BC358" s="67"/>
      <c r="BD358" s="67"/>
      <c r="BE358" s="67"/>
      <c r="BF358" s="67"/>
    </row>
    <row r="359" spans="1:58" s="12" customFormat="1" ht="25.5" customHeight="1" x14ac:dyDescent="0.25">
      <c r="A359" s="49"/>
      <c r="B359" s="50"/>
      <c r="C359" s="69"/>
      <c r="D359" s="52"/>
      <c r="E359" s="52"/>
      <c r="F359" s="52" t="s">
        <v>1799</v>
      </c>
      <c r="G359" s="49" t="s">
        <v>114</v>
      </c>
      <c r="H359" s="187" t="s">
        <v>124</v>
      </c>
      <c r="I359" s="53" t="s">
        <v>714</v>
      </c>
      <c r="J359" s="54">
        <v>5000000000</v>
      </c>
      <c r="K359" s="52"/>
      <c r="L359" s="52" t="s">
        <v>169</v>
      </c>
      <c r="M359" s="49"/>
      <c r="N359" s="52"/>
      <c r="O359" s="55" t="s">
        <v>176</v>
      </c>
      <c r="P359" s="52"/>
      <c r="Q359" s="91"/>
      <c r="R359" s="52"/>
      <c r="S359" s="52"/>
      <c r="T359" s="52"/>
      <c r="U359" s="52"/>
      <c r="V359" s="52"/>
      <c r="W359" s="52"/>
      <c r="X359" s="52"/>
      <c r="Y359" s="49"/>
      <c r="Z359" s="52"/>
      <c r="AA359" s="56"/>
      <c r="AB359" s="56"/>
      <c r="AC359" s="56"/>
      <c r="AD359" s="56"/>
      <c r="AE359" s="52"/>
      <c r="AF359" s="52" t="s">
        <v>1799</v>
      </c>
      <c r="AG359" s="54"/>
      <c r="AH359" s="56"/>
      <c r="AI359" s="58"/>
      <c r="AJ359" s="58"/>
      <c r="AK359" s="56"/>
      <c r="AL359" s="59"/>
      <c r="AM359" s="60"/>
      <c r="AN359" s="62" t="e">
        <f t="shared" ca="1" si="60"/>
        <v>#DIV/0!</v>
      </c>
      <c r="AO359" s="62">
        <v>0</v>
      </c>
      <c r="AP359" s="62"/>
      <c r="AQ359" s="68">
        <v>0</v>
      </c>
      <c r="AR359" s="65">
        <v>0</v>
      </c>
      <c r="AS359" s="66">
        <f t="shared" si="61"/>
        <v>0</v>
      </c>
      <c r="AT359" s="63">
        <f t="shared" si="62"/>
        <v>0</v>
      </c>
      <c r="AU359" s="63">
        <f t="shared" si="63"/>
        <v>0</v>
      </c>
      <c r="AV359" s="59" t="s">
        <v>1381</v>
      </c>
      <c r="AW359" s="59" t="s">
        <v>1781</v>
      </c>
      <c r="AX359" s="60"/>
      <c r="AY359" s="241"/>
      <c r="AZ359" s="241"/>
      <c r="BA359" s="60">
        <f t="shared" si="58"/>
        <v>0</v>
      </c>
      <c r="BB359" s="212" t="str">
        <f t="shared" si="59"/>
        <v>Km</v>
      </c>
      <c r="BC359" s="67"/>
      <c r="BD359" s="67"/>
      <c r="BE359" s="67"/>
      <c r="BF359" s="67"/>
    </row>
    <row r="360" spans="1:58" s="12" customFormat="1" ht="25.5" customHeight="1" x14ac:dyDescent="0.25">
      <c r="A360" s="49"/>
      <c r="B360" s="50"/>
      <c r="C360" s="69"/>
      <c r="D360" s="52"/>
      <c r="E360" s="52"/>
      <c r="F360" s="52" t="s">
        <v>1800</v>
      </c>
      <c r="G360" s="49" t="s">
        <v>114</v>
      </c>
      <c r="H360" s="187" t="s">
        <v>124</v>
      </c>
      <c r="I360" s="53" t="s">
        <v>714</v>
      </c>
      <c r="J360" s="54">
        <v>3500000000</v>
      </c>
      <c r="K360" s="52"/>
      <c r="L360" s="52" t="s">
        <v>169</v>
      </c>
      <c r="M360" s="49"/>
      <c r="N360" s="52"/>
      <c r="O360" s="55" t="s">
        <v>176</v>
      </c>
      <c r="P360" s="52"/>
      <c r="Q360" s="91" t="s">
        <v>1818</v>
      </c>
      <c r="R360" s="52"/>
      <c r="S360" s="52"/>
      <c r="T360" s="52"/>
      <c r="U360" s="52"/>
      <c r="V360" s="52"/>
      <c r="W360" s="52"/>
      <c r="X360" s="52"/>
      <c r="Y360" s="49"/>
      <c r="Z360" s="52"/>
      <c r="AA360" s="56"/>
      <c r="AB360" s="56"/>
      <c r="AC360" s="56"/>
      <c r="AD360" s="56"/>
      <c r="AE360" s="52"/>
      <c r="AF360" s="52" t="s">
        <v>1800</v>
      </c>
      <c r="AG360" s="54"/>
      <c r="AH360" s="56"/>
      <c r="AI360" s="58"/>
      <c r="AJ360" s="58"/>
      <c r="AK360" s="56"/>
      <c r="AL360" s="59"/>
      <c r="AM360" s="60"/>
      <c r="AN360" s="62" t="e">
        <f t="shared" ca="1" si="60"/>
        <v>#DIV/0!</v>
      </c>
      <c r="AO360" s="62">
        <v>0</v>
      </c>
      <c r="AP360" s="62"/>
      <c r="AQ360" s="68">
        <v>0</v>
      </c>
      <c r="AR360" s="65">
        <v>0</v>
      </c>
      <c r="AS360" s="66">
        <f t="shared" si="61"/>
        <v>0</v>
      </c>
      <c r="AT360" s="63">
        <f t="shared" si="62"/>
        <v>0</v>
      </c>
      <c r="AU360" s="63">
        <f t="shared" si="63"/>
        <v>0</v>
      </c>
      <c r="AV360" s="59" t="s">
        <v>1381</v>
      </c>
      <c r="AW360" s="59" t="s">
        <v>1781</v>
      </c>
      <c r="AX360" s="60"/>
      <c r="AY360" s="241"/>
      <c r="AZ360" s="241"/>
      <c r="BA360" s="60">
        <f t="shared" si="58"/>
        <v>0</v>
      </c>
      <c r="BB360" s="212" t="str">
        <f t="shared" si="59"/>
        <v>Km</v>
      </c>
      <c r="BC360" s="67"/>
      <c r="BD360" s="67"/>
      <c r="BE360" s="67"/>
      <c r="BF360" s="67"/>
    </row>
    <row r="361" spans="1:58" s="12" customFormat="1" ht="38.25" customHeight="1" x14ac:dyDescent="0.25">
      <c r="A361" s="49"/>
      <c r="B361" s="50"/>
      <c r="C361" s="69"/>
      <c r="D361" s="52"/>
      <c r="E361" s="52"/>
      <c r="F361" s="52" t="s">
        <v>1801</v>
      </c>
      <c r="G361" s="49" t="s">
        <v>121</v>
      </c>
      <c r="H361" s="187" t="s">
        <v>109</v>
      </c>
      <c r="I361" s="53" t="s">
        <v>714</v>
      </c>
      <c r="J361" s="54">
        <v>150000000</v>
      </c>
      <c r="K361" s="52"/>
      <c r="L361" s="52"/>
      <c r="M361" s="49"/>
      <c r="N361" s="52"/>
      <c r="O361" s="55" t="s">
        <v>176</v>
      </c>
      <c r="P361" s="52"/>
      <c r="Q361" s="91" t="s">
        <v>1817</v>
      </c>
      <c r="R361" s="52"/>
      <c r="S361" s="52"/>
      <c r="T361" s="52"/>
      <c r="U361" s="52"/>
      <c r="V361" s="52" t="s">
        <v>499</v>
      </c>
      <c r="W361" s="52"/>
      <c r="X361" s="52"/>
      <c r="Y361" s="49"/>
      <c r="Z361" s="52"/>
      <c r="AA361" s="56"/>
      <c r="AB361" s="56"/>
      <c r="AC361" s="56"/>
      <c r="AD361" s="56"/>
      <c r="AE361" s="52"/>
      <c r="AF361" s="52" t="s">
        <v>1801</v>
      </c>
      <c r="AG361" s="54"/>
      <c r="AH361" s="56"/>
      <c r="AI361" s="58"/>
      <c r="AJ361" s="58"/>
      <c r="AK361" s="56"/>
      <c r="AL361" s="59"/>
      <c r="AM361" s="60"/>
      <c r="AN361" s="62" t="e">
        <f t="shared" ca="1" si="60"/>
        <v>#DIV/0!</v>
      </c>
      <c r="AO361" s="62">
        <v>0</v>
      </c>
      <c r="AP361" s="62"/>
      <c r="AQ361" s="68">
        <v>0</v>
      </c>
      <c r="AR361" s="65">
        <v>0</v>
      </c>
      <c r="AS361" s="66">
        <f t="shared" si="61"/>
        <v>0</v>
      </c>
      <c r="AT361" s="63">
        <f t="shared" si="62"/>
        <v>0</v>
      </c>
      <c r="AU361" s="63">
        <f t="shared" si="63"/>
        <v>0</v>
      </c>
      <c r="AV361" s="59" t="s">
        <v>1381</v>
      </c>
      <c r="AW361" s="59" t="s">
        <v>1781</v>
      </c>
      <c r="AX361" s="60"/>
      <c r="AY361" s="241"/>
      <c r="AZ361" s="241"/>
      <c r="BA361" s="60">
        <f t="shared" si="58"/>
        <v>0</v>
      </c>
      <c r="BB361" s="212">
        <f t="shared" si="59"/>
        <v>0</v>
      </c>
      <c r="BC361" s="67"/>
      <c r="BD361" s="67"/>
      <c r="BE361" s="67"/>
      <c r="BF361" s="67"/>
    </row>
    <row r="362" spans="1:58" s="12" customFormat="1" ht="38.25" customHeight="1" x14ac:dyDescent="0.25">
      <c r="A362" s="49"/>
      <c r="B362" s="50"/>
      <c r="C362" s="69"/>
      <c r="D362" s="52"/>
      <c r="E362" s="52"/>
      <c r="F362" s="52" t="s">
        <v>1802</v>
      </c>
      <c r="G362" s="49" t="s">
        <v>114</v>
      </c>
      <c r="H362" s="187" t="s">
        <v>124</v>
      </c>
      <c r="I362" s="53" t="s">
        <v>714</v>
      </c>
      <c r="J362" s="54">
        <v>50000000000</v>
      </c>
      <c r="K362" s="52"/>
      <c r="L362" s="52" t="s">
        <v>169</v>
      </c>
      <c r="M362" s="49"/>
      <c r="N362" s="52"/>
      <c r="O362" s="55" t="s">
        <v>176</v>
      </c>
      <c r="P362" s="52"/>
      <c r="Q362" s="91" t="s">
        <v>1309</v>
      </c>
      <c r="R362" s="52"/>
      <c r="S362" s="52"/>
      <c r="T362" s="52"/>
      <c r="U362" s="52"/>
      <c r="V362" s="52" t="s">
        <v>2177</v>
      </c>
      <c r="W362" s="52"/>
      <c r="X362" s="52"/>
      <c r="Y362" s="49"/>
      <c r="Z362" s="52"/>
      <c r="AA362" s="56"/>
      <c r="AB362" s="56"/>
      <c r="AC362" s="56"/>
      <c r="AD362" s="56"/>
      <c r="AE362" s="52"/>
      <c r="AF362" s="52" t="s">
        <v>1802</v>
      </c>
      <c r="AG362" s="54"/>
      <c r="AH362" s="56"/>
      <c r="AI362" s="58"/>
      <c r="AJ362" s="58"/>
      <c r="AK362" s="56"/>
      <c r="AL362" s="59"/>
      <c r="AM362" s="60"/>
      <c r="AN362" s="62" t="e">
        <f t="shared" ca="1" si="60"/>
        <v>#DIV/0!</v>
      </c>
      <c r="AO362" s="62">
        <v>0</v>
      </c>
      <c r="AP362" s="62"/>
      <c r="AQ362" s="68">
        <v>0</v>
      </c>
      <c r="AR362" s="65">
        <v>0</v>
      </c>
      <c r="AS362" s="66">
        <f t="shared" si="61"/>
        <v>0</v>
      </c>
      <c r="AT362" s="63">
        <f t="shared" si="62"/>
        <v>0</v>
      </c>
      <c r="AU362" s="63">
        <f t="shared" si="63"/>
        <v>0</v>
      </c>
      <c r="AV362" s="59" t="s">
        <v>1381</v>
      </c>
      <c r="AW362" s="59" t="s">
        <v>1781</v>
      </c>
      <c r="AX362" s="60"/>
      <c r="AY362" s="241"/>
      <c r="AZ362" s="241"/>
      <c r="BA362" s="60">
        <f t="shared" si="58"/>
        <v>0</v>
      </c>
      <c r="BB362" s="212" t="str">
        <f t="shared" si="59"/>
        <v>Km</v>
      </c>
      <c r="BC362" s="67"/>
      <c r="BD362" s="67"/>
      <c r="BE362" s="67"/>
      <c r="BF362" s="67"/>
    </row>
    <row r="363" spans="1:58" s="12" customFormat="1" ht="38.25" customHeight="1" x14ac:dyDescent="0.25">
      <c r="A363" s="49"/>
      <c r="B363" s="50"/>
      <c r="C363" s="69"/>
      <c r="D363" s="52"/>
      <c r="E363" s="52"/>
      <c r="F363" s="52" t="s">
        <v>1920</v>
      </c>
      <c r="G363" s="49" t="s">
        <v>114</v>
      </c>
      <c r="H363" s="187" t="s">
        <v>109</v>
      </c>
      <c r="I363" s="53" t="s">
        <v>714</v>
      </c>
      <c r="J363" s="54">
        <v>5000000000</v>
      </c>
      <c r="K363" s="52"/>
      <c r="L363" s="52" t="s">
        <v>169</v>
      </c>
      <c r="M363" s="49"/>
      <c r="N363" s="52"/>
      <c r="O363" s="55" t="s">
        <v>176</v>
      </c>
      <c r="P363" s="52"/>
      <c r="Q363" s="91" t="s">
        <v>1319</v>
      </c>
      <c r="R363" s="52"/>
      <c r="S363" s="52"/>
      <c r="T363" s="52"/>
      <c r="U363" s="52"/>
      <c r="V363" s="52" t="s">
        <v>493</v>
      </c>
      <c r="W363" s="52"/>
      <c r="X363" s="52"/>
      <c r="Y363" s="49"/>
      <c r="Z363" s="52"/>
      <c r="AA363" s="56"/>
      <c r="AB363" s="56"/>
      <c r="AC363" s="56"/>
      <c r="AD363" s="56"/>
      <c r="AE363" s="52"/>
      <c r="AF363" s="52" t="s">
        <v>1920</v>
      </c>
      <c r="AG363" s="54"/>
      <c r="AH363" s="56"/>
      <c r="AI363" s="58"/>
      <c r="AJ363" s="58"/>
      <c r="AK363" s="56"/>
      <c r="AL363" s="59"/>
      <c r="AM363" s="60"/>
      <c r="AN363" s="62" t="e">
        <f t="shared" ca="1" si="60"/>
        <v>#DIV/0!</v>
      </c>
      <c r="AO363" s="62">
        <v>0</v>
      </c>
      <c r="AP363" s="62"/>
      <c r="AQ363" s="68">
        <v>0</v>
      </c>
      <c r="AR363" s="65">
        <v>0</v>
      </c>
      <c r="AS363" s="66">
        <f t="shared" si="61"/>
        <v>0</v>
      </c>
      <c r="AT363" s="63">
        <f t="shared" si="62"/>
        <v>0</v>
      </c>
      <c r="AU363" s="63">
        <f t="shared" si="63"/>
        <v>0</v>
      </c>
      <c r="AV363" s="59" t="s">
        <v>1381</v>
      </c>
      <c r="AW363" s="59" t="s">
        <v>1781</v>
      </c>
      <c r="AX363" s="60"/>
      <c r="AY363" s="241"/>
      <c r="AZ363" s="241"/>
      <c r="BA363" s="60">
        <f t="shared" si="58"/>
        <v>0</v>
      </c>
      <c r="BB363" s="212" t="str">
        <f t="shared" si="59"/>
        <v>Km</v>
      </c>
      <c r="BC363" s="67"/>
      <c r="BD363" s="67"/>
      <c r="BE363" s="67"/>
      <c r="BF363" s="67"/>
    </row>
    <row r="364" spans="1:58" s="12" customFormat="1" ht="25.5" customHeight="1" x14ac:dyDescent="0.25">
      <c r="A364" s="49"/>
      <c r="B364" s="50"/>
      <c r="C364" s="69"/>
      <c r="D364" s="52"/>
      <c r="E364" s="52"/>
      <c r="F364" s="52" t="s">
        <v>1926</v>
      </c>
      <c r="G364" s="49" t="s">
        <v>111</v>
      </c>
      <c r="H364" s="187" t="s">
        <v>110</v>
      </c>
      <c r="I364" s="53" t="s">
        <v>714</v>
      </c>
      <c r="J364" s="54">
        <v>50000000000</v>
      </c>
      <c r="K364" s="52"/>
      <c r="L364" s="52" t="s">
        <v>169</v>
      </c>
      <c r="M364" s="49"/>
      <c r="N364" s="52"/>
      <c r="O364" s="55"/>
      <c r="P364" s="52"/>
      <c r="Q364" s="91" t="s">
        <v>1314</v>
      </c>
      <c r="R364" s="52"/>
      <c r="S364" s="52"/>
      <c r="T364" s="52"/>
      <c r="U364" s="52"/>
      <c r="V364" s="52" t="s">
        <v>2142</v>
      </c>
      <c r="W364" s="52"/>
      <c r="X364" s="52"/>
      <c r="Y364" s="49"/>
      <c r="Z364" s="52"/>
      <c r="AA364" s="56"/>
      <c r="AB364" s="56"/>
      <c r="AC364" s="56"/>
      <c r="AD364" s="56"/>
      <c r="AE364" s="52"/>
      <c r="AF364" s="52" t="s">
        <v>1926</v>
      </c>
      <c r="AG364" s="54"/>
      <c r="AH364" s="56"/>
      <c r="AI364" s="58"/>
      <c r="AJ364" s="58"/>
      <c r="AK364" s="56"/>
      <c r="AL364" s="59"/>
      <c r="AM364" s="60"/>
      <c r="AN364" s="62" t="e">
        <f t="shared" ca="1" si="60"/>
        <v>#DIV/0!</v>
      </c>
      <c r="AO364" s="62">
        <v>0</v>
      </c>
      <c r="AP364" s="62"/>
      <c r="AQ364" s="68">
        <v>0</v>
      </c>
      <c r="AR364" s="65">
        <v>0</v>
      </c>
      <c r="AS364" s="66">
        <f t="shared" si="61"/>
        <v>0</v>
      </c>
      <c r="AT364" s="63">
        <f t="shared" si="62"/>
        <v>0</v>
      </c>
      <c r="AU364" s="63">
        <f t="shared" si="63"/>
        <v>0</v>
      </c>
      <c r="AV364" s="59" t="s">
        <v>1381</v>
      </c>
      <c r="AW364" s="59" t="s">
        <v>1781</v>
      </c>
      <c r="AX364" s="60"/>
      <c r="AY364" s="241"/>
      <c r="AZ364" s="241"/>
      <c r="BA364" s="60">
        <f t="shared" si="58"/>
        <v>0</v>
      </c>
      <c r="BB364" s="212" t="str">
        <f t="shared" si="59"/>
        <v>Km</v>
      </c>
      <c r="BC364" s="67"/>
      <c r="BD364" s="67"/>
      <c r="BE364" s="67"/>
      <c r="BF364" s="67"/>
    </row>
    <row r="365" spans="1:58" s="12" customFormat="1" ht="25.5" customHeight="1" x14ac:dyDescent="0.25">
      <c r="A365" s="49"/>
      <c r="B365" s="50"/>
      <c r="C365" s="69"/>
      <c r="D365" s="52"/>
      <c r="E365" s="52"/>
      <c r="F365" s="52" t="s">
        <v>1803</v>
      </c>
      <c r="G365" s="49" t="s">
        <v>114</v>
      </c>
      <c r="H365" s="187" t="s">
        <v>109</v>
      </c>
      <c r="I365" s="53" t="s">
        <v>714</v>
      </c>
      <c r="J365" s="54">
        <v>3000000000</v>
      </c>
      <c r="K365" s="52"/>
      <c r="L365" s="52" t="s">
        <v>169</v>
      </c>
      <c r="M365" s="49"/>
      <c r="N365" s="52"/>
      <c r="O365" s="55" t="s">
        <v>176</v>
      </c>
      <c r="P365" s="52"/>
      <c r="Q365" s="91" t="s">
        <v>1302</v>
      </c>
      <c r="R365" s="52"/>
      <c r="S365" s="52"/>
      <c r="T365" s="52"/>
      <c r="U365" s="52"/>
      <c r="V365" s="52" t="s">
        <v>500</v>
      </c>
      <c r="W365" s="52"/>
      <c r="X365" s="52"/>
      <c r="Y365" s="49"/>
      <c r="Z365" s="52"/>
      <c r="AA365" s="56"/>
      <c r="AB365" s="56"/>
      <c r="AC365" s="56"/>
      <c r="AD365" s="56"/>
      <c r="AE365" s="52"/>
      <c r="AF365" s="52" t="s">
        <v>1803</v>
      </c>
      <c r="AG365" s="54"/>
      <c r="AH365" s="56"/>
      <c r="AI365" s="58"/>
      <c r="AJ365" s="58"/>
      <c r="AK365" s="56"/>
      <c r="AL365" s="59"/>
      <c r="AM365" s="60"/>
      <c r="AN365" s="62" t="e">
        <f t="shared" ca="1" si="60"/>
        <v>#DIV/0!</v>
      </c>
      <c r="AO365" s="62">
        <v>0</v>
      </c>
      <c r="AP365" s="62"/>
      <c r="AQ365" s="68">
        <v>0</v>
      </c>
      <c r="AR365" s="65">
        <v>0</v>
      </c>
      <c r="AS365" s="66">
        <f t="shared" si="61"/>
        <v>0</v>
      </c>
      <c r="AT365" s="63">
        <f t="shared" si="62"/>
        <v>0</v>
      </c>
      <c r="AU365" s="63">
        <f t="shared" si="63"/>
        <v>0</v>
      </c>
      <c r="AV365" s="59" t="s">
        <v>1381</v>
      </c>
      <c r="AW365" s="59" t="s">
        <v>1781</v>
      </c>
      <c r="AX365" s="60"/>
      <c r="AY365" s="241"/>
      <c r="AZ365" s="241"/>
      <c r="BA365" s="60">
        <f t="shared" si="58"/>
        <v>0</v>
      </c>
      <c r="BB365" s="212" t="str">
        <f t="shared" si="59"/>
        <v>Km</v>
      </c>
      <c r="BC365" s="67"/>
      <c r="BD365" s="67"/>
      <c r="BE365" s="67"/>
      <c r="BF365" s="67"/>
    </row>
    <row r="366" spans="1:58" s="12" customFormat="1" ht="38.25" customHeight="1" x14ac:dyDescent="0.25">
      <c r="A366" s="49"/>
      <c r="B366" s="50"/>
      <c r="C366" s="69"/>
      <c r="D366" s="52"/>
      <c r="E366" s="52"/>
      <c r="F366" s="52" t="s">
        <v>1804</v>
      </c>
      <c r="G366" s="49" t="s">
        <v>121</v>
      </c>
      <c r="H366" s="187" t="s">
        <v>109</v>
      </c>
      <c r="I366" s="53" t="s">
        <v>714</v>
      </c>
      <c r="J366" s="54">
        <v>160000000</v>
      </c>
      <c r="K366" s="52"/>
      <c r="L366" s="52"/>
      <c r="M366" s="49"/>
      <c r="N366" s="52"/>
      <c r="O366" s="55" t="s">
        <v>176</v>
      </c>
      <c r="P366" s="52"/>
      <c r="Q366" s="91" t="s">
        <v>1313</v>
      </c>
      <c r="R366" s="52"/>
      <c r="S366" s="52"/>
      <c r="T366" s="52"/>
      <c r="U366" s="52"/>
      <c r="V366" s="52" t="s">
        <v>504</v>
      </c>
      <c r="W366" s="52" t="s">
        <v>2185</v>
      </c>
      <c r="X366" s="52"/>
      <c r="Y366" s="49"/>
      <c r="Z366" s="52"/>
      <c r="AA366" s="56"/>
      <c r="AB366" s="56"/>
      <c r="AC366" s="56"/>
      <c r="AD366" s="56"/>
      <c r="AE366" s="52"/>
      <c r="AF366" s="52" t="s">
        <v>1804</v>
      </c>
      <c r="AG366" s="54"/>
      <c r="AH366" s="56"/>
      <c r="AI366" s="58"/>
      <c r="AJ366" s="58"/>
      <c r="AK366" s="56"/>
      <c r="AL366" s="59"/>
      <c r="AM366" s="60"/>
      <c r="AN366" s="62" t="e">
        <f t="shared" ca="1" si="60"/>
        <v>#DIV/0!</v>
      </c>
      <c r="AO366" s="62">
        <v>0</v>
      </c>
      <c r="AP366" s="62"/>
      <c r="AQ366" s="68">
        <v>0</v>
      </c>
      <c r="AR366" s="65">
        <v>0</v>
      </c>
      <c r="AS366" s="66">
        <f t="shared" si="61"/>
        <v>0</v>
      </c>
      <c r="AT366" s="63">
        <f t="shared" si="62"/>
        <v>0</v>
      </c>
      <c r="AU366" s="63">
        <f t="shared" si="63"/>
        <v>0</v>
      </c>
      <c r="AV366" s="59" t="s">
        <v>1381</v>
      </c>
      <c r="AW366" s="59" t="s">
        <v>1781</v>
      </c>
      <c r="AX366" s="60"/>
      <c r="AY366" s="241"/>
      <c r="AZ366" s="241"/>
      <c r="BA366" s="60">
        <f t="shared" si="58"/>
        <v>0</v>
      </c>
      <c r="BB366" s="212">
        <f t="shared" si="59"/>
        <v>0</v>
      </c>
      <c r="BC366" s="67"/>
      <c r="BD366" s="67"/>
      <c r="BE366" s="67"/>
      <c r="BF366" s="67"/>
    </row>
    <row r="367" spans="1:58" s="12" customFormat="1" ht="38.25" customHeight="1" x14ac:dyDescent="0.25">
      <c r="A367" s="49"/>
      <c r="B367" s="50"/>
      <c r="C367" s="69"/>
      <c r="D367" s="52"/>
      <c r="E367" s="52"/>
      <c r="F367" s="52" t="s">
        <v>1805</v>
      </c>
      <c r="G367" s="49" t="s">
        <v>121</v>
      </c>
      <c r="H367" s="187" t="s">
        <v>109</v>
      </c>
      <c r="I367" s="53" t="s">
        <v>714</v>
      </c>
      <c r="J367" s="54">
        <v>197500000</v>
      </c>
      <c r="K367" s="52"/>
      <c r="L367" s="52"/>
      <c r="M367" s="49"/>
      <c r="N367" s="52"/>
      <c r="O367" s="55" t="s">
        <v>176</v>
      </c>
      <c r="P367" s="52"/>
      <c r="Q367" s="91" t="s">
        <v>1816</v>
      </c>
      <c r="R367" s="52"/>
      <c r="S367" s="52"/>
      <c r="T367" s="52"/>
      <c r="U367" s="52"/>
      <c r="V367" s="52" t="s">
        <v>492</v>
      </c>
      <c r="W367" s="52"/>
      <c r="X367" s="52"/>
      <c r="Y367" s="49"/>
      <c r="Z367" s="52"/>
      <c r="AA367" s="56"/>
      <c r="AB367" s="56"/>
      <c r="AC367" s="56"/>
      <c r="AD367" s="56"/>
      <c r="AE367" s="52"/>
      <c r="AF367" s="52" t="s">
        <v>1805</v>
      </c>
      <c r="AG367" s="54"/>
      <c r="AH367" s="56"/>
      <c r="AI367" s="58"/>
      <c r="AJ367" s="58"/>
      <c r="AK367" s="56"/>
      <c r="AL367" s="59"/>
      <c r="AM367" s="60"/>
      <c r="AN367" s="62" t="e">
        <f t="shared" ca="1" si="60"/>
        <v>#DIV/0!</v>
      </c>
      <c r="AO367" s="62">
        <v>0</v>
      </c>
      <c r="AP367" s="62"/>
      <c r="AQ367" s="68">
        <v>0</v>
      </c>
      <c r="AR367" s="65">
        <v>0</v>
      </c>
      <c r="AS367" s="66">
        <f t="shared" si="61"/>
        <v>0</v>
      </c>
      <c r="AT367" s="63">
        <f t="shared" si="62"/>
        <v>0</v>
      </c>
      <c r="AU367" s="63">
        <f t="shared" si="63"/>
        <v>0</v>
      </c>
      <c r="AV367" s="59" t="s">
        <v>1381</v>
      </c>
      <c r="AW367" s="59" t="s">
        <v>1781</v>
      </c>
      <c r="AX367" s="60"/>
      <c r="AY367" s="241"/>
      <c r="AZ367" s="241"/>
      <c r="BA367" s="60">
        <f t="shared" si="58"/>
        <v>0</v>
      </c>
      <c r="BB367" s="212">
        <f t="shared" si="59"/>
        <v>0</v>
      </c>
      <c r="BC367" s="67"/>
      <c r="BD367" s="67"/>
      <c r="BE367" s="67"/>
      <c r="BF367" s="67"/>
    </row>
    <row r="368" spans="1:58" s="12" customFormat="1" ht="25.5" customHeight="1" x14ac:dyDescent="0.25">
      <c r="A368" s="49"/>
      <c r="B368" s="50"/>
      <c r="C368" s="69"/>
      <c r="D368" s="52"/>
      <c r="E368" s="52"/>
      <c r="F368" s="52" t="s">
        <v>1806</v>
      </c>
      <c r="G368" s="49" t="s">
        <v>121</v>
      </c>
      <c r="H368" s="187" t="s">
        <v>109</v>
      </c>
      <c r="I368" s="53" t="s">
        <v>714</v>
      </c>
      <c r="J368" s="54">
        <v>190000000</v>
      </c>
      <c r="K368" s="52"/>
      <c r="L368" s="52"/>
      <c r="M368" s="49"/>
      <c r="N368" s="52"/>
      <c r="O368" s="55" t="s">
        <v>176</v>
      </c>
      <c r="P368" s="52"/>
      <c r="Q368" s="91" t="s">
        <v>1816</v>
      </c>
      <c r="R368" s="52"/>
      <c r="S368" s="52"/>
      <c r="T368" s="52"/>
      <c r="U368" s="52"/>
      <c r="V368" s="52" t="s">
        <v>492</v>
      </c>
      <c r="W368" s="52"/>
      <c r="X368" s="52"/>
      <c r="Y368" s="49"/>
      <c r="Z368" s="52"/>
      <c r="AA368" s="56"/>
      <c r="AB368" s="56"/>
      <c r="AC368" s="56"/>
      <c r="AD368" s="56"/>
      <c r="AE368" s="52"/>
      <c r="AF368" s="52" t="s">
        <v>1806</v>
      </c>
      <c r="AG368" s="54"/>
      <c r="AH368" s="56"/>
      <c r="AI368" s="58"/>
      <c r="AJ368" s="58"/>
      <c r="AK368" s="56"/>
      <c r="AL368" s="59"/>
      <c r="AM368" s="60"/>
      <c r="AN368" s="62" t="e">
        <f t="shared" ca="1" si="60"/>
        <v>#DIV/0!</v>
      </c>
      <c r="AO368" s="62">
        <v>0</v>
      </c>
      <c r="AP368" s="62"/>
      <c r="AQ368" s="68">
        <v>0</v>
      </c>
      <c r="AR368" s="65">
        <v>0</v>
      </c>
      <c r="AS368" s="66">
        <f t="shared" si="61"/>
        <v>0</v>
      </c>
      <c r="AT368" s="63">
        <f t="shared" si="62"/>
        <v>0</v>
      </c>
      <c r="AU368" s="63">
        <f t="shared" si="63"/>
        <v>0</v>
      </c>
      <c r="AV368" s="59" t="s">
        <v>1381</v>
      </c>
      <c r="AW368" s="59" t="s">
        <v>1781</v>
      </c>
      <c r="AX368" s="60"/>
      <c r="AY368" s="241"/>
      <c r="AZ368" s="241"/>
      <c r="BA368" s="60">
        <f t="shared" si="58"/>
        <v>0</v>
      </c>
      <c r="BB368" s="212">
        <f t="shared" si="59"/>
        <v>0</v>
      </c>
      <c r="BC368" s="67"/>
      <c r="BD368" s="67"/>
      <c r="BE368" s="67"/>
      <c r="BF368" s="67"/>
    </row>
    <row r="369" spans="1:58" s="12" customFormat="1" ht="38.25" customHeight="1" x14ac:dyDescent="0.25">
      <c r="A369" s="49"/>
      <c r="B369" s="50"/>
      <c r="C369" s="69"/>
      <c r="D369" s="52"/>
      <c r="E369" s="52"/>
      <c r="F369" s="52" t="s">
        <v>2186</v>
      </c>
      <c r="G369" s="49" t="s">
        <v>121</v>
      </c>
      <c r="H369" s="187" t="s">
        <v>109</v>
      </c>
      <c r="I369" s="53" t="s">
        <v>714</v>
      </c>
      <c r="J369" s="54">
        <v>196000000</v>
      </c>
      <c r="K369" s="52"/>
      <c r="L369" s="52"/>
      <c r="M369" s="49"/>
      <c r="N369" s="52"/>
      <c r="O369" s="55" t="s">
        <v>176</v>
      </c>
      <c r="P369" s="52"/>
      <c r="Q369" s="91" t="s">
        <v>1815</v>
      </c>
      <c r="R369" s="52"/>
      <c r="S369" s="52"/>
      <c r="T369" s="52"/>
      <c r="U369" s="52"/>
      <c r="V369" s="52" t="s">
        <v>492</v>
      </c>
      <c r="W369" s="52" t="s">
        <v>2187</v>
      </c>
      <c r="X369" s="52"/>
      <c r="Y369" s="49"/>
      <c r="Z369" s="52"/>
      <c r="AA369" s="56"/>
      <c r="AB369" s="56"/>
      <c r="AC369" s="56"/>
      <c r="AD369" s="56"/>
      <c r="AE369" s="52"/>
      <c r="AF369" s="52" t="s">
        <v>2186</v>
      </c>
      <c r="AG369" s="54"/>
      <c r="AH369" s="56"/>
      <c r="AI369" s="58"/>
      <c r="AJ369" s="58"/>
      <c r="AK369" s="56"/>
      <c r="AL369" s="59"/>
      <c r="AM369" s="60"/>
      <c r="AN369" s="62" t="e">
        <f t="shared" ca="1" si="60"/>
        <v>#DIV/0!</v>
      </c>
      <c r="AO369" s="62">
        <v>0</v>
      </c>
      <c r="AP369" s="62"/>
      <c r="AQ369" s="68">
        <v>0</v>
      </c>
      <c r="AR369" s="65">
        <v>0</v>
      </c>
      <c r="AS369" s="66">
        <f t="shared" si="61"/>
        <v>0</v>
      </c>
      <c r="AT369" s="63">
        <f t="shared" si="62"/>
        <v>0</v>
      </c>
      <c r="AU369" s="63">
        <f t="shared" si="63"/>
        <v>0</v>
      </c>
      <c r="AV369" s="59" t="s">
        <v>1381</v>
      </c>
      <c r="AW369" s="59" t="s">
        <v>1781</v>
      </c>
      <c r="AX369" s="60"/>
      <c r="AY369" s="241"/>
      <c r="AZ369" s="241"/>
      <c r="BA369" s="60">
        <f t="shared" si="58"/>
        <v>0</v>
      </c>
      <c r="BB369" s="212">
        <f t="shared" si="59"/>
        <v>0</v>
      </c>
      <c r="BC369" s="67"/>
      <c r="BD369" s="67"/>
      <c r="BE369" s="67"/>
      <c r="BF369" s="67"/>
    </row>
    <row r="370" spans="1:58" s="12" customFormat="1" ht="38.25" customHeight="1" x14ac:dyDescent="0.25">
      <c r="A370" s="49"/>
      <c r="B370" s="50"/>
      <c r="C370" s="69"/>
      <c r="D370" s="52"/>
      <c r="E370" s="52"/>
      <c r="F370" s="52" t="s">
        <v>2188</v>
      </c>
      <c r="G370" s="49" t="s">
        <v>121</v>
      </c>
      <c r="H370" s="187" t="s">
        <v>109</v>
      </c>
      <c r="I370" s="53" t="s">
        <v>714</v>
      </c>
      <c r="J370" s="54">
        <v>185000000</v>
      </c>
      <c r="K370" s="52"/>
      <c r="L370" s="52"/>
      <c r="M370" s="49"/>
      <c r="N370" s="52"/>
      <c r="O370" s="55" t="s">
        <v>176</v>
      </c>
      <c r="P370" s="52"/>
      <c r="Q370" s="91" t="s">
        <v>1815</v>
      </c>
      <c r="R370" s="52"/>
      <c r="S370" s="52"/>
      <c r="T370" s="52"/>
      <c r="U370" s="52"/>
      <c r="V370" s="52" t="s">
        <v>492</v>
      </c>
      <c r="W370" s="52" t="s">
        <v>2187</v>
      </c>
      <c r="X370" s="52"/>
      <c r="Y370" s="49"/>
      <c r="Z370" s="52"/>
      <c r="AA370" s="56"/>
      <c r="AB370" s="56"/>
      <c r="AC370" s="56"/>
      <c r="AD370" s="56"/>
      <c r="AE370" s="52"/>
      <c r="AF370" s="52" t="s">
        <v>2188</v>
      </c>
      <c r="AG370" s="54"/>
      <c r="AH370" s="56"/>
      <c r="AI370" s="58"/>
      <c r="AJ370" s="58"/>
      <c r="AK370" s="56"/>
      <c r="AL370" s="59"/>
      <c r="AM370" s="60"/>
      <c r="AN370" s="62" t="e">
        <f t="shared" ca="1" si="60"/>
        <v>#DIV/0!</v>
      </c>
      <c r="AO370" s="62">
        <v>0</v>
      </c>
      <c r="AP370" s="62"/>
      <c r="AQ370" s="68">
        <v>0</v>
      </c>
      <c r="AR370" s="65">
        <v>0</v>
      </c>
      <c r="AS370" s="66">
        <f t="shared" si="61"/>
        <v>0</v>
      </c>
      <c r="AT370" s="63">
        <f t="shared" si="62"/>
        <v>0</v>
      </c>
      <c r="AU370" s="63">
        <f t="shared" si="63"/>
        <v>0</v>
      </c>
      <c r="AV370" s="59" t="s">
        <v>1381</v>
      </c>
      <c r="AW370" s="59" t="s">
        <v>1781</v>
      </c>
      <c r="AX370" s="60"/>
      <c r="AY370" s="241"/>
      <c r="AZ370" s="241"/>
      <c r="BA370" s="60">
        <f t="shared" si="58"/>
        <v>0</v>
      </c>
      <c r="BB370" s="212">
        <f t="shared" si="59"/>
        <v>0</v>
      </c>
      <c r="BC370" s="67"/>
      <c r="BD370" s="67"/>
      <c r="BE370" s="67"/>
      <c r="BF370" s="67"/>
    </row>
    <row r="371" spans="1:58" s="12" customFormat="1" ht="25.5" customHeight="1" x14ac:dyDescent="0.25">
      <c r="A371" s="49"/>
      <c r="B371" s="50"/>
      <c r="C371" s="69"/>
      <c r="D371" s="52"/>
      <c r="E371" s="52"/>
      <c r="F371" s="52" t="s">
        <v>2189</v>
      </c>
      <c r="G371" s="49" t="s">
        <v>121</v>
      </c>
      <c r="H371" s="187" t="s">
        <v>109</v>
      </c>
      <c r="I371" s="53" t="s">
        <v>714</v>
      </c>
      <c r="J371" s="54">
        <v>45000000</v>
      </c>
      <c r="K371" s="52"/>
      <c r="L371" s="52"/>
      <c r="M371" s="49"/>
      <c r="N371" s="52"/>
      <c r="O371" s="55" t="s">
        <v>176</v>
      </c>
      <c r="P371" s="52"/>
      <c r="Q371" s="91" t="s">
        <v>1304</v>
      </c>
      <c r="R371" s="52"/>
      <c r="S371" s="52"/>
      <c r="T371" s="52" t="s">
        <v>2306</v>
      </c>
      <c r="U371" s="52"/>
      <c r="V371" s="52" t="s">
        <v>499</v>
      </c>
      <c r="W371" s="52"/>
      <c r="X371" s="52"/>
      <c r="Y371" s="49"/>
      <c r="Z371" s="52"/>
      <c r="AA371" s="56"/>
      <c r="AB371" s="56"/>
      <c r="AC371" s="56"/>
      <c r="AD371" s="56"/>
      <c r="AE371" s="52"/>
      <c r="AF371" s="52" t="s">
        <v>2189</v>
      </c>
      <c r="AG371" s="54"/>
      <c r="AH371" s="56"/>
      <c r="AI371" s="58"/>
      <c r="AJ371" s="58"/>
      <c r="AK371" s="56"/>
      <c r="AL371" s="59"/>
      <c r="AM371" s="60"/>
      <c r="AN371" s="62" t="e">
        <f t="shared" ca="1" si="60"/>
        <v>#DIV/0!</v>
      </c>
      <c r="AO371" s="62">
        <v>0</v>
      </c>
      <c r="AP371" s="62"/>
      <c r="AQ371" s="68">
        <v>0</v>
      </c>
      <c r="AR371" s="65">
        <v>0</v>
      </c>
      <c r="AS371" s="66">
        <f t="shared" si="61"/>
        <v>0</v>
      </c>
      <c r="AT371" s="63">
        <f t="shared" si="62"/>
        <v>0</v>
      </c>
      <c r="AU371" s="63">
        <f t="shared" si="63"/>
        <v>0</v>
      </c>
      <c r="AV371" s="59" t="s">
        <v>1381</v>
      </c>
      <c r="AW371" s="59" t="s">
        <v>1781</v>
      </c>
      <c r="AX371" s="60"/>
      <c r="AY371" s="241"/>
      <c r="AZ371" s="241"/>
      <c r="BA371" s="60">
        <f t="shared" si="58"/>
        <v>0</v>
      </c>
      <c r="BB371" s="212">
        <f t="shared" si="59"/>
        <v>0</v>
      </c>
      <c r="BC371" s="67"/>
      <c r="BD371" s="67"/>
      <c r="BE371" s="67"/>
      <c r="BF371" s="67"/>
    </row>
    <row r="372" spans="1:58" s="12" customFormat="1" ht="25.5" customHeight="1" x14ac:dyDescent="0.25">
      <c r="A372" s="49"/>
      <c r="B372" s="50"/>
      <c r="C372" s="69"/>
      <c r="D372" s="52"/>
      <c r="E372" s="52"/>
      <c r="F372" s="52" t="s">
        <v>1809</v>
      </c>
      <c r="G372" s="49" t="s">
        <v>121</v>
      </c>
      <c r="H372" s="187" t="s">
        <v>124</v>
      </c>
      <c r="I372" s="53" t="s">
        <v>714</v>
      </c>
      <c r="J372" s="54">
        <v>195000000</v>
      </c>
      <c r="K372" s="52"/>
      <c r="L372" s="52"/>
      <c r="M372" s="49"/>
      <c r="N372" s="52"/>
      <c r="O372" s="55" t="s">
        <v>176</v>
      </c>
      <c r="P372" s="52"/>
      <c r="Q372" s="91" t="s">
        <v>1307</v>
      </c>
      <c r="R372" s="52"/>
      <c r="S372" s="52"/>
      <c r="T372" s="52"/>
      <c r="U372" s="52"/>
      <c r="V372" s="52" t="s">
        <v>499</v>
      </c>
      <c r="W372" s="52"/>
      <c r="X372" s="52"/>
      <c r="Y372" s="49"/>
      <c r="Z372" s="52"/>
      <c r="AA372" s="56"/>
      <c r="AB372" s="56"/>
      <c r="AC372" s="56"/>
      <c r="AD372" s="56"/>
      <c r="AE372" s="52"/>
      <c r="AF372" s="52" t="s">
        <v>1809</v>
      </c>
      <c r="AG372" s="54"/>
      <c r="AH372" s="56"/>
      <c r="AI372" s="58"/>
      <c r="AJ372" s="58"/>
      <c r="AK372" s="56"/>
      <c r="AL372" s="59"/>
      <c r="AM372" s="60"/>
      <c r="AN372" s="62" t="e">
        <f t="shared" ca="1" si="60"/>
        <v>#DIV/0!</v>
      </c>
      <c r="AO372" s="62">
        <v>0</v>
      </c>
      <c r="AP372" s="62"/>
      <c r="AQ372" s="68">
        <v>0</v>
      </c>
      <c r="AR372" s="65">
        <v>0</v>
      </c>
      <c r="AS372" s="66">
        <f t="shared" si="61"/>
        <v>0</v>
      </c>
      <c r="AT372" s="63">
        <f t="shared" si="62"/>
        <v>0</v>
      </c>
      <c r="AU372" s="63">
        <f t="shared" si="63"/>
        <v>0</v>
      </c>
      <c r="AV372" s="59" t="s">
        <v>1381</v>
      </c>
      <c r="AW372" s="59" t="s">
        <v>1781</v>
      </c>
      <c r="AX372" s="60"/>
      <c r="AY372" s="241"/>
      <c r="AZ372" s="241"/>
      <c r="BA372" s="60">
        <f t="shared" si="58"/>
        <v>0</v>
      </c>
      <c r="BB372" s="212">
        <f t="shared" si="59"/>
        <v>0</v>
      </c>
      <c r="BC372" s="67"/>
      <c r="BD372" s="67"/>
      <c r="BE372" s="67"/>
      <c r="BF372" s="67"/>
    </row>
    <row r="373" spans="1:58" s="12" customFormat="1" ht="38.25" customHeight="1" x14ac:dyDescent="0.25">
      <c r="A373" s="49"/>
      <c r="B373" s="50"/>
      <c r="C373" s="69"/>
      <c r="D373" s="52"/>
      <c r="E373" s="52"/>
      <c r="F373" s="52" t="s">
        <v>1934</v>
      </c>
      <c r="G373" s="49" t="s">
        <v>121</v>
      </c>
      <c r="H373" s="187" t="s">
        <v>110</v>
      </c>
      <c r="I373" s="53" t="s">
        <v>714</v>
      </c>
      <c r="J373" s="54">
        <v>135000000</v>
      </c>
      <c r="K373" s="52"/>
      <c r="L373" s="52"/>
      <c r="M373" s="49"/>
      <c r="N373" s="52"/>
      <c r="O373" s="55" t="s">
        <v>176</v>
      </c>
      <c r="P373" s="52"/>
      <c r="Q373" s="91" t="s">
        <v>1307</v>
      </c>
      <c r="R373" s="52"/>
      <c r="S373" s="52"/>
      <c r="T373" s="52"/>
      <c r="U373" s="52"/>
      <c r="V373" s="52" t="s">
        <v>499</v>
      </c>
      <c r="W373" s="52"/>
      <c r="X373" s="52"/>
      <c r="Y373" s="49"/>
      <c r="Z373" s="52"/>
      <c r="AA373" s="56"/>
      <c r="AB373" s="56"/>
      <c r="AC373" s="56"/>
      <c r="AD373" s="56"/>
      <c r="AE373" s="52" t="s">
        <v>1942</v>
      </c>
      <c r="AF373" s="52" t="s">
        <v>1934</v>
      </c>
      <c r="AG373" s="54">
        <v>130518000</v>
      </c>
      <c r="AH373" s="56"/>
      <c r="AI373" s="58"/>
      <c r="AJ373" s="58"/>
      <c r="AK373" s="56"/>
      <c r="AL373" s="59">
        <v>20</v>
      </c>
      <c r="AM373" s="60" t="s">
        <v>1948</v>
      </c>
      <c r="AN373" s="62">
        <f t="shared" ca="1" si="60"/>
        <v>2267.75</v>
      </c>
      <c r="AO373" s="62">
        <v>0</v>
      </c>
      <c r="AP373" s="62"/>
      <c r="AQ373" s="68">
        <v>0</v>
      </c>
      <c r="AR373" s="65">
        <v>0</v>
      </c>
      <c r="AS373" s="66">
        <f t="shared" si="61"/>
        <v>0</v>
      </c>
      <c r="AT373" s="63">
        <f t="shared" si="62"/>
        <v>0</v>
      </c>
      <c r="AU373" s="63">
        <f t="shared" si="63"/>
        <v>0</v>
      </c>
      <c r="AV373" s="59" t="s">
        <v>1381</v>
      </c>
      <c r="AW373" s="59" t="s">
        <v>1781</v>
      </c>
      <c r="AX373" s="60" t="s">
        <v>1951</v>
      </c>
      <c r="AY373" s="241"/>
      <c r="AZ373" s="241"/>
      <c r="BA373" s="60">
        <f t="shared" si="58"/>
        <v>0</v>
      </c>
      <c r="BB373" s="212">
        <f t="shared" si="59"/>
        <v>0</v>
      </c>
      <c r="BC373" s="67"/>
      <c r="BD373" s="67"/>
      <c r="BE373" s="67"/>
      <c r="BF373" s="67"/>
    </row>
    <row r="374" spans="1:58" s="12" customFormat="1" ht="38.25" customHeight="1" x14ac:dyDescent="0.25">
      <c r="A374" s="49"/>
      <c r="B374" s="50"/>
      <c r="C374" s="69"/>
      <c r="D374" s="52"/>
      <c r="E374" s="52"/>
      <c r="F374" s="52" t="s">
        <v>1935</v>
      </c>
      <c r="G374" s="49" t="s">
        <v>121</v>
      </c>
      <c r="H374" s="187" t="s">
        <v>110</v>
      </c>
      <c r="I374" s="53" t="s">
        <v>714</v>
      </c>
      <c r="J374" s="54">
        <v>45000000</v>
      </c>
      <c r="K374" s="52"/>
      <c r="L374" s="52"/>
      <c r="M374" s="49"/>
      <c r="N374" s="52"/>
      <c r="O374" s="55" t="s">
        <v>176</v>
      </c>
      <c r="P374" s="52"/>
      <c r="Q374" s="91" t="s">
        <v>1307</v>
      </c>
      <c r="R374" s="52"/>
      <c r="S374" s="52"/>
      <c r="T374" s="52"/>
      <c r="U374" s="52"/>
      <c r="V374" s="52" t="s">
        <v>499</v>
      </c>
      <c r="W374" s="52"/>
      <c r="X374" s="52"/>
      <c r="Y374" s="49"/>
      <c r="Z374" s="52"/>
      <c r="AA374" s="56"/>
      <c r="AB374" s="56"/>
      <c r="AC374" s="56"/>
      <c r="AD374" s="56"/>
      <c r="AE374" s="52" t="s">
        <v>1943</v>
      </c>
      <c r="AF374" s="52" t="s">
        <v>1935</v>
      </c>
      <c r="AG374" s="54"/>
      <c r="AH374" s="56"/>
      <c r="AI374" s="58"/>
      <c r="AJ374" s="58"/>
      <c r="AK374" s="56"/>
      <c r="AL374" s="59">
        <v>20</v>
      </c>
      <c r="AM374" s="60"/>
      <c r="AN374" s="62">
        <f t="shared" ca="1" si="60"/>
        <v>2267.75</v>
      </c>
      <c r="AO374" s="62">
        <v>0</v>
      </c>
      <c r="AP374" s="62"/>
      <c r="AQ374" s="68">
        <v>0</v>
      </c>
      <c r="AR374" s="65">
        <v>0</v>
      </c>
      <c r="AS374" s="66">
        <f t="shared" si="61"/>
        <v>0</v>
      </c>
      <c r="AT374" s="63">
        <f t="shared" si="62"/>
        <v>0</v>
      </c>
      <c r="AU374" s="63">
        <f t="shared" si="63"/>
        <v>0</v>
      </c>
      <c r="AV374" s="59" t="s">
        <v>1381</v>
      </c>
      <c r="AW374" s="59" t="s">
        <v>1781</v>
      </c>
      <c r="AX374" s="60" t="s">
        <v>1952</v>
      </c>
      <c r="AY374" s="241"/>
      <c r="AZ374" s="241"/>
      <c r="BA374" s="60">
        <f t="shared" si="58"/>
        <v>0</v>
      </c>
      <c r="BB374" s="212">
        <f t="shared" si="59"/>
        <v>0</v>
      </c>
      <c r="BC374" s="67"/>
      <c r="BD374" s="67"/>
      <c r="BE374" s="67"/>
      <c r="BF374" s="67"/>
    </row>
    <row r="375" spans="1:58" s="12" customFormat="1" ht="38.25" customHeight="1" x14ac:dyDescent="0.25">
      <c r="A375" s="49"/>
      <c r="B375" s="50"/>
      <c r="C375" s="69"/>
      <c r="D375" s="52"/>
      <c r="E375" s="52"/>
      <c r="F375" s="52" t="s">
        <v>1936</v>
      </c>
      <c r="G375" s="49" t="s">
        <v>121</v>
      </c>
      <c r="H375" s="187" t="s">
        <v>110</v>
      </c>
      <c r="I375" s="53" t="s">
        <v>714</v>
      </c>
      <c r="J375" s="54">
        <v>175000000</v>
      </c>
      <c r="K375" s="52"/>
      <c r="L375" s="52"/>
      <c r="M375" s="49"/>
      <c r="N375" s="52"/>
      <c r="O375" s="55" t="s">
        <v>176</v>
      </c>
      <c r="P375" s="52"/>
      <c r="Q375" s="91" t="s">
        <v>1307</v>
      </c>
      <c r="R375" s="52"/>
      <c r="S375" s="52"/>
      <c r="T375" s="52"/>
      <c r="U375" s="52"/>
      <c r="V375" s="52" t="s">
        <v>499</v>
      </c>
      <c r="W375" s="52"/>
      <c r="X375" s="52"/>
      <c r="Y375" s="49"/>
      <c r="Z375" s="52"/>
      <c r="AA375" s="56"/>
      <c r="AB375" s="56"/>
      <c r="AC375" s="56"/>
      <c r="AD375" s="56"/>
      <c r="AE375" s="52" t="s">
        <v>1944</v>
      </c>
      <c r="AF375" s="52" t="s">
        <v>1936</v>
      </c>
      <c r="AG375" s="54">
        <v>170954000</v>
      </c>
      <c r="AH375" s="56"/>
      <c r="AI375" s="58"/>
      <c r="AJ375" s="58"/>
      <c r="AK375" s="56"/>
      <c r="AL375" s="59">
        <v>20</v>
      </c>
      <c r="AM375" s="60" t="s">
        <v>1949</v>
      </c>
      <c r="AN375" s="62">
        <f t="shared" ca="1" si="60"/>
        <v>2267.75</v>
      </c>
      <c r="AO375" s="62">
        <v>0</v>
      </c>
      <c r="AP375" s="62"/>
      <c r="AQ375" s="68">
        <v>0</v>
      </c>
      <c r="AR375" s="65">
        <v>0</v>
      </c>
      <c r="AS375" s="66">
        <f t="shared" si="61"/>
        <v>0</v>
      </c>
      <c r="AT375" s="63">
        <f t="shared" si="62"/>
        <v>0</v>
      </c>
      <c r="AU375" s="63">
        <f t="shared" si="63"/>
        <v>0</v>
      </c>
      <c r="AV375" s="59" t="s">
        <v>1381</v>
      </c>
      <c r="AW375" s="59" t="s">
        <v>1781</v>
      </c>
      <c r="AX375" s="60" t="s">
        <v>1953</v>
      </c>
      <c r="AY375" s="241"/>
      <c r="AZ375" s="241"/>
      <c r="BA375" s="60">
        <f t="shared" si="58"/>
        <v>0</v>
      </c>
      <c r="BB375" s="212">
        <f t="shared" si="59"/>
        <v>0</v>
      </c>
      <c r="BC375" s="67"/>
      <c r="BD375" s="67"/>
      <c r="BE375" s="67"/>
      <c r="BF375" s="67"/>
    </row>
    <row r="376" spans="1:58" s="12" customFormat="1" ht="38.25" customHeight="1" x14ac:dyDescent="0.25">
      <c r="A376" s="49"/>
      <c r="B376" s="50"/>
      <c r="C376" s="69"/>
      <c r="D376" s="52"/>
      <c r="E376" s="52"/>
      <c r="F376" s="52" t="s">
        <v>2190</v>
      </c>
      <c r="G376" s="49" t="s">
        <v>121</v>
      </c>
      <c r="H376" s="187" t="s">
        <v>110</v>
      </c>
      <c r="I376" s="53" t="s">
        <v>714</v>
      </c>
      <c r="J376" s="54">
        <v>105000000</v>
      </c>
      <c r="K376" s="52"/>
      <c r="L376" s="52"/>
      <c r="M376" s="49"/>
      <c r="N376" s="52"/>
      <c r="O376" s="55" t="s">
        <v>176</v>
      </c>
      <c r="P376" s="52"/>
      <c r="Q376" s="91" t="s">
        <v>1307</v>
      </c>
      <c r="R376" s="52"/>
      <c r="S376" s="52"/>
      <c r="T376" s="52"/>
      <c r="U376" s="52"/>
      <c r="V376" s="52" t="s">
        <v>499</v>
      </c>
      <c r="W376" s="52"/>
      <c r="X376" s="52"/>
      <c r="Y376" s="49"/>
      <c r="Z376" s="52"/>
      <c r="AA376" s="56"/>
      <c r="AB376" s="56"/>
      <c r="AC376" s="56"/>
      <c r="AD376" s="56"/>
      <c r="AE376" s="52"/>
      <c r="AF376" s="52" t="s">
        <v>2190</v>
      </c>
      <c r="AG376" s="54"/>
      <c r="AH376" s="56"/>
      <c r="AI376" s="58"/>
      <c r="AJ376" s="58"/>
      <c r="AK376" s="56"/>
      <c r="AL376" s="59">
        <v>20</v>
      </c>
      <c r="AM376" s="60"/>
      <c r="AN376" s="62">
        <f t="shared" ca="1" si="60"/>
        <v>2267.75</v>
      </c>
      <c r="AO376" s="62">
        <v>0</v>
      </c>
      <c r="AP376" s="62"/>
      <c r="AQ376" s="68">
        <v>0</v>
      </c>
      <c r="AR376" s="65">
        <v>0</v>
      </c>
      <c r="AS376" s="66">
        <f t="shared" si="61"/>
        <v>0</v>
      </c>
      <c r="AT376" s="63">
        <f t="shared" si="62"/>
        <v>0</v>
      </c>
      <c r="AU376" s="63">
        <f t="shared" si="63"/>
        <v>0</v>
      </c>
      <c r="AV376" s="59" t="s">
        <v>1381</v>
      </c>
      <c r="AW376" s="59" t="s">
        <v>1781</v>
      </c>
      <c r="AX376" s="60"/>
      <c r="AY376" s="241"/>
      <c r="AZ376" s="241"/>
      <c r="BA376" s="60">
        <f t="shared" si="58"/>
        <v>0</v>
      </c>
      <c r="BB376" s="212">
        <f t="shared" si="59"/>
        <v>0</v>
      </c>
      <c r="BC376" s="67"/>
      <c r="BD376" s="67"/>
      <c r="BE376" s="67"/>
      <c r="BF376" s="67"/>
    </row>
    <row r="377" spans="1:58" s="12" customFormat="1" ht="38.25" customHeight="1" x14ac:dyDescent="0.25">
      <c r="A377" s="49"/>
      <c r="B377" s="50"/>
      <c r="C377" s="69"/>
      <c r="D377" s="52"/>
      <c r="E377" s="52"/>
      <c r="F377" s="52" t="s">
        <v>2191</v>
      </c>
      <c r="G377" s="49" t="s">
        <v>121</v>
      </c>
      <c r="H377" s="187" t="s">
        <v>110</v>
      </c>
      <c r="I377" s="53" t="s">
        <v>714</v>
      </c>
      <c r="J377" s="54">
        <v>130000000</v>
      </c>
      <c r="K377" s="52"/>
      <c r="L377" s="52"/>
      <c r="M377" s="49"/>
      <c r="N377" s="52"/>
      <c r="O377" s="55" t="s">
        <v>176</v>
      </c>
      <c r="P377" s="52"/>
      <c r="Q377" s="91" t="s">
        <v>1307</v>
      </c>
      <c r="R377" s="52"/>
      <c r="S377" s="52"/>
      <c r="T377" s="52"/>
      <c r="U377" s="52"/>
      <c r="V377" s="52" t="s">
        <v>499</v>
      </c>
      <c r="W377" s="52"/>
      <c r="X377" s="52"/>
      <c r="Y377" s="49"/>
      <c r="Z377" s="52"/>
      <c r="AA377" s="56"/>
      <c r="AB377" s="56"/>
      <c r="AC377" s="56"/>
      <c r="AD377" s="56"/>
      <c r="AE377" s="52" t="s">
        <v>1945</v>
      </c>
      <c r="AF377" s="52" t="s">
        <v>2191</v>
      </c>
      <c r="AG377" s="54">
        <v>125789600</v>
      </c>
      <c r="AH377" s="56"/>
      <c r="AI377" s="58"/>
      <c r="AJ377" s="58"/>
      <c r="AK377" s="56"/>
      <c r="AL377" s="59">
        <v>20</v>
      </c>
      <c r="AM377" s="60" t="s">
        <v>1177</v>
      </c>
      <c r="AN377" s="62">
        <f t="shared" ca="1" si="60"/>
        <v>2267.75</v>
      </c>
      <c r="AO377" s="62">
        <v>0</v>
      </c>
      <c r="AP377" s="62"/>
      <c r="AQ377" s="68">
        <v>0</v>
      </c>
      <c r="AR377" s="65">
        <v>0</v>
      </c>
      <c r="AS377" s="66">
        <f t="shared" si="61"/>
        <v>0</v>
      </c>
      <c r="AT377" s="63">
        <f t="shared" si="62"/>
        <v>0</v>
      </c>
      <c r="AU377" s="63">
        <f t="shared" si="63"/>
        <v>0</v>
      </c>
      <c r="AV377" s="59" t="s">
        <v>1381</v>
      </c>
      <c r="AW377" s="59" t="s">
        <v>1781</v>
      </c>
      <c r="AX377" s="60" t="s">
        <v>1954</v>
      </c>
      <c r="AY377" s="241"/>
      <c r="AZ377" s="241"/>
      <c r="BA377" s="60">
        <f t="shared" si="58"/>
        <v>0</v>
      </c>
      <c r="BB377" s="212">
        <f t="shared" si="59"/>
        <v>0</v>
      </c>
      <c r="BC377" s="67"/>
      <c r="BD377" s="67"/>
      <c r="BE377" s="67"/>
      <c r="BF377" s="67"/>
    </row>
    <row r="378" spans="1:58" s="12" customFormat="1" ht="38.25" customHeight="1" x14ac:dyDescent="0.25">
      <c r="A378" s="49"/>
      <c r="B378" s="50"/>
      <c r="C378" s="69"/>
      <c r="D378" s="52"/>
      <c r="E378" s="52"/>
      <c r="F378" s="52" t="s">
        <v>1939</v>
      </c>
      <c r="G378" s="49" t="s">
        <v>121</v>
      </c>
      <c r="H378" s="187" t="s">
        <v>110</v>
      </c>
      <c r="I378" s="53" t="s">
        <v>714</v>
      </c>
      <c r="J378" s="54">
        <v>90000000</v>
      </c>
      <c r="K378" s="52"/>
      <c r="L378" s="52"/>
      <c r="M378" s="49"/>
      <c r="N378" s="52"/>
      <c r="O378" s="55" t="s">
        <v>176</v>
      </c>
      <c r="P378" s="52"/>
      <c r="Q378" s="91" t="s">
        <v>1307</v>
      </c>
      <c r="R378" s="52"/>
      <c r="S378" s="52"/>
      <c r="T378" s="52"/>
      <c r="U378" s="52"/>
      <c r="V378" s="52" t="s">
        <v>499</v>
      </c>
      <c r="W378" s="52"/>
      <c r="X378" s="52"/>
      <c r="Y378" s="49"/>
      <c r="Z378" s="52"/>
      <c r="AA378" s="56"/>
      <c r="AB378" s="56"/>
      <c r="AC378" s="56"/>
      <c r="AD378" s="56"/>
      <c r="AE378" s="52" t="s">
        <v>1946</v>
      </c>
      <c r="AF378" s="52" t="s">
        <v>1939</v>
      </c>
      <c r="AG378" s="54">
        <v>88593400</v>
      </c>
      <c r="AH378" s="56"/>
      <c r="AI378" s="58"/>
      <c r="AJ378" s="58"/>
      <c r="AK378" s="56"/>
      <c r="AL378" s="59">
        <v>20</v>
      </c>
      <c r="AM378" s="60" t="s">
        <v>1950</v>
      </c>
      <c r="AN378" s="62">
        <f t="shared" ca="1" si="60"/>
        <v>2267.75</v>
      </c>
      <c r="AO378" s="62">
        <v>0</v>
      </c>
      <c r="AP378" s="62"/>
      <c r="AQ378" s="68">
        <v>0</v>
      </c>
      <c r="AR378" s="65">
        <v>0</v>
      </c>
      <c r="AS378" s="66">
        <f t="shared" si="61"/>
        <v>0</v>
      </c>
      <c r="AT378" s="63">
        <f t="shared" si="62"/>
        <v>0</v>
      </c>
      <c r="AU378" s="63">
        <f t="shared" si="63"/>
        <v>0</v>
      </c>
      <c r="AV378" s="59" t="s">
        <v>1381</v>
      </c>
      <c r="AW378" s="59" t="s">
        <v>1781</v>
      </c>
      <c r="AX378" s="60" t="s">
        <v>1953</v>
      </c>
      <c r="AY378" s="241"/>
      <c r="AZ378" s="241"/>
      <c r="BA378" s="60">
        <f t="shared" si="58"/>
        <v>0</v>
      </c>
      <c r="BB378" s="212">
        <f t="shared" si="59"/>
        <v>0</v>
      </c>
      <c r="BC378" s="67"/>
      <c r="BD378" s="67"/>
      <c r="BE378" s="67"/>
      <c r="BF378" s="67"/>
    </row>
    <row r="379" spans="1:58" s="12" customFormat="1" ht="38.25" customHeight="1" x14ac:dyDescent="0.25">
      <c r="A379" s="49"/>
      <c r="B379" s="50"/>
      <c r="C379" s="69"/>
      <c r="D379" s="52"/>
      <c r="E379" s="52"/>
      <c r="F379" s="52" t="s">
        <v>1940</v>
      </c>
      <c r="G379" s="49" t="s">
        <v>121</v>
      </c>
      <c r="H379" s="187" t="s">
        <v>110</v>
      </c>
      <c r="I379" s="53" t="s">
        <v>714</v>
      </c>
      <c r="J379" s="54">
        <v>150000000</v>
      </c>
      <c r="K379" s="52"/>
      <c r="L379" s="52"/>
      <c r="M379" s="49"/>
      <c r="N379" s="52"/>
      <c r="O379" s="55" t="s">
        <v>176</v>
      </c>
      <c r="P379" s="52"/>
      <c r="Q379" s="91" t="s">
        <v>1307</v>
      </c>
      <c r="R379" s="52"/>
      <c r="S379" s="52"/>
      <c r="T379" s="52"/>
      <c r="U379" s="52"/>
      <c r="V379" s="52" t="s">
        <v>499</v>
      </c>
      <c r="W379" s="52"/>
      <c r="X379" s="52"/>
      <c r="Y379" s="49"/>
      <c r="Z379" s="52"/>
      <c r="AA379" s="56"/>
      <c r="AB379" s="56"/>
      <c r="AC379" s="56"/>
      <c r="AD379" s="56"/>
      <c r="AE379" s="52"/>
      <c r="AF379" s="52" t="s">
        <v>1940</v>
      </c>
      <c r="AG379" s="54"/>
      <c r="AH379" s="56"/>
      <c r="AI379" s="58"/>
      <c r="AJ379" s="58"/>
      <c r="AK379" s="56"/>
      <c r="AL379" s="59">
        <v>20</v>
      </c>
      <c r="AM379" s="60"/>
      <c r="AN379" s="62">
        <f t="shared" ca="1" si="60"/>
        <v>2267.75</v>
      </c>
      <c r="AO379" s="62">
        <v>0</v>
      </c>
      <c r="AP379" s="62"/>
      <c r="AQ379" s="68">
        <v>0</v>
      </c>
      <c r="AR379" s="65">
        <v>0</v>
      </c>
      <c r="AS379" s="66">
        <f t="shared" si="61"/>
        <v>0</v>
      </c>
      <c r="AT379" s="63">
        <f t="shared" si="62"/>
        <v>0</v>
      </c>
      <c r="AU379" s="63">
        <f t="shared" si="63"/>
        <v>0</v>
      </c>
      <c r="AV379" s="59" t="s">
        <v>1381</v>
      </c>
      <c r="AW379" s="59" t="s">
        <v>1781</v>
      </c>
      <c r="AX379" s="60" t="s">
        <v>1954</v>
      </c>
      <c r="AY379" s="241"/>
      <c r="AZ379" s="241"/>
      <c r="BA379" s="60">
        <f t="shared" si="58"/>
        <v>0</v>
      </c>
      <c r="BB379" s="212">
        <f t="shared" si="59"/>
        <v>0</v>
      </c>
      <c r="BC379" s="67"/>
      <c r="BD379" s="67"/>
      <c r="BE379" s="67"/>
      <c r="BF379" s="67"/>
    </row>
    <row r="380" spans="1:58" s="12" customFormat="1" ht="25.5" customHeight="1" x14ac:dyDescent="0.25">
      <c r="A380" s="49"/>
      <c r="B380" s="50"/>
      <c r="C380" s="69"/>
      <c r="D380" s="52"/>
      <c r="E380" s="52"/>
      <c r="F380" s="52" t="s">
        <v>1941</v>
      </c>
      <c r="G380" s="49" t="s">
        <v>121</v>
      </c>
      <c r="H380" s="187" t="s">
        <v>110</v>
      </c>
      <c r="I380" s="53" t="s">
        <v>714</v>
      </c>
      <c r="J380" s="54">
        <v>77000000</v>
      </c>
      <c r="K380" s="52"/>
      <c r="L380" s="52"/>
      <c r="M380" s="49"/>
      <c r="N380" s="52"/>
      <c r="O380" s="55" t="s">
        <v>176</v>
      </c>
      <c r="P380" s="52"/>
      <c r="Q380" s="91" t="s">
        <v>1307</v>
      </c>
      <c r="R380" s="52"/>
      <c r="S380" s="52"/>
      <c r="T380" s="52"/>
      <c r="U380" s="52"/>
      <c r="V380" s="52" t="s">
        <v>499</v>
      </c>
      <c r="W380" s="52"/>
      <c r="X380" s="52"/>
      <c r="Y380" s="49"/>
      <c r="Z380" s="52"/>
      <c r="AA380" s="56"/>
      <c r="AB380" s="56"/>
      <c r="AC380" s="56"/>
      <c r="AD380" s="56"/>
      <c r="AE380" s="52" t="s">
        <v>1947</v>
      </c>
      <c r="AF380" s="52" t="s">
        <v>1941</v>
      </c>
      <c r="AG380" s="54">
        <v>76734500</v>
      </c>
      <c r="AH380" s="56"/>
      <c r="AI380" s="58"/>
      <c r="AJ380" s="58"/>
      <c r="AK380" s="56"/>
      <c r="AL380" s="59">
        <v>20</v>
      </c>
      <c r="AM380" s="60" t="s">
        <v>1948</v>
      </c>
      <c r="AN380" s="62">
        <f t="shared" ca="1" si="60"/>
        <v>2267.75</v>
      </c>
      <c r="AO380" s="62">
        <v>0</v>
      </c>
      <c r="AP380" s="62"/>
      <c r="AQ380" s="68">
        <v>0</v>
      </c>
      <c r="AR380" s="65">
        <v>0</v>
      </c>
      <c r="AS380" s="66">
        <f t="shared" si="61"/>
        <v>0</v>
      </c>
      <c r="AT380" s="63">
        <f t="shared" si="62"/>
        <v>0</v>
      </c>
      <c r="AU380" s="63">
        <f t="shared" si="63"/>
        <v>0</v>
      </c>
      <c r="AV380" s="59" t="s">
        <v>1381</v>
      </c>
      <c r="AW380" s="59" t="s">
        <v>1781</v>
      </c>
      <c r="AX380" s="60" t="s">
        <v>1955</v>
      </c>
      <c r="AY380" s="241"/>
      <c r="AZ380" s="241"/>
      <c r="BA380" s="60">
        <f t="shared" si="58"/>
        <v>0</v>
      </c>
      <c r="BB380" s="212">
        <f t="shared" si="59"/>
        <v>0</v>
      </c>
      <c r="BC380" s="67"/>
      <c r="BD380" s="67"/>
      <c r="BE380" s="67"/>
      <c r="BF380" s="67"/>
    </row>
    <row r="381" spans="1:58" s="12" customFormat="1" ht="25.5" customHeight="1" x14ac:dyDescent="0.25">
      <c r="A381" s="49"/>
      <c r="B381" s="50"/>
      <c r="C381" s="69"/>
      <c r="D381" s="52"/>
      <c r="E381" s="52"/>
      <c r="F381" s="52" t="s">
        <v>1810</v>
      </c>
      <c r="G381" s="49" t="s">
        <v>121</v>
      </c>
      <c r="H381" s="187" t="s">
        <v>109</v>
      </c>
      <c r="I381" s="53" t="s">
        <v>714</v>
      </c>
      <c r="J381" s="54">
        <v>200000000</v>
      </c>
      <c r="K381" s="52"/>
      <c r="L381" s="52"/>
      <c r="M381" s="49"/>
      <c r="N381" s="52"/>
      <c r="O381" s="55" t="s">
        <v>176</v>
      </c>
      <c r="P381" s="52"/>
      <c r="Q381" s="91" t="s">
        <v>1307</v>
      </c>
      <c r="R381" s="52"/>
      <c r="S381" s="52"/>
      <c r="T381" s="52"/>
      <c r="U381" s="52"/>
      <c r="V381" s="52" t="s">
        <v>499</v>
      </c>
      <c r="W381" s="52"/>
      <c r="X381" s="52"/>
      <c r="Y381" s="49"/>
      <c r="Z381" s="52"/>
      <c r="AA381" s="56"/>
      <c r="AB381" s="56"/>
      <c r="AC381" s="56"/>
      <c r="AD381" s="56"/>
      <c r="AE381" s="52"/>
      <c r="AF381" s="52" t="s">
        <v>1810</v>
      </c>
      <c r="AG381" s="54"/>
      <c r="AH381" s="56"/>
      <c r="AI381" s="58"/>
      <c r="AJ381" s="58"/>
      <c r="AK381" s="56"/>
      <c r="AL381" s="59"/>
      <c r="AM381" s="60"/>
      <c r="AN381" s="62" t="e">
        <f t="shared" ca="1" si="60"/>
        <v>#DIV/0!</v>
      </c>
      <c r="AO381" s="62">
        <v>0</v>
      </c>
      <c r="AP381" s="62"/>
      <c r="AQ381" s="68">
        <v>0</v>
      </c>
      <c r="AR381" s="65">
        <v>0</v>
      </c>
      <c r="AS381" s="66">
        <f t="shared" si="61"/>
        <v>0</v>
      </c>
      <c r="AT381" s="63">
        <f t="shared" si="62"/>
        <v>0</v>
      </c>
      <c r="AU381" s="63">
        <f t="shared" si="63"/>
        <v>0</v>
      </c>
      <c r="AV381" s="59" t="s">
        <v>1381</v>
      </c>
      <c r="AW381" s="59" t="s">
        <v>1781</v>
      </c>
      <c r="AX381" s="60"/>
      <c r="AY381" s="241"/>
      <c r="AZ381" s="241"/>
      <c r="BA381" s="60">
        <f t="shared" si="58"/>
        <v>0</v>
      </c>
      <c r="BB381" s="212">
        <f t="shared" si="59"/>
        <v>0</v>
      </c>
      <c r="BC381" s="67"/>
      <c r="BD381" s="67"/>
      <c r="BE381" s="67"/>
      <c r="BF381" s="67"/>
    </row>
    <row r="382" spans="1:58" s="12" customFormat="1" ht="25.5" customHeight="1" x14ac:dyDescent="0.25">
      <c r="A382" s="49"/>
      <c r="B382" s="50"/>
      <c r="C382" s="69"/>
      <c r="D382" s="52"/>
      <c r="E382" s="52"/>
      <c r="F382" s="52" t="s">
        <v>1811</v>
      </c>
      <c r="G382" s="49" t="s">
        <v>121</v>
      </c>
      <c r="H382" s="187" t="s">
        <v>124</v>
      </c>
      <c r="I382" s="53" t="s">
        <v>714</v>
      </c>
      <c r="J382" s="54">
        <v>175000000</v>
      </c>
      <c r="K382" s="52"/>
      <c r="L382" s="52"/>
      <c r="M382" s="49"/>
      <c r="N382" s="52"/>
      <c r="O382" s="55" t="s">
        <v>176</v>
      </c>
      <c r="P382" s="52"/>
      <c r="Q382" s="91" t="s">
        <v>1303</v>
      </c>
      <c r="R382" s="52"/>
      <c r="S382" s="52"/>
      <c r="T382" s="52"/>
      <c r="U382" s="52"/>
      <c r="V382" s="52" t="s">
        <v>504</v>
      </c>
      <c r="W382" s="52"/>
      <c r="X382" s="52"/>
      <c r="Y382" s="49"/>
      <c r="Z382" s="52"/>
      <c r="AA382" s="56"/>
      <c r="AB382" s="56"/>
      <c r="AC382" s="56"/>
      <c r="AD382" s="56"/>
      <c r="AE382" s="52"/>
      <c r="AF382" s="52" t="s">
        <v>1811</v>
      </c>
      <c r="AG382" s="54"/>
      <c r="AH382" s="56"/>
      <c r="AI382" s="58"/>
      <c r="AJ382" s="58"/>
      <c r="AK382" s="56"/>
      <c r="AL382" s="59"/>
      <c r="AM382" s="60"/>
      <c r="AN382" s="62" t="e">
        <f t="shared" ca="1" si="60"/>
        <v>#DIV/0!</v>
      </c>
      <c r="AO382" s="62">
        <v>0</v>
      </c>
      <c r="AP382" s="62"/>
      <c r="AQ382" s="68">
        <v>0</v>
      </c>
      <c r="AR382" s="65">
        <v>0</v>
      </c>
      <c r="AS382" s="66">
        <f t="shared" si="61"/>
        <v>0</v>
      </c>
      <c r="AT382" s="63">
        <f t="shared" si="62"/>
        <v>0</v>
      </c>
      <c r="AU382" s="63">
        <f t="shared" si="63"/>
        <v>0</v>
      </c>
      <c r="AV382" s="59" t="s">
        <v>1381</v>
      </c>
      <c r="AW382" s="59" t="s">
        <v>1781</v>
      </c>
      <c r="AX382" s="60"/>
      <c r="AY382" s="241"/>
      <c r="AZ382" s="241"/>
      <c r="BA382" s="60">
        <f t="shared" si="58"/>
        <v>0</v>
      </c>
      <c r="BB382" s="212">
        <f t="shared" si="59"/>
        <v>0</v>
      </c>
      <c r="BC382" s="67"/>
      <c r="BD382" s="67"/>
      <c r="BE382" s="67"/>
      <c r="BF382" s="67"/>
    </row>
    <row r="383" spans="1:58" s="12" customFormat="1" ht="25.5" x14ac:dyDescent="0.25">
      <c r="A383" s="49"/>
      <c r="B383" s="50"/>
      <c r="C383" s="69"/>
      <c r="D383" s="52"/>
      <c r="E383" s="52"/>
      <c r="F383" s="52" t="s">
        <v>2192</v>
      </c>
      <c r="G383" s="49" t="s">
        <v>121</v>
      </c>
      <c r="H383" s="187" t="s">
        <v>124</v>
      </c>
      <c r="I383" s="53" t="s">
        <v>714</v>
      </c>
      <c r="J383" s="54">
        <v>190000000</v>
      </c>
      <c r="K383" s="52"/>
      <c r="L383" s="52"/>
      <c r="M383" s="49"/>
      <c r="N383" s="52"/>
      <c r="O383" s="55" t="s">
        <v>176</v>
      </c>
      <c r="P383" s="52"/>
      <c r="Q383" s="91" t="s">
        <v>1301</v>
      </c>
      <c r="R383" s="52"/>
      <c r="S383" s="52"/>
      <c r="T383" s="52"/>
      <c r="U383" s="52"/>
      <c r="V383" s="52" t="s">
        <v>490</v>
      </c>
      <c r="W383" s="52"/>
      <c r="X383" s="52"/>
      <c r="Y383" s="49"/>
      <c r="Z383" s="52"/>
      <c r="AA383" s="56"/>
      <c r="AB383" s="56"/>
      <c r="AC383" s="56"/>
      <c r="AD383" s="56"/>
      <c r="AE383" s="52"/>
      <c r="AF383" s="52" t="s">
        <v>2192</v>
      </c>
      <c r="AG383" s="54"/>
      <c r="AH383" s="56"/>
      <c r="AI383" s="58"/>
      <c r="AJ383" s="58"/>
      <c r="AK383" s="56"/>
      <c r="AL383" s="59"/>
      <c r="AM383" s="60"/>
      <c r="AN383" s="62" t="e">
        <f t="shared" ca="1" si="60"/>
        <v>#DIV/0!</v>
      </c>
      <c r="AO383" s="62">
        <v>0</v>
      </c>
      <c r="AP383" s="62"/>
      <c r="AQ383" s="68">
        <v>0</v>
      </c>
      <c r="AR383" s="65">
        <v>0</v>
      </c>
      <c r="AS383" s="66">
        <f t="shared" si="61"/>
        <v>0</v>
      </c>
      <c r="AT383" s="63">
        <f t="shared" si="62"/>
        <v>0</v>
      </c>
      <c r="AU383" s="63">
        <f t="shared" si="63"/>
        <v>0</v>
      </c>
      <c r="AV383" s="59" t="s">
        <v>1381</v>
      </c>
      <c r="AW383" s="59" t="s">
        <v>1781</v>
      </c>
      <c r="AX383" s="60"/>
      <c r="AY383" s="241"/>
      <c r="AZ383" s="241"/>
      <c r="BA383" s="60">
        <f t="shared" si="58"/>
        <v>0</v>
      </c>
      <c r="BB383" s="212">
        <f t="shared" si="59"/>
        <v>0</v>
      </c>
      <c r="BC383" s="67"/>
      <c r="BD383" s="67"/>
      <c r="BE383" s="67"/>
      <c r="BF383" s="67"/>
    </row>
    <row r="384" spans="1:58" s="12" customFormat="1" ht="25.5" customHeight="1" x14ac:dyDescent="0.25">
      <c r="A384" s="49"/>
      <c r="B384" s="50"/>
      <c r="C384" s="69"/>
      <c r="D384" s="52"/>
      <c r="E384" s="52"/>
      <c r="F384" s="52" t="s">
        <v>2193</v>
      </c>
      <c r="G384" s="49" t="s">
        <v>114</v>
      </c>
      <c r="H384" s="187" t="s">
        <v>109</v>
      </c>
      <c r="I384" s="53" t="s">
        <v>714</v>
      </c>
      <c r="J384" s="54">
        <v>2000000000</v>
      </c>
      <c r="K384" s="52"/>
      <c r="L384" s="52" t="s">
        <v>169</v>
      </c>
      <c r="M384" s="49">
        <v>20</v>
      </c>
      <c r="N384" s="52"/>
      <c r="O384" s="55" t="s">
        <v>176</v>
      </c>
      <c r="P384" s="52"/>
      <c r="Q384" s="91"/>
      <c r="R384" s="52"/>
      <c r="S384" s="52"/>
      <c r="T384" s="52"/>
      <c r="U384" s="52"/>
      <c r="V384" s="52"/>
      <c r="W384" s="52"/>
      <c r="X384" s="52"/>
      <c r="Y384" s="49"/>
      <c r="Z384" s="52"/>
      <c r="AA384" s="56"/>
      <c r="AB384" s="56"/>
      <c r="AC384" s="56"/>
      <c r="AD384" s="56"/>
      <c r="AE384" s="52"/>
      <c r="AF384" s="52" t="s">
        <v>2193</v>
      </c>
      <c r="AG384" s="54"/>
      <c r="AH384" s="56"/>
      <c r="AI384" s="58"/>
      <c r="AJ384" s="58"/>
      <c r="AK384" s="56"/>
      <c r="AL384" s="59"/>
      <c r="AM384" s="60"/>
      <c r="AN384" s="62" t="e">
        <f t="shared" ca="1" si="60"/>
        <v>#DIV/0!</v>
      </c>
      <c r="AO384" s="62">
        <v>0</v>
      </c>
      <c r="AP384" s="62"/>
      <c r="AQ384" s="68">
        <v>0</v>
      </c>
      <c r="AR384" s="65">
        <v>0</v>
      </c>
      <c r="AS384" s="66">
        <f t="shared" si="61"/>
        <v>0</v>
      </c>
      <c r="AT384" s="63">
        <f t="shared" si="62"/>
        <v>0</v>
      </c>
      <c r="AU384" s="63">
        <f t="shared" si="63"/>
        <v>0</v>
      </c>
      <c r="AV384" s="59" t="s">
        <v>1381</v>
      </c>
      <c r="AW384" s="59" t="s">
        <v>1781</v>
      </c>
      <c r="AX384" s="60"/>
      <c r="AY384" s="241"/>
      <c r="AZ384" s="241"/>
      <c r="BA384" s="60">
        <f t="shared" si="58"/>
        <v>0</v>
      </c>
      <c r="BB384" s="212" t="str">
        <f t="shared" si="59"/>
        <v>Km</v>
      </c>
      <c r="BC384" s="67"/>
      <c r="BD384" s="67"/>
      <c r="BE384" s="67"/>
      <c r="BF384" s="67"/>
    </row>
    <row r="385" spans="1:58" s="12" customFormat="1" ht="25.5" customHeight="1" x14ac:dyDescent="0.25">
      <c r="A385" s="49"/>
      <c r="B385" s="50"/>
      <c r="C385" s="69"/>
      <c r="D385" s="52"/>
      <c r="E385" s="52"/>
      <c r="F385" s="52" t="s">
        <v>1814</v>
      </c>
      <c r="G385" s="49" t="s">
        <v>114</v>
      </c>
      <c r="H385" s="187" t="s">
        <v>109</v>
      </c>
      <c r="I385" s="53" t="s">
        <v>714</v>
      </c>
      <c r="J385" s="54">
        <v>220000000</v>
      </c>
      <c r="K385" s="52"/>
      <c r="L385" s="52" t="s">
        <v>169</v>
      </c>
      <c r="M385" s="49"/>
      <c r="N385" s="52"/>
      <c r="O385" s="55" t="s">
        <v>176</v>
      </c>
      <c r="P385" s="52"/>
      <c r="Q385" s="91" t="s">
        <v>1304</v>
      </c>
      <c r="R385" s="52"/>
      <c r="S385" s="52"/>
      <c r="T385" s="52"/>
      <c r="U385" s="52"/>
      <c r="V385" s="52"/>
      <c r="W385" s="52"/>
      <c r="X385" s="52"/>
      <c r="Y385" s="49"/>
      <c r="Z385" s="52"/>
      <c r="AA385" s="56"/>
      <c r="AB385" s="56"/>
      <c r="AC385" s="56"/>
      <c r="AD385" s="56"/>
      <c r="AE385" s="52"/>
      <c r="AF385" s="52" t="s">
        <v>1814</v>
      </c>
      <c r="AG385" s="54"/>
      <c r="AH385" s="56"/>
      <c r="AI385" s="58"/>
      <c r="AJ385" s="58"/>
      <c r="AK385" s="56"/>
      <c r="AL385" s="59"/>
      <c r="AM385" s="60"/>
      <c r="AN385" s="62" t="e">
        <f t="shared" ca="1" si="60"/>
        <v>#DIV/0!</v>
      </c>
      <c r="AO385" s="62">
        <v>0</v>
      </c>
      <c r="AP385" s="62"/>
      <c r="AQ385" s="68">
        <v>0</v>
      </c>
      <c r="AR385" s="65">
        <v>0</v>
      </c>
      <c r="AS385" s="66">
        <f t="shared" si="61"/>
        <v>0</v>
      </c>
      <c r="AT385" s="63">
        <f t="shared" si="62"/>
        <v>0</v>
      </c>
      <c r="AU385" s="63">
        <f t="shared" si="63"/>
        <v>0</v>
      </c>
      <c r="AV385" s="59" t="s">
        <v>1381</v>
      </c>
      <c r="AW385" s="59" t="s">
        <v>1781</v>
      </c>
      <c r="AX385" s="60"/>
      <c r="AY385" s="241"/>
      <c r="AZ385" s="241"/>
      <c r="BA385" s="60">
        <f t="shared" si="58"/>
        <v>0</v>
      </c>
      <c r="BB385" s="212" t="str">
        <f t="shared" si="59"/>
        <v>Km</v>
      </c>
      <c r="BC385" s="67"/>
      <c r="BD385" s="67"/>
      <c r="BE385" s="67"/>
      <c r="BF385" s="67"/>
    </row>
    <row r="386" spans="1:58" s="12" customFormat="1" ht="38.25" customHeight="1" x14ac:dyDescent="0.25">
      <c r="A386" s="49"/>
      <c r="B386" s="50"/>
      <c r="C386" s="69"/>
      <c r="D386" s="52"/>
      <c r="E386" s="52"/>
      <c r="F386" s="52" t="s">
        <v>1825</v>
      </c>
      <c r="G386" s="49" t="s">
        <v>1699</v>
      </c>
      <c r="H386" s="187" t="s">
        <v>109</v>
      </c>
      <c r="I386" s="53" t="s">
        <v>714</v>
      </c>
      <c r="J386" s="54">
        <v>140000000</v>
      </c>
      <c r="K386" s="52"/>
      <c r="L386" s="52" t="s">
        <v>2375</v>
      </c>
      <c r="M386" s="49"/>
      <c r="N386" s="52"/>
      <c r="O386" s="55" t="s">
        <v>176</v>
      </c>
      <c r="P386" s="52"/>
      <c r="Q386" s="91" t="s">
        <v>2178</v>
      </c>
      <c r="R386" s="52"/>
      <c r="S386" s="52"/>
      <c r="T386" s="52"/>
      <c r="U386" s="52"/>
      <c r="V386" s="52" t="s">
        <v>1382</v>
      </c>
      <c r="W386" s="52"/>
      <c r="X386" s="52"/>
      <c r="Y386" s="49"/>
      <c r="Z386" s="52"/>
      <c r="AA386" s="56"/>
      <c r="AB386" s="56"/>
      <c r="AC386" s="56"/>
      <c r="AD386" s="56"/>
      <c r="AE386" s="52"/>
      <c r="AF386" s="52" t="s">
        <v>1825</v>
      </c>
      <c r="AG386" s="54"/>
      <c r="AH386" s="56"/>
      <c r="AI386" s="58"/>
      <c r="AJ386" s="58"/>
      <c r="AK386" s="56"/>
      <c r="AL386" s="59"/>
      <c r="AM386" s="60"/>
      <c r="AN386" s="62" t="e">
        <f t="shared" ca="1" si="60"/>
        <v>#DIV/0!</v>
      </c>
      <c r="AO386" s="62">
        <v>0</v>
      </c>
      <c r="AP386" s="62"/>
      <c r="AQ386" s="68">
        <v>0</v>
      </c>
      <c r="AR386" s="65">
        <v>0</v>
      </c>
      <c r="AS386" s="66">
        <f t="shared" si="61"/>
        <v>0</v>
      </c>
      <c r="AT386" s="63">
        <f t="shared" si="62"/>
        <v>0</v>
      </c>
      <c r="AU386" s="63">
        <f t="shared" si="63"/>
        <v>0</v>
      </c>
      <c r="AV386" s="59" t="s">
        <v>1381</v>
      </c>
      <c r="AW386" s="59" t="s">
        <v>1781</v>
      </c>
      <c r="AX386" s="60"/>
      <c r="AY386" s="241"/>
      <c r="AZ386" s="241"/>
      <c r="BA386" s="60">
        <f t="shared" si="58"/>
        <v>0</v>
      </c>
      <c r="BB386" s="212" t="str">
        <f t="shared" si="59"/>
        <v>Pièces</v>
      </c>
      <c r="BC386" s="67"/>
      <c r="BD386" s="67"/>
      <c r="BE386" s="67"/>
      <c r="BF386" s="67"/>
    </row>
    <row r="387" spans="1:58" s="12" customFormat="1" ht="25.5" customHeight="1" x14ac:dyDescent="0.25">
      <c r="A387" s="49"/>
      <c r="B387" s="50"/>
      <c r="C387" s="69"/>
      <c r="D387" s="52"/>
      <c r="E387" s="52"/>
      <c r="F387" s="52" t="s">
        <v>2194</v>
      </c>
      <c r="G387" s="49" t="s">
        <v>1699</v>
      </c>
      <c r="H387" s="187" t="s">
        <v>110</v>
      </c>
      <c r="I387" s="53" t="s">
        <v>714</v>
      </c>
      <c r="J387" s="54">
        <v>100000000</v>
      </c>
      <c r="K387" s="52"/>
      <c r="L387" s="52" t="s">
        <v>2375</v>
      </c>
      <c r="M387" s="49"/>
      <c r="N387" s="52"/>
      <c r="O387" s="55" t="s">
        <v>176</v>
      </c>
      <c r="P387" s="52"/>
      <c r="Q387" s="91" t="s">
        <v>2178</v>
      </c>
      <c r="R387" s="52"/>
      <c r="S387" s="52"/>
      <c r="T387" s="52"/>
      <c r="U387" s="52"/>
      <c r="V387" s="52" t="s">
        <v>1382</v>
      </c>
      <c r="W387" s="52"/>
      <c r="X387" s="52"/>
      <c r="Y387" s="49"/>
      <c r="Z387" s="52"/>
      <c r="AA387" s="56"/>
      <c r="AB387" s="56"/>
      <c r="AC387" s="56"/>
      <c r="AD387" s="56"/>
      <c r="AE387" s="52"/>
      <c r="AF387" s="52" t="s">
        <v>2194</v>
      </c>
      <c r="AG387" s="54"/>
      <c r="AH387" s="56"/>
      <c r="AI387" s="58"/>
      <c r="AJ387" s="58"/>
      <c r="AK387" s="56"/>
      <c r="AL387" s="59"/>
      <c r="AM387" s="60"/>
      <c r="AN387" s="62" t="e">
        <f t="shared" ca="1" si="60"/>
        <v>#DIV/0!</v>
      </c>
      <c r="AO387" s="62">
        <v>0</v>
      </c>
      <c r="AP387" s="62"/>
      <c r="AQ387" s="68">
        <v>0</v>
      </c>
      <c r="AR387" s="65">
        <v>0</v>
      </c>
      <c r="AS387" s="66">
        <f t="shared" si="61"/>
        <v>0</v>
      </c>
      <c r="AT387" s="63">
        <f t="shared" si="62"/>
        <v>0</v>
      </c>
      <c r="AU387" s="63">
        <f t="shared" si="63"/>
        <v>0</v>
      </c>
      <c r="AV387" s="59" t="s">
        <v>1381</v>
      </c>
      <c r="AW387" s="59" t="s">
        <v>1781</v>
      </c>
      <c r="AX387" s="60"/>
      <c r="AY387" s="241"/>
      <c r="AZ387" s="241"/>
      <c r="BA387" s="60">
        <f t="shared" si="58"/>
        <v>0</v>
      </c>
      <c r="BB387" s="212" t="str">
        <f t="shared" si="59"/>
        <v>Pièces</v>
      </c>
      <c r="BC387" s="67"/>
      <c r="BD387" s="67"/>
      <c r="BE387" s="67"/>
      <c r="BF387" s="67"/>
    </row>
    <row r="388" spans="1:58" s="12" customFormat="1" ht="25.5" customHeight="1" x14ac:dyDescent="0.25">
      <c r="A388" s="49"/>
      <c r="B388" s="50"/>
      <c r="C388" s="69"/>
      <c r="D388" s="52"/>
      <c r="E388" s="52"/>
      <c r="F388" s="52" t="s">
        <v>1827</v>
      </c>
      <c r="G388" s="49" t="s">
        <v>1699</v>
      </c>
      <c r="H388" s="187" t="s">
        <v>110</v>
      </c>
      <c r="I388" s="53" t="s">
        <v>714</v>
      </c>
      <c r="J388" s="54">
        <v>97000000</v>
      </c>
      <c r="K388" s="52"/>
      <c r="L388" s="52" t="s">
        <v>2375</v>
      </c>
      <c r="M388" s="49"/>
      <c r="N388" s="52"/>
      <c r="O388" s="55" t="s">
        <v>176</v>
      </c>
      <c r="P388" s="52"/>
      <c r="Q388" s="91" t="s">
        <v>2178</v>
      </c>
      <c r="R388" s="52"/>
      <c r="S388" s="52"/>
      <c r="T388" s="52"/>
      <c r="U388" s="52"/>
      <c r="V388" s="52" t="s">
        <v>1382</v>
      </c>
      <c r="W388" s="52"/>
      <c r="X388" s="52"/>
      <c r="Y388" s="49"/>
      <c r="Z388" s="52"/>
      <c r="AA388" s="56"/>
      <c r="AB388" s="56"/>
      <c r="AC388" s="56"/>
      <c r="AD388" s="56"/>
      <c r="AE388" s="52"/>
      <c r="AF388" s="52" t="s">
        <v>1827</v>
      </c>
      <c r="AG388" s="54"/>
      <c r="AH388" s="56"/>
      <c r="AI388" s="58"/>
      <c r="AJ388" s="58"/>
      <c r="AK388" s="56"/>
      <c r="AL388" s="59"/>
      <c r="AM388" s="60"/>
      <c r="AN388" s="62" t="e">
        <f t="shared" ca="1" si="60"/>
        <v>#DIV/0!</v>
      </c>
      <c r="AO388" s="62">
        <v>0</v>
      </c>
      <c r="AP388" s="62"/>
      <c r="AQ388" s="68">
        <v>0</v>
      </c>
      <c r="AR388" s="65">
        <v>0</v>
      </c>
      <c r="AS388" s="66">
        <f t="shared" si="61"/>
        <v>0</v>
      </c>
      <c r="AT388" s="63">
        <f t="shared" si="62"/>
        <v>0</v>
      </c>
      <c r="AU388" s="63">
        <f t="shared" si="63"/>
        <v>0</v>
      </c>
      <c r="AV388" s="59" t="s">
        <v>1381</v>
      </c>
      <c r="AW388" s="59" t="s">
        <v>1781</v>
      </c>
      <c r="AX388" s="60"/>
      <c r="AY388" s="241"/>
      <c r="AZ388" s="241"/>
      <c r="BA388" s="60">
        <f t="shared" si="58"/>
        <v>0</v>
      </c>
      <c r="BB388" s="212" t="str">
        <f t="shared" si="59"/>
        <v>Pièces</v>
      </c>
      <c r="BC388" s="67"/>
      <c r="BD388" s="67"/>
      <c r="BE388" s="67"/>
      <c r="BF388" s="67"/>
    </row>
    <row r="389" spans="1:58" s="12" customFormat="1" ht="25.5" customHeight="1" x14ac:dyDescent="0.25">
      <c r="A389" s="49"/>
      <c r="B389" s="50"/>
      <c r="C389" s="69"/>
      <c r="D389" s="52"/>
      <c r="E389" s="52"/>
      <c r="F389" s="52" t="s">
        <v>2195</v>
      </c>
      <c r="G389" s="49" t="s">
        <v>1699</v>
      </c>
      <c r="H389" s="187" t="s">
        <v>110</v>
      </c>
      <c r="I389" s="53" t="s">
        <v>714</v>
      </c>
      <c r="J389" s="54">
        <v>1500000000</v>
      </c>
      <c r="K389" s="52"/>
      <c r="L389" s="52" t="s">
        <v>2375</v>
      </c>
      <c r="M389" s="49"/>
      <c r="N389" s="52"/>
      <c r="O389" s="55" t="s">
        <v>176</v>
      </c>
      <c r="P389" s="52"/>
      <c r="Q389" s="91" t="s">
        <v>2178</v>
      </c>
      <c r="R389" s="52"/>
      <c r="S389" s="52"/>
      <c r="T389" s="52"/>
      <c r="U389" s="52"/>
      <c r="V389" s="52" t="s">
        <v>1382</v>
      </c>
      <c r="W389" s="52"/>
      <c r="X389" s="52"/>
      <c r="Y389" s="49"/>
      <c r="Z389" s="52"/>
      <c r="AA389" s="56"/>
      <c r="AB389" s="56"/>
      <c r="AC389" s="56"/>
      <c r="AD389" s="56"/>
      <c r="AE389" s="52"/>
      <c r="AF389" s="52" t="s">
        <v>2195</v>
      </c>
      <c r="AG389" s="54"/>
      <c r="AH389" s="56"/>
      <c r="AI389" s="58"/>
      <c r="AJ389" s="58"/>
      <c r="AK389" s="56"/>
      <c r="AL389" s="59"/>
      <c r="AM389" s="60"/>
      <c r="AN389" s="62" t="e">
        <f t="shared" ca="1" si="60"/>
        <v>#DIV/0!</v>
      </c>
      <c r="AO389" s="62">
        <v>0</v>
      </c>
      <c r="AP389" s="62"/>
      <c r="AQ389" s="68">
        <v>0</v>
      </c>
      <c r="AR389" s="65">
        <v>0</v>
      </c>
      <c r="AS389" s="66">
        <f t="shared" si="61"/>
        <v>0</v>
      </c>
      <c r="AT389" s="63">
        <f t="shared" si="62"/>
        <v>0</v>
      </c>
      <c r="AU389" s="63">
        <f t="shared" si="63"/>
        <v>0</v>
      </c>
      <c r="AV389" s="59" t="s">
        <v>1381</v>
      </c>
      <c r="AW389" s="59" t="s">
        <v>1781</v>
      </c>
      <c r="AX389" s="60"/>
      <c r="AY389" s="241"/>
      <c r="AZ389" s="241"/>
      <c r="BA389" s="60">
        <f t="shared" si="58"/>
        <v>0</v>
      </c>
      <c r="BB389" s="212" t="str">
        <f t="shared" si="59"/>
        <v>Pièces</v>
      </c>
      <c r="BC389" s="67"/>
      <c r="BD389" s="67"/>
      <c r="BE389" s="67"/>
      <c r="BF389" s="67"/>
    </row>
    <row r="390" spans="1:58" s="12" customFormat="1" ht="51" customHeight="1" x14ac:dyDescent="0.25">
      <c r="A390" s="49"/>
      <c r="B390" s="50"/>
      <c r="C390" s="69"/>
      <c r="D390" s="52"/>
      <c r="E390" s="52"/>
      <c r="F390" s="52" t="s">
        <v>1829</v>
      </c>
      <c r="G390" s="49" t="s">
        <v>1699</v>
      </c>
      <c r="H390" s="187" t="s">
        <v>110</v>
      </c>
      <c r="I390" s="53" t="s">
        <v>714</v>
      </c>
      <c r="J390" s="54">
        <v>500000000</v>
      </c>
      <c r="K390" s="52"/>
      <c r="L390" s="52" t="s">
        <v>2375</v>
      </c>
      <c r="M390" s="49"/>
      <c r="N390" s="52"/>
      <c r="O390" s="55" t="s">
        <v>176</v>
      </c>
      <c r="P390" s="52"/>
      <c r="Q390" s="91" t="s">
        <v>2178</v>
      </c>
      <c r="R390" s="52"/>
      <c r="S390" s="52"/>
      <c r="T390" s="52"/>
      <c r="U390" s="52"/>
      <c r="V390" s="52" t="s">
        <v>1382</v>
      </c>
      <c r="W390" s="52"/>
      <c r="X390" s="52"/>
      <c r="Y390" s="49"/>
      <c r="Z390" s="52"/>
      <c r="AA390" s="56"/>
      <c r="AB390" s="56"/>
      <c r="AC390" s="56"/>
      <c r="AD390" s="56"/>
      <c r="AE390" s="52"/>
      <c r="AF390" s="52" t="s">
        <v>1829</v>
      </c>
      <c r="AG390" s="54"/>
      <c r="AH390" s="56"/>
      <c r="AI390" s="58"/>
      <c r="AJ390" s="58"/>
      <c r="AK390" s="56"/>
      <c r="AL390" s="59"/>
      <c r="AM390" s="60"/>
      <c r="AN390" s="62" t="e">
        <f t="shared" ca="1" si="60"/>
        <v>#DIV/0!</v>
      </c>
      <c r="AO390" s="62">
        <v>0</v>
      </c>
      <c r="AP390" s="62"/>
      <c r="AQ390" s="68">
        <v>0</v>
      </c>
      <c r="AR390" s="65">
        <v>0</v>
      </c>
      <c r="AS390" s="66">
        <f t="shared" si="61"/>
        <v>0</v>
      </c>
      <c r="AT390" s="63">
        <f t="shared" si="62"/>
        <v>0</v>
      </c>
      <c r="AU390" s="63">
        <f t="shared" si="63"/>
        <v>0</v>
      </c>
      <c r="AV390" s="59" t="s">
        <v>1381</v>
      </c>
      <c r="AW390" s="59" t="s">
        <v>1781</v>
      </c>
      <c r="AX390" s="60"/>
      <c r="AY390" s="241"/>
      <c r="AZ390" s="241"/>
      <c r="BA390" s="60">
        <f t="shared" si="58"/>
        <v>0</v>
      </c>
      <c r="BB390" s="212" t="str">
        <f t="shared" si="59"/>
        <v>Pièces</v>
      </c>
      <c r="BC390" s="67"/>
      <c r="BD390" s="67"/>
      <c r="BE390" s="67"/>
      <c r="BF390" s="67"/>
    </row>
    <row r="391" spans="1:58" s="12" customFormat="1" ht="25.5" customHeight="1" x14ac:dyDescent="0.25">
      <c r="A391" s="49"/>
      <c r="B391" s="50"/>
      <c r="C391" s="69"/>
      <c r="D391" s="52"/>
      <c r="E391" s="52"/>
      <c r="F391" s="52" t="s">
        <v>1830</v>
      </c>
      <c r="G391" s="49" t="s">
        <v>1699</v>
      </c>
      <c r="H391" s="187" t="s">
        <v>110</v>
      </c>
      <c r="I391" s="53" t="s">
        <v>714</v>
      </c>
      <c r="J391" s="54">
        <v>400000000</v>
      </c>
      <c r="K391" s="52"/>
      <c r="L391" s="52" t="s">
        <v>2375</v>
      </c>
      <c r="M391" s="49"/>
      <c r="N391" s="52"/>
      <c r="O391" s="55" t="s">
        <v>176</v>
      </c>
      <c r="P391" s="52"/>
      <c r="Q391" s="91" t="s">
        <v>2178</v>
      </c>
      <c r="R391" s="52"/>
      <c r="S391" s="52"/>
      <c r="T391" s="52"/>
      <c r="U391" s="52"/>
      <c r="V391" s="52" t="s">
        <v>1382</v>
      </c>
      <c r="W391" s="52"/>
      <c r="X391" s="52"/>
      <c r="Y391" s="49"/>
      <c r="Z391" s="52"/>
      <c r="AA391" s="56"/>
      <c r="AB391" s="56"/>
      <c r="AC391" s="56"/>
      <c r="AD391" s="56"/>
      <c r="AE391" s="52"/>
      <c r="AF391" s="52" t="s">
        <v>1830</v>
      </c>
      <c r="AG391" s="54"/>
      <c r="AH391" s="56"/>
      <c r="AI391" s="58"/>
      <c r="AJ391" s="58"/>
      <c r="AK391" s="56"/>
      <c r="AL391" s="59"/>
      <c r="AM391" s="60"/>
      <c r="AN391" s="62" t="e">
        <f t="shared" ca="1" si="60"/>
        <v>#DIV/0!</v>
      </c>
      <c r="AO391" s="62">
        <v>0</v>
      </c>
      <c r="AP391" s="62"/>
      <c r="AQ391" s="68">
        <v>0</v>
      </c>
      <c r="AR391" s="65">
        <v>0</v>
      </c>
      <c r="AS391" s="66">
        <f t="shared" si="61"/>
        <v>0</v>
      </c>
      <c r="AT391" s="63">
        <f t="shared" si="62"/>
        <v>0</v>
      </c>
      <c r="AU391" s="63">
        <f t="shared" si="63"/>
        <v>0</v>
      </c>
      <c r="AV391" s="59" t="s">
        <v>1381</v>
      </c>
      <c r="AW391" s="59" t="s">
        <v>1781</v>
      </c>
      <c r="AX391" s="60"/>
      <c r="AY391" s="241"/>
      <c r="AZ391" s="241"/>
      <c r="BA391" s="60">
        <f t="shared" si="58"/>
        <v>0</v>
      </c>
      <c r="BB391" s="212" t="str">
        <f t="shared" si="59"/>
        <v>Pièces</v>
      </c>
      <c r="BC391" s="67"/>
      <c r="BD391" s="67"/>
      <c r="BE391" s="67"/>
      <c r="BF391" s="67"/>
    </row>
    <row r="392" spans="1:58" s="12" customFormat="1" ht="15" customHeight="1" x14ac:dyDescent="0.25">
      <c r="A392" s="49"/>
      <c r="B392" s="50"/>
      <c r="C392" s="69"/>
      <c r="D392" s="52"/>
      <c r="E392" s="52"/>
      <c r="F392" s="52" t="s">
        <v>1831</v>
      </c>
      <c r="G392" s="49" t="s">
        <v>1699</v>
      </c>
      <c r="H392" s="187" t="s">
        <v>110</v>
      </c>
      <c r="I392" s="53" t="s">
        <v>714</v>
      </c>
      <c r="J392" s="54">
        <v>2360000000</v>
      </c>
      <c r="K392" s="52"/>
      <c r="L392" s="52" t="s">
        <v>2375</v>
      </c>
      <c r="M392" s="49"/>
      <c r="N392" s="52"/>
      <c r="O392" s="55" t="s">
        <v>176</v>
      </c>
      <c r="P392" s="52"/>
      <c r="Q392" s="91" t="s">
        <v>2178</v>
      </c>
      <c r="R392" s="52"/>
      <c r="S392" s="52"/>
      <c r="T392" s="52"/>
      <c r="U392" s="52"/>
      <c r="V392" s="52" t="s">
        <v>1382</v>
      </c>
      <c r="W392" s="52"/>
      <c r="X392" s="52"/>
      <c r="Y392" s="49"/>
      <c r="Z392" s="52"/>
      <c r="AA392" s="56"/>
      <c r="AB392" s="56"/>
      <c r="AC392" s="56"/>
      <c r="AD392" s="56"/>
      <c r="AE392" s="52"/>
      <c r="AF392" s="52" t="s">
        <v>1831</v>
      </c>
      <c r="AG392" s="54"/>
      <c r="AH392" s="56"/>
      <c r="AI392" s="58"/>
      <c r="AJ392" s="58"/>
      <c r="AK392" s="56"/>
      <c r="AL392" s="59"/>
      <c r="AM392" s="60"/>
      <c r="AN392" s="62" t="e">
        <f t="shared" ca="1" si="60"/>
        <v>#DIV/0!</v>
      </c>
      <c r="AO392" s="62">
        <v>0</v>
      </c>
      <c r="AP392" s="62"/>
      <c r="AQ392" s="68">
        <v>0</v>
      </c>
      <c r="AR392" s="65">
        <v>0</v>
      </c>
      <c r="AS392" s="66">
        <f t="shared" si="61"/>
        <v>0</v>
      </c>
      <c r="AT392" s="63">
        <f t="shared" si="62"/>
        <v>0</v>
      </c>
      <c r="AU392" s="63">
        <f t="shared" si="63"/>
        <v>0</v>
      </c>
      <c r="AV392" s="59" t="s">
        <v>1381</v>
      </c>
      <c r="AW392" s="59" t="s">
        <v>1781</v>
      </c>
      <c r="AX392" s="60"/>
      <c r="AY392" s="241"/>
      <c r="AZ392" s="241"/>
      <c r="BA392" s="60">
        <f t="shared" si="58"/>
        <v>0</v>
      </c>
      <c r="BB392" s="212" t="str">
        <f t="shared" si="59"/>
        <v>Pièces</v>
      </c>
      <c r="BC392" s="67"/>
      <c r="BD392" s="67"/>
      <c r="BE392" s="67"/>
      <c r="BF392" s="67"/>
    </row>
    <row r="393" spans="1:58" s="12" customFormat="1" ht="25.5" customHeight="1" x14ac:dyDescent="0.25">
      <c r="A393" s="49"/>
      <c r="B393" s="50"/>
      <c r="C393" s="69"/>
      <c r="D393" s="52"/>
      <c r="E393" s="52"/>
      <c r="F393" s="52" t="s">
        <v>1832</v>
      </c>
      <c r="G393" s="49" t="s">
        <v>1699</v>
      </c>
      <c r="H393" s="187" t="s">
        <v>109</v>
      </c>
      <c r="I393" s="53" t="s">
        <v>714</v>
      </c>
      <c r="J393" s="54">
        <v>100000000</v>
      </c>
      <c r="K393" s="52"/>
      <c r="L393" s="52" t="s">
        <v>2375</v>
      </c>
      <c r="M393" s="49"/>
      <c r="N393" s="52"/>
      <c r="O393" s="55" t="s">
        <v>176</v>
      </c>
      <c r="P393" s="52"/>
      <c r="Q393" s="91" t="s">
        <v>2178</v>
      </c>
      <c r="R393" s="52"/>
      <c r="S393" s="52"/>
      <c r="T393" s="52"/>
      <c r="U393" s="52"/>
      <c r="V393" s="52" t="s">
        <v>1382</v>
      </c>
      <c r="W393" s="52"/>
      <c r="X393" s="52"/>
      <c r="Y393" s="49"/>
      <c r="Z393" s="52"/>
      <c r="AA393" s="56"/>
      <c r="AB393" s="56"/>
      <c r="AC393" s="56"/>
      <c r="AD393" s="56"/>
      <c r="AE393" s="52"/>
      <c r="AF393" s="52" t="s">
        <v>1832</v>
      </c>
      <c r="AG393" s="54"/>
      <c r="AH393" s="56"/>
      <c r="AI393" s="58"/>
      <c r="AJ393" s="58"/>
      <c r="AK393" s="56"/>
      <c r="AL393" s="59"/>
      <c r="AM393" s="60"/>
      <c r="AN393" s="62" t="e">
        <f t="shared" ca="1" si="60"/>
        <v>#DIV/0!</v>
      </c>
      <c r="AO393" s="62">
        <v>0</v>
      </c>
      <c r="AP393" s="62"/>
      <c r="AQ393" s="68">
        <v>0</v>
      </c>
      <c r="AR393" s="65">
        <v>0</v>
      </c>
      <c r="AS393" s="66">
        <f t="shared" si="61"/>
        <v>0</v>
      </c>
      <c r="AT393" s="63">
        <f t="shared" si="62"/>
        <v>0</v>
      </c>
      <c r="AU393" s="63">
        <f t="shared" si="63"/>
        <v>0</v>
      </c>
      <c r="AV393" s="59" t="s">
        <v>1381</v>
      </c>
      <c r="AW393" s="59" t="s">
        <v>1781</v>
      </c>
      <c r="AX393" s="60"/>
      <c r="AY393" s="241"/>
      <c r="AZ393" s="241"/>
      <c r="BA393" s="60">
        <f t="shared" ref="BA393:BA448" si="64">+AU393*M393</f>
        <v>0</v>
      </c>
      <c r="BB393" s="212" t="str">
        <f t="shared" ref="BB393:BB448" si="65">L393</f>
        <v>Pièces</v>
      </c>
      <c r="BC393" s="67"/>
      <c r="BD393" s="67"/>
      <c r="BE393" s="67"/>
      <c r="BF393" s="67"/>
    </row>
    <row r="394" spans="1:58" s="12" customFormat="1" ht="25.5" customHeight="1" x14ac:dyDescent="0.25">
      <c r="A394" s="49"/>
      <c r="B394" s="50"/>
      <c r="C394" s="69"/>
      <c r="D394" s="52"/>
      <c r="E394" s="52"/>
      <c r="F394" s="52" t="s">
        <v>1833</v>
      </c>
      <c r="G394" s="49" t="s">
        <v>1699</v>
      </c>
      <c r="H394" s="187" t="s">
        <v>109</v>
      </c>
      <c r="I394" s="53" t="s">
        <v>714</v>
      </c>
      <c r="J394" s="54">
        <v>60000000</v>
      </c>
      <c r="K394" s="52"/>
      <c r="L394" s="52" t="s">
        <v>2375</v>
      </c>
      <c r="M394" s="49"/>
      <c r="N394" s="52"/>
      <c r="O394" s="55" t="s">
        <v>176</v>
      </c>
      <c r="P394" s="52"/>
      <c r="Q394" s="91" t="s">
        <v>2178</v>
      </c>
      <c r="R394" s="52"/>
      <c r="S394" s="52"/>
      <c r="T394" s="52"/>
      <c r="U394" s="52"/>
      <c r="V394" s="52" t="s">
        <v>1382</v>
      </c>
      <c r="W394" s="52"/>
      <c r="X394" s="52"/>
      <c r="Y394" s="49"/>
      <c r="Z394" s="52"/>
      <c r="AA394" s="56"/>
      <c r="AB394" s="56"/>
      <c r="AC394" s="56"/>
      <c r="AD394" s="56"/>
      <c r="AE394" s="52"/>
      <c r="AF394" s="52" t="s">
        <v>1833</v>
      </c>
      <c r="AG394" s="54"/>
      <c r="AH394" s="56"/>
      <c r="AI394" s="58"/>
      <c r="AJ394" s="58"/>
      <c r="AK394" s="56"/>
      <c r="AL394" s="59"/>
      <c r="AM394" s="60"/>
      <c r="AN394" s="62" t="e">
        <f t="shared" ca="1" si="60"/>
        <v>#DIV/0!</v>
      </c>
      <c r="AO394" s="62">
        <v>0</v>
      </c>
      <c r="AP394" s="62"/>
      <c r="AQ394" s="68">
        <v>0</v>
      </c>
      <c r="AR394" s="65">
        <v>0</v>
      </c>
      <c r="AS394" s="66">
        <f t="shared" si="61"/>
        <v>0</v>
      </c>
      <c r="AT394" s="63">
        <f t="shared" si="62"/>
        <v>0</v>
      </c>
      <c r="AU394" s="63">
        <f t="shared" si="63"/>
        <v>0</v>
      </c>
      <c r="AV394" s="59" t="s">
        <v>1381</v>
      </c>
      <c r="AW394" s="59" t="s">
        <v>1781</v>
      </c>
      <c r="AX394" s="60"/>
      <c r="AY394" s="241"/>
      <c r="AZ394" s="241"/>
      <c r="BA394" s="60">
        <f t="shared" si="64"/>
        <v>0</v>
      </c>
      <c r="BB394" s="212" t="str">
        <f t="shared" si="65"/>
        <v>Pièces</v>
      </c>
      <c r="BC394" s="67"/>
      <c r="BD394" s="67"/>
      <c r="BE394" s="67"/>
      <c r="BF394" s="67"/>
    </row>
    <row r="395" spans="1:58" s="12" customFormat="1" ht="51" customHeight="1" x14ac:dyDescent="0.25">
      <c r="A395" s="49"/>
      <c r="B395" s="50"/>
      <c r="C395" s="69"/>
      <c r="D395" s="52"/>
      <c r="E395" s="52"/>
      <c r="F395" s="52" t="s">
        <v>2196</v>
      </c>
      <c r="G395" s="49" t="s">
        <v>1699</v>
      </c>
      <c r="H395" s="187" t="s">
        <v>109</v>
      </c>
      <c r="I395" s="53" t="s">
        <v>714</v>
      </c>
      <c r="J395" s="54">
        <v>40000000</v>
      </c>
      <c r="K395" s="52"/>
      <c r="L395" s="52" t="s">
        <v>2375</v>
      </c>
      <c r="M395" s="49"/>
      <c r="N395" s="52"/>
      <c r="O395" s="55" t="s">
        <v>176</v>
      </c>
      <c r="P395" s="52"/>
      <c r="Q395" s="91" t="s">
        <v>2178</v>
      </c>
      <c r="R395" s="52"/>
      <c r="S395" s="52"/>
      <c r="T395" s="52"/>
      <c r="U395" s="52"/>
      <c r="V395" s="52" t="s">
        <v>1382</v>
      </c>
      <c r="W395" s="52"/>
      <c r="X395" s="52"/>
      <c r="Y395" s="49"/>
      <c r="Z395" s="52"/>
      <c r="AA395" s="56"/>
      <c r="AB395" s="56"/>
      <c r="AC395" s="56"/>
      <c r="AD395" s="56"/>
      <c r="AE395" s="52"/>
      <c r="AF395" s="52" t="s">
        <v>2196</v>
      </c>
      <c r="AG395" s="54"/>
      <c r="AH395" s="56"/>
      <c r="AI395" s="58"/>
      <c r="AJ395" s="58"/>
      <c r="AK395" s="56"/>
      <c r="AL395" s="59"/>
      <c r="AM395" s="60"/>
      <c r="AN395" s="62" t="e">
        <f t="shared" ca="1" si="60"/>
        <v>#DIV/0!</v>
      </c>
      <c r="AO395" s="62">
        <v>0</v>
      </c>
      <c r="AP395" s="62"/>
      <c r="AQ395" s="68">
        <v>0</v>
      </c>
      <c r="AR395" s="65">
        <v>0</v>
      </c>
      <c r="AS395" s="66">
        <f t="shared" si="61"/>
        <v>0</v>
      </c>
      <c r="AT395" s="63">
        <f t="shared" si="62"/>
        <v>0</v>
      </c>
      <c r="AU395" s="63">
        <f t="shared" si="63"/>
        <v>0</v>
      </c>
      <c r="AV395" s="59" t="s">
        <v>1381</v>
      </c>
      <c r="AW395" s="59" t="s">
        <v>1781</v>
      </c>
      <c r="AX395" s="60"/>
      <c r="AY395" s="241"/>
      <c r="AZ395" s="241"/>
      <c r="BA395" s="60">
        <f t="shared" si="64"/>
        <v>0</v>
      </c>
      <c r="BB395" s="212" t="str">
        <f t="shared" si="65"/>
        <v>Pièces</v>
      </c>
      <c r="BC395" s="67"/>
      <c r="BD395" s="67"/>
      <c r="BE395" s="67"/>
      <c r="BF395" s="67"/>
    </row>
    <row r="396" spans="1:58" s="12" customFormat="1" ht="25.5" customHeight="1" x14ac:dyDescent="0.25">
      <c r="A396" s="49"/>
      <c r="B396" s="50"/>
      <c r="C396" s="69"/>
      <c r="D396" s="52"/>
      <c r="E396" s="52"/>
      <c r="F396" s="52" t="s">
        <v>1835</v>
      </c>
      <c r="G396" s="49" t="s">
        <v>1699</v>
      </c>
      <c r="H396" s="187" t="s">
        <v>109</v>
      </c>
      <c r="I396" s="53" t="s">
        <v>714</v>
      </c>
      <c r="J396" s="54">
        <v>180000000</v>
      </c>
      <c r="K396" s="52"/>
      <c r="L396" s="52" t="s">
        <v>2375</v>
      </c>
      <c r="M396" s="49"/>
      <c r="N396" s="52"/>
      <c r="O396" s="55" t="s">
        <v>176</v>
      </c>
      <c r="P396" s="52"/>
      <c r="Q396" s="91" t="s">
        <v>2178</v>
      </c>
      <c r="R396" s="52"/>
      <c r="S396" s="52"/>
      <c r="T396" s="52"/>
      <c r="U396" s="52"/>
      <c r="V396" s="52" t="s">
        <v>1382</v>
      </c>
      <c r="W396" s="52"/>
      <c r="X396" s="52"/>
      <c r="Y396" s="49"/>
      <c r="Z396" s="52"/>
      <c r="AA396" s="56"/>
      <c r="AB396" s="56"/>
      <c r="AC396" s="56"/>
      <c r="AD396" s="56"/>
      <c r="AE396" s="52"/>
      <c r="AF396" s="52" t="s">
        <v>1835</v>
      </c>
      <c r="AG396" s="54"/>
      <c r="AH396" s="56"/>
      <c r="AI396" s="58"/>
      <c r="AJ396" s="58"/>
      <c r="AK396" s="56"/>
      <c r="AL396" s="59"/>
      <c r="AM396" s="60"/>
      <c r="AN396" s="62" t="e">
        <f t="shared" ca="1" si="60"/>
        <v>#DIV/0!</v>
      </c>
      <c r="AO396" s="62">
        <v>0</v>
      </c>
      <c r="AP396" s="62"/>
      <c r="AQ396" s="68">
        <v>0</v>
      </c>
      <c r="AR396" s="65">
        <v>0</v>
      </c>
      <c r="AS396" s="66">
        <f t="shared" si="61"/>
        <v>0</v>
      </c>
      <c r="AT396" s="63">
        <f t="shared" si="62"/>
        <v>0</v>
      </c>
      <c r="AU396" s="63">
        <f t="shared" si="63"/>
        <v>0</v>
      </c>
      <c r="AV396" s="59" t="s">
        <v>1381</v>
      </c>
      <c r="AW396" s="59" t="s">
        <v>1781</v>
      </c>
      <c r="AX396" s="60"/>
      <c r="AY396" s="241"/>
      <c r="AZ396" s="241"/>
      <c r="BA396" s="60">
        <f t="shared" si="64"/>
        <v>0</v>
      </c>
      <c r="BB396" s="212" t="str">
        <f t="shared" si="65"/>
        <v>Pièces</v>
      </c>
      <c r="BC396" s="67"/>
      <c r="BD396" s="67"/>
      <c r="BE396" s="67"/>
      <c r="BF396" s="67"/>
    </row>
    <row r="397" spans="1:58" s="12" customFormat="1" ht="15" customHeight="1" x14ac:dyDescent="0.25">
      <c r="A397" s="49"/>
      <c r="B397" s="50"/>
      <c r="C397" s="69"/>
      <c r="D397" s="52"/>
      <c r="E397" s="52"/>
      <c r="F397" s="52" t="s">
        <v>1836</v>
      </c>
      <c r="G397" s="49" t="s">
        <v>1699</v>
      </c>
      <c r="H397" s="187" t="s">
        <v>124</v>
      </c>
      <c r="I397" s="53" t="s">
        <v>714</v>
      </c>
      <c r="J397" s="54">
        <v>6000000000</v>
      </c>
      <c r="K397" s="52"/>
      <c r="L397" s="52" t="s">
        <v>2375</v>
      </c>
      <c r="M397" s="49"/>
      <c r="N397" s="52"/>
      <c r="O397" s="55" t="s">
        <v>176</v>
      </c>
      <c r="P397" s="52"/>
      <c r="Q397" s="91" t="s">
        <v>2178</v>
      </c>
      <c r="R397" s="52"/>
      <c r="S397" s="52"/>
      <c r="T397" s="52"/>
      <c r="U397" s="52"/>
      <c r="V397" s="52" t="s">
        <v>1382</v>
      </c>
      <c r="W397" s="52"/>
      <c r="X397" s="52"/>
      <c r="Y397" s="49"/>
      <c r="Z397" s="52"/>
      <c r="AA397" s="56"/>
      <c r="AB397" s="56"/>
      <c r="AC397" s="56"/>
      <c r="AD397" s="56"/>
      <c r="AE397" s="52"/>
      <c r="AF397" s="52" t="s">
        <v>1836</v>
      </c>
      <c r="AG397" s="54"/>
      <c r="AH397" s="56"/>
      <c r="AI397" s="58"/>
      <c r="AJ397" s="58"/>
      <c r="AK397" s="56"/>
      <c r="AL397" s="59"/>
      <c r="AM397" s="60"/>
      <c r="AN397" s="62" t="e">
        <f t="shared" ca="1" si="60"/>
        <v>#DIV/0!</v>
      </c>
      <c r="AO397" s="62">
        <v>0</v>
      </c>
      <c r="AP397" s="62"/>
      <c r="AQ397" s="68">
        <v>0</v>
      </c>
      <c r="AR397" s="65">
        <v>0</v>
      </c>
      <c r="AS397" s="66">
        <f t="shared" si="61"/>
        <v>0</v>
      </c>
      <c r="AT397" s="63">
        <f t="shared" si="62"/>
        <v>0</v>
      </c>
      <c r="AU397" s="63">
        <f t="shared" si="63"/>
        <v>0</v>
      </c>
      <c r="AV397" s="59" t="s">
        <v>1381</v>
      </c>
      <c r="AW397" s="59" t="s">
        <v>1781</v>
      </c>
      <c r="AX397" s="60"/>
      <c r="AY397" s="241"/>
      <c r="AZ397" s="241"/>
      <c r="BA397" s="60">
        <f t="shared" si="64"/>
        <v>0</v>
      </c>
      <c r="BB397" s="212" t="str">
        <f t="shared" si="65"/>
        <v>Pièces</v>
      </c>
      <c r="BC397" s="67"/>
      <c r="BD397" s="67"/>
      <c r="BE397" s="67"/>
      <c r="BF397" s="67"/>
    </row>
    <row r="398" spans="1:58" s="12" customFormat="1" ht="63.75" customHeight="1" x14ac:dyDescent="0.25">
      <c r="A398" s="49"/>
      <c r="B398" s="50"/>
      <c r="C398" s="69"/>
      <c r="D398" s="52"/>
      <c r="E398" s="52"/>
      <c r="F398" s="52" t="s">
        <v>1837</v>
      </c>
      <c r="G398" s="49" t="s">
        <v>1699</v>
      </c>
      <c r="H398" s="187" t="s">
        <v>109</v>
      </c>
      <c r="I398" s="53" t="s">
        <v>714</v>
      </c>
      <c r="J398" s="54">
        <v>340000000</v>
      </c>
      <c r="K398" s="52"/>
      <c r="L398" s="52" t="s">
        <v>2375</v>
      </c>
      <c r="M398" s="49"/>
      <c r="N398" s="52"/>
      <c r="O398" s="55" t="s">
        <v>176</v>
      </c>
      <c r="P398" s="52"/>
      <c r="Q398" s="91" t="s">
        <v>2178</v>
      </c>
      <c r="R398" s="52"/>
      <c r="S398" s="52"/>
      <c r="T398" s="52"/>
      <c r="U398" s="52"/>
      <c r="V398" s="52" t="s">
        <v>1382</v>
      </c>
      <c r="W398" s="52"/>
      <c r="X398" s="52"/>
      <c r="Y398" s="49"/>
      <c r="Z398" s="52"/>
      <c r="AA398" s="56"/>
      <c r="AB398" s="56"/>
      <c r="AC398" s="56"/>
      <c r="AD398" s="56"/>
      <c r="AE398" s="52"/>
      <c r="AF398" s="52" t="s">
        <v>1837</v>
      </c>
      <c r="AG398" s="54"/>
      <c r="AH398" s="56"/>
      <c r="AI398" s="58"/>
      <c r="AJ398" s="58"/>
      <c r="AK398" s="56"/>
      <c r="AL398" s="59"/>
      <c r="AM398" s="60"/>
      <c r="AN398" s="62" t="e">
        <f t="shared" ca="1" si="60"/>
        <v>#DIV/0!</v>
      </c>
      <c r="AO398" s="62">
        <v>0</v>
      </c>
      <c r="AP398" s="62"/>
      <c r="AQ398" s="68">
        <v>0</v>
      </c>
      <c r="AR398" s="65">
        <v>0</v>
      </c>
      <c r="AS398" s="66">
        <f t="shared" si="61"/>
        <v>0</v>
      </c>
      <c r="AT398" s="63">
        <f t="shared" si="62"/>
        <v>0</v>
      </c>
      <c r="AU398" s="63">
        <f t="shared" si="63"/>
        <v>0</v>
      </c>
      <c r="AV398" s="59" t="s">
        <v>1381</v>
      </c>
      <c r="AW398" s="59" t="s">
        <v>1781</v>
      </c>
      <c r="AX398" s="60"/>
      <c r="AY398" s="241"/>
      <c r="AZ398" s="241"/>
      <c r="BA398" s="60">
        <f t="shared" si="64"/>
        <v>0</v>
      </c>
      <c r="BB398" s="212" t="str">
        <f t="shared" si="65"/>
        <v>Pièces</v>
      </c>
      <c r="BC398" s="67"/>
      <c r="BD398" s="67"/>
      <c r="BE398" s="67"/>
      <c r="BF398" s="67"/>
    </row>
    <row r="399" spans="1:58" s="12" customFormat="1" ht="25.5" customHeight="1" x14ac:dyDescent="0.25">
      <c r="A399" s="49"/>
      <c r="B399" s="50"/>
      <c r="C399" s="69"/>
      <c r="D399" s="52"/>
      <c r="E399" s="52"/>
      <c r="F399" s="52" t="s">
        <v>1838</v>
      </c>
      <c r="G399" s="49" t="s">
        <v>1699</v>
      </c>
      <c r="H399" s="187" t="s">
        <v>110</v>
      </c>
      <c r="I399" s="53" t="s">
        <v>714</v>
      </c>
      <c r="J399" s="54">
        <v>70000000</v>
      </c>
      <c r="K399" s="52"/>
      <c r="L399" s="52" t="s">
        <v>2375</v>
      </c>
      <c r="M399" s="49"/>
      <c r="N399" s="52"/>
      <c r="O399" s="55" t="s">
        <v>176</v>
      </c>
      <c r="P399" s="52"/>
      <c r="Q399" s="91" t="s">
        <v>2178</v>
      </c>
      <c r="R399" s="52"/>
      <c r="S399" s="52"/>
      <c r="T399" s="52"/>
      <c r="U399" s="52"/>
      <c r="V399" s="52" t="s">
        <v>1382</v>
      </c>
      <c r="W399" s="52"/>
      <c r="X399" s="52"/>
      <c r="Y399" s="49"/>
      <c r="Z399" s="52"/>
      <c r="AA399" s="56"/>
      <c r="AB399" s="56"/>
      <c r="AC399" s="56"/>
      <c r="AD399" s="56"/>
      <c r="AE399" s="52"/>
      <c r="AF399" s="52" t="s">
        <v>1838</v>
      </c>
      <c r="AG399" s="54"/>
      <c r="AH399" s="56"/>
      <c r="AI399" s="58"/>
      <c r="AJ399" s="58"/>
      <c r="AK399" s="56"/>
      <c r="AL399" s="59"/>
      <c r="AM399" s="60"/>
      <c r="AN399" s="62" t="e">
        <f t="shared" ca="1" si="60"/>
        <v>#DIV/0!</v>
      </c>
      <c r="AO399" s="62">
        <v>0</v>
      </c>
      <c r="AP399" s="62"/>
      <c r="AQ399" s="68">
        <v>0</v>
      </c>
      <c r="AR399" s="65">
        <v>0</v>
      </c>
      <c r="AS399" s="66">
        <f t="shared" si="61"/>
        <v>0</v>
      </c>
      <c r="AT399" s="63">
        <f t="shared" si="62"/>
        <v>0</v>
      </c>
      <c r="AU399" s="63">
        <f t="shared" si="63"/>
        <v>0</v>
      </c>
      <c r="AV399" s="59" t="s">
        <v>1381</v>
      </c>
      <c r="AW399" s="59" t="s">
        <v>1781</v>
      </c>
      <c r="AX399" s="60" t="s">
        <v>1845</v>
      </c>
      <c r="AY399" s="241"/>
      <c r="AZ399" s="241"/>
      <c r="BA399" s="60">
        <f t="shared" si="64"/>
        <v>0</v>
      </c>
      <c r="BB399" s="212" t="str">
        <f t="shared" si="65"/>
        <v>Pièces</v>
      </c>
      <c r="BC399" s="67"/>
      <c r="BD399" s="67"/>
      <c r="BE399" s="67"/>
      <c r="BF399" s="67"/>
    </row>
    <row r="400" spans="1:58" s="12" customFormat="1" ht="25.5" customHeight="1" x14ac:dyDescent="0.25">
      <c r="A400" s="49"/>
      <c r="B400" s="50"/>
      <c r="C400" s="69"/>
      <c r="D400" s="52"/>
      <c r="E400" s="52"/>
      <c r="F400" s="52" t="s">
        <v>1839</v>
      </c>
      <c r="G400" s="49" t="s">
        <v>1699</v>
      </c>
      <c r="H400" s="187" t="s">
        <v>110</v>
      </c>
      <c r="I400" s="53" t="s">
        <v>714</v>
      </c>
      <c r="J400" s="54">
        <v>30000000</v>
      </c>
      <c r="K400" s="52"/>
      <c r="L400" s="52" t="s">
        <v>2375</v>
      </c>
      <c r="M400" s="49"/>
      <c r="N400" s="52"/>
      <c r="O400" s="55" t="s">
        <v>176</v>
      </c>
      <c r="P400" s="52"/>
      <c r="Q400" s="91" t="s">
        <v>2178</v>
      </c>
      <c r="R400" s="52"/>
      <c r="S400" s="52"/>
      <c r="T400" s="52"/>
      <c r="U400" s="52"/>
      <c r="V400" s="52" t="s">
        <v>1382</v>
      </c>
      <c r="W400" s="52"/>
      <c r="X400" s="52"/>
      <c r="Y400" s="49"/>
      <c r="Z400" s="52"/>
      <c r="AA400" s="56"/>
      <c r="AB400" s="56"/>
      <c r="AC400" s="56"/>
      <c r="AD400" s="56"/>
      <c r="AE400" s="52"/>
      <c r="AF400" s="52" t="s">
        <v>1839</v>
      </c>
      <c r="AG400" s="54"/>
      <c r="AH400" s="56"/>
      <c r="AI400" s="58"/>
      <c r="AJ400" s="58"/>
      <c r="AK400" s="56"/>
      <c r="AL400" s="59"/>
      <c r="AM400" s="60"/>
      <c r="AN400" s="62" t="e">
        <f t="shared" ca="1" si="60"/>
        <v>#DIV/0!</v>
      </c>
      <c r="AO400" s="62">
        <v>0</v>
      </c>
      <c r="AP400" s="62"/>
      <c r="AQ400" s="68">
        <v>0</v>
      </c>
      <c r="AR400" s="65">
        <v>0</v>
      </c>
      <c r="AS400" s="66">
        <f t="shared" si="61"/>
        <v>0</v>
      </c>
      <c r="AT400" s="63">
        <f t="shared" si="62"/>
        <v>0</v>
      </c>
      <c r="AU400" s="63">
        <f t="shared" si="63"/>
        <v>0</v>
      </c>
      <c r="AV400" s="59" t="s">
        <v>1381</v>
      </c>
      <c r="AW400" s="59" t="s">
        <v>1781</v>
      </c>
      <c r="AX400" s="60"/>
      <c r="AY400" s="241"/>
      <c r="AZ400" s="241"/>
      <c r="BA400" s="60">
        <f t="shared" si="64"/>
        <v>0</v>
      </c>
      <c r="BB400" s="212" t="str">
        <f t="shared" si="65"/>
        <v>Pièces</v>
      </c>
      <c r="BC400" s="67"/>
      <c r="BD400" s="67"/>
      <c r="BE400" s="67"/>
      <c r="BF400" s="67"/>
    </row>
    <row r="401" spans="1:58" s="12" customFormat="1" ht="25.5" customHeight="1" x14ac:dyDescent="0.25">
      <c r="A401" s="49"/>
      <c r="B401" s="50"/>
      <c r="C401" s="69"/>
      <c r="D401" s="52"/>
      <c r="E401" s="52"/>
      <c r="F401" s="52" t="s">
        <v>1840</v>
      </c>
      <c r="G401" s="49" t="s">
        <v>1699</v>
      </c>
      <c r="H401" s="187" t="s">
        <v>110</v>
      </c>
      <c r="I401" s="53" t="s">
        <v>714</v>
      </c>
      <c r="J401" s="54">
        <v>30000000</v>
      </c>
      <c r="K401" s="52"/>
      <c r="L401" s="52" t="s">
        <v>2375</v>
      </c>
      <c r="M401" s="49"/>
      <c r="N401" s="52"/>
      <c r="O401" s="55" t="s">
        <v>176</v>
      </c>
      <c r="P401" s="52"/>
      <c r="Q401" s="91" t="s">
        <v>2178</v>
      </c>
      <c r="R401" s="52"/>
      <c r="S401" s="52"/>
      <c r="T401" s="52"/>
      <c r="U401" s="52"/>
      <c r="V401" s="52" t="s">
        <v>1382</v>
      </c>
      <c r="W401" s="52"/>
      <c r="X401" s="52"/>
      <c r="Y401" s="49"/>
      <c r="Z401" s="52"/>
      <c r="AA401" s="56"/>
      <c r="AB401" s="56"/>
      <c r="AC401" s="56"/>
      <c r="AD401" s="56"/>
      <c r="AE401" s="52"/>
      <c r="AF401" s="52" t="s">
        <v>1840</v>
      </c>
      <c r="AG401" s="54"/>
      <c r="AH401" s="56"/>
      <c r="AI401" s="58"/>
      <c r="AJ401" s="58"/>
      <c r="AK401" s="56"/>
      <c r="AL401" s="59"/>
      <c r="AM401" s="60"/>
      <c r="AN401" s="62" t="e">
        <f t="shared" ca="1" si="60"/>
        <v>#DIV/0!</v>
      </c>
      <c r="AO401" s="62">
        <v>0</v>
      </c>
      <c r="AP401" s="62"/>
      <c r="AQ401" s="68">
        <v>0</v>
      </c>
      <c r="AR401" s="65">
        <v>0</v>
      </c>
      <c r="AS401" s="66">
        <f t="shared" si="61"/>
        <v>0</v>
      </c>
      <c r="AT401" s="63">
        <f t="shared" si="62"/>
        <v>0</v>
      </c>
      <c r="AU401" s="63">
        <f t="shared" si="63"/>
        <v>0</v>
      </c>
      <c r="AV401" s="59" t="s">
        <v>1381</v>
      </c>
      <c r="AW401" s="59" t="s">
        <v>1781</v>
      </c>
      <c r="AX401" s="60"/>
      <c r="AY401" s="241"/>
      <c r="AZ401" s="241"/>
      <c r="BA401" s="60">
        <f t="shared" si="64"/>
        <v>0</v>
      </c>
      <c r="BB401" s="212" t="str">
        <f t="shared" si="65"/>
        <v>Pièces</v>
      </c>
      <c r="BC401" s="67"/>
      <c r="BD401" s="67"/>
      <c r="BE401" s="67"/>
      <c r="BF401" s="67"/>
    </row>
    <row r="402" spans="1:58" s="12" customFormat="1" ht="25.5" customHeight="1" x14ac:dyDescent="0.25">
      <c r="A402" s="49"/>
      <c r="B402" s="50"/>
      <c r="C402" s="69"/>
      <c r="D402" s="52"/>
      <c r="E402" s="52"/>
      <c r="F402" s="52" t="s">
        <v>1841</v>
      </c>
      <c r="G402" s="49" t="s">
        <v>1699</v>
      </c>
      <c r="H402" s="187" t="s">
        <v>110</v>
      </c>
      <c r="I402" s="53" t="s">
        <v>714</v>
      </c>
      <c r="J402" s="54">
        <v>160000000</v>
      </c>
      <c r="K402" s="52"/>
      <c r="L402" s="52" t="s">
        <v>2375</v>
      </c>
      <c r="M402" s="49"/>
      <c r="N402" s="52"/>
      <c r="O402" s="55" t="s">
        <v>176</v>
      </c>
      <c r="P402" s="52"/>
      <c r="Q402" s="91" t="s">
        <v>2178</v>
      </c>
      <c r="R402" s="52"/>
      <c r="S402" s="52"/>
      <c r="T402" s="52"/>
      <c r="U402" s="52"/>
      <c r="V402" s="52" t="s">
        <v>1382</v>
      </c>
      <c r="W402" s="52"/>
      <c r="X402" s="52"/>
      <c r="Y402" s="49"/>
      <c r="Z402" s="52"/>
      <c r="AA402" s="56"/>
      <c r="AB402" s="56"/>
      <c r="AC402" s="56"/>
      <c r="AD402" s="56"/>
      <c r="AE402" s="52"/>
      <c r="AF402" s="52" t="s">
        <v>1841</v>
      </c>
      <c r="AG402" s="54"/>
      <c r="AH402" s="56"/>
      <c r="AI402" s="58"/>
      <c r="AJ402" s="58"/>
      <c r="AK402" s="56"/>
      <c r="AL402" s="59"/>
      <c r="AM402" s="60"/>
      <c r="AN402" s="62" t="e">
        <f t="shared" ca="1" si="60"/>
        <v>#DIV/0!</v>
      </c>
      <c r="AO402" s="62">
        <v>0</v>
      </c>
      <c r="AP402" s="62"/>
      <c r="AQ402" s="68">
        <v>0</v>
      </c>
      <c r="AR402" s="65">
        <v>0</v>
      </c>
      <c r="AS402" s="66">
        <f t="shared" si="61"/>
        <v>0</v>
      </c>
      <c r="AT402" s="63">
        <f t="shared" si="62"/>
        <v>0</v>
      </c>
      <c r="AU402" s="63">
        <f t="shared" si="63"/>
        <v>0</v>
      </c>
      <c r="AV402" s="59" t="s">
        <v>1381</v>
      </c>
      <c r="AW402" s="59" t="s">
        <v>1781</v>
      </c>
      <c r="AX402" s="60"/>
      <c r="AY402" s="241"/>
      <c r="AZ402" s="241"/>
      <c r="BA402" s="60">
        <f t="shared" si="64"/>
        <v>0</v>
      </c>
      <c r="BB402" s="212" t="str">
        <f t="shared" si="65"/>
        <v>Pièces</v>
      </c>
      <c r="BC402" s="67"/>
      <c r="BD402" s="67"/>
      <c r="BE402" s="67"/>
      <c r="BF402" s="67"/>
    </row>
    <row r="403" spans="1:58" s="12" customFormat="1" ht="25.5" customHeight="1" x14ac:dyDescent="0.25">
      <c r="A403" s="49"/>
      <c r="B403" s="50"/>
      <c r="C403" s="69"/>
      <c r="D403" s="52"/>
      <c r="E403" s="52"/>
      <c r="F403" s="52" t="s">
        <v>1842</v>
      </c>
      <c r="G403" s="49" t="s">
        <v>1699</v>
      </c>
      <c r="H403" s="187" t="s">
        <v>109</v>
      </c>
      <c r="I403" s="53" t="s">
        <v>714</v>
      </c>
      <c r="J403" s="54">
        <v>80000000</v>
      </c>
      <c r="K403" s="52"/>
      <c r="L403" s="52" t="s">
        <v>2375</v>
      </c>
      <c r="M403" s="49"/>
      <c r="N403" s="52"/>
      <c r="O403" s="55" t="s">
        <v>176</v>
      </c>
      <c r="P403" s="52"/>
      <c r="Q403" s="91" t="s">
        <v>2178</v>
      </c>
      <c r="R403" s="52"/>
      <c r="S403" s="52"/>
      <c r="T403" s="52"/>
      <c r="U403" s="52"/>
      <c r="V403" s="52" t="s">
        <v>1382</v>
      </c>
      <c r="W403" s="52"/>
      <c r="X403" s="52"/>
      <c r="Y403" s="49"/>
      <c r="Z403" s="52"/>
      <c r="AA403" s="56"/>
      <c r="AB403" s="56"/>
      <c r="AC403" s="56"/>
      <c r="AD403" s="56"/>
      <c r="AE403" s="52"/>
      <c r="AF403" s="52" t="s">
        <v>1842</v>
      </c>
      <c r="AG403" s="54"/>
      <c r="AH403" s="56"/>
      <c r="AI403" s="58"/>
      <c r="AJ403" s="58"/>
      <c r="AK403" s="56"/>
      <c r="AL403" s="59"/>
      <c r="AM403" s="60"/>
      <c r="AN403" s="62" t="e">
        <f t="shared" ca="1" si="60"/>
        <v>#DIV/0!</v>
      </c>
      <c r="AO403" s="62">
        <v>0</v>
      </c>
      <c r="AP403" s="62"/>
      <c r="AQ403" s="68">
        <v>0</v>
      </c>
      <c r="AR403" s="65">
        <v>0</v>
      </c>
      <c r="AS403" s="66">
        <f t="shared" si="61"/>
        <v>0</v>
      </c>
      <c r="AT403" s="63">
        <f t="shared" si="62"/>
        <v>0</v>
      </c>
      <c r="AU403" s="63">
        <f t="shared" si="63"/>
        <v>0</v>
      </c>
      <c r="AV403" s="59" t="s">
        <v>1381</v>
      </c>
      <c r="AW403" s="59" t="s">
        <v>1781</v>
      </c>
      <c r="AX403" s="60"/>
      <c r="AY403" s="241"/>
      <c r="AZ403" s="241"/>
      <c r="BA403" s="60">
        <f t="shared" si="64"/>
        <v>0</v>
      </c>
      <c r="BB403" s="212" t="str">
        <f t="shared" si="65"/>
        <v>Pièces</v>
      </c>
      <c r="BC403" s="67"/>
      <c r="BD403" s="67"/>
      <c r="BE403" s="67"/>
      <c r="BF403" s="67"/>
    </row>
    <row r="404" spans="1:58" s="12" customFormat="1" ht="15" customHeight="1" x14ac:dyDescent="0.25">
      <c r="A404" s="49"/>
      <c r="B404" s="50"/>
      <c r="C404" s="69"/>
      <c r="D404" s="52"/>
      <c r="E404" s="52"/>
      <c r="F404" s="52" t="s">
        <v>1843</v>
      </c>
      <c r="G404" s="49" t="s">
        <v>1699</v>
      </c>
      <c r="H404" s="187" t="s">
        <v>109</v>
      </c>
      <c r="I404" s="53" t="s">
        <v>714</v>
      </c>
      <c r="J404" s="54">
        <v>50000000</v>
      </c>
      <c r="K404" s="52"/>
      <c r="L404" s="52" t="s">
        <v>2375</v>
      </c>
      <c r="M404" s="49"/>
      <c r="N404" s="52"/>
      <c r="O404" s="55" t="s">
        <v>176</v>
      </c>
      <c r="P404" s="52"/>
      <c r="Q404" s="91" t="s">
        <v>2178</v>
      </c>
      <c r="R404" s="52"/>
      <c r="S404" s="52"/>
      <c r="T404" s="52"/>
      <c r="U404" s="52"/>
      <c r="V404" s="52" t="s">
        <v>1382</v>
      </c>
      <c r="W404" s="52"/>
      <c r="X404" s="52"/>
      <c r="Y404" s="49"/>
      <c r="Z404" s="52"/>
      <c r="AA404" s="56"/>
      <c r="AB404" s="56"/>
      <c r="AC404" s="56"/>
      <c r="AD404" s="56"/>
      <c r="AE404" s="52"/>
      <c r="AF404" s="52" t="s">
        <v>1843</v>
      </c>
      <c r="AG404" s="54"/>
      <c r="AH404" s="56"/>
      <c r="AI404" s="58"/>
      <c r="AJ404" s="58"/>
      <c r="AK404" s="56"/>
      <c r="AL404" s="59"/>
      <c r="AM404" s="60"/>
      <c r="AN404" s="62" t="e">
        <f t="shared" ca="1" si="60"/>
        <v>#DIV/0!</v>
      </c>
      <c r="AO404" s="62">
        <v>0</v>
      </c>
      <c r="AP404" s="62"/>
      <c r="AQ404" s="68">
        <v>0</v>
      </c>
      <c r="AR404" s="65">
        <v>0</v>
      </c>
      <c r="AS404" s="66">
        <f t="shared" si="61"/>
        <v>0</v>
      </c>
      <c r="AT404" s="63">
        <f t="shared" si="62"/>
        <v>0</v>
      </c>
      <c r="AU404" s="63">
        <f t="shared" si="63"/>
        <v>0</v>
      </c>
      <c r="AV404" s="59" t="s">
        <v>1381</v>
      </c>
      <c r="AW404" s="59" t="s">
        <v>1781</v>
      </c>
      <c r="AX404" s="60"/>
      <c r="AY404" s="241"/>
      <c r="AZ404" s="241"/>
      <c r="BA404" s="60">
        <f t="shared" si="64"/>
        <v>0</v>
      </c>
      <c r="BB404" s="212" t="str">
        <f t="shared" si="65"/>
        <v>Pièces</v>
      </c>
      <c r="BC404" s="67"/>
      <c r="BD404" s="67"/>
      <c r="BE404" s="67"/>
      <c r="BF404" s="67"/>
    </row>
    <row r="405" spans="1:58" s="12" customFormat="1" ht="25.5" customHeight="1" x14ac:dyDescent="0.25">
      <c r="A405" s="49"/>
      <c r="B405" s="50"/>
      <c r="C405" s="69"/>
      <c r="D405" s="52"/>
      <c r="E405" s="52"/>
      <c r="F405" s="52" t="s">
        <v>1844</v>
      </c>
      <c r="G405" s="49" t="s">
        <v>1699</v>
      </c>
      <c r="H405" s="187" t="s">
        <v>110</v>
      </c>
      <c r="I405" s="53" t="s">
        <v>714</v>
      </c>
      <c r="J405" s="54">
        <v>420000000</v>
      </c>
      <c r="K405" s="52"/>
      <c r="L405" s="52" t="s">
        <v>2375</v>
      </c>
      <c r="M405" s="49"/>
      <c r="N405" s="52"/>
      <c r="O405" s="55" t="s">
        <v>176</v>
      </c>
      <c r="P405" s="52"/>
      <c r="Q405" s="91" t="s">
        <v>2178</v>
      </c>
      <c r="R405" s="52"/>
      <c r="S405" s="52"/>
      <c r="T405" s="52"/>
      <c r="U405" s="52"/>
      <c r="V405" s="52" t="s">
        <v>1382</v>
      </c>
      <c r="W405" s="52"/>
      <c r="X405" s="52"/>
      <c r="Y405" s="49"/>
      <c r="Z405" s="52"/>
      <c r="AA405" s="56"/>
      <c r="AB405" s="56"/>
      <c r="AC405" s="56"/>
      <c r="AD405" s="56"/>
      <c r="AE405" s="52"/>
      <c r="AF405" s="52" t="s">
        <v>1844</v>
      </c>
      <c r="AG405" s="54"/>
      <c r="AH405" s="56"/>
      <c r="AI405" s="58"/>
      <c r="AJ405" s="58"/>
      <c r="AK405" s="56"/>
      <c r="AL405" s="59"/>
      <c r="AM405" s="60"/>
      <c r="AN405" s="62" t="e">
        <f t="shared" ca="1" si="60"/>
        <v>#DIV/0!</v>
      </c>
      <c r="AO405" s="62">
        <v>0</v>
      </c>
      <c r="AP405" s="62"/>
      <c r="AQ405" s="68">
        <v>0</v>
      </c>
      <c r="AR405" s="65">
        <v>0</v>
      </c>
      <c r="AS405" s="66">
        <f t="shared" si="61"/>
        <v>0</v>
      </c>
      <c r="AT405" s="63">
        <f t="shared" si="62"/>
        <v>0</v>
      </c>
      <c r="AU405" s="63">
        <f t="shared" si="63"/>
        <v>0</v>
      </c>
      <c r="AV405" s="59" t="s">
        <v>1381</v>
      </c>
      <c r="AW405" s="59" t="s">
        <v>1781</v>
      </c>
      <c r="AX405" s="60"/>
      <c r="AY405" s="241"/>
      <c r="AZ405" s="241"/>
      <c r="BA405" s="60">
        <f t="shared" si="64"/>
        <v>0</v>
      </c>
      <c r="BB405" s="212" t="str">
        <f t="shared" si="65"/>
        <v>Pièces</v>
      </c>
      <c r="BC405" s="67"/>
      <c r="BD405" s="67"/>
      <c r="BE405" s="67"/>
      <c r="BF405" s="67"/>
    </row>
    <row r="406" spans="1:58" s="12" customFormat="1" ht="38.25" customHeight="1" x14ac:dyDescent="0.25">
      <c r="A406" s="49"/>
      <c r="B406" s="50"/>
      <c r="C406" s="69"/>
      <c r="D406" s="52"/>
      <c r="E406" s="52"/>
      <c r="F406" s="52" t="s">
        <v>1852</v>
      </c>
      <c r="G406" s="49" t="s">
        <v>121</v>
      </c>
      <c r="H406" s="187" t="s">
        <v>110</v>
      </c>
      <c r="I406" s="53" t="s">
        <v>714</v>
      </c>
      <c r="J406" s="54">
        <v>1330000000</v>
      </c>
      <c r="K406" s="52"/>
      <c r="L406" s="52"/>
      <c r="M406" s="49"/>
      <c r="N406" s="52"/>
      <c r="O406" s="55" t="s">
        <v>176</v>
      </c>
      <c r="P406" s="52"/>
      <c r="Q406" s="91" t="s">
        <v>1307</v>
      </c>
      <c r="R406" s="52"/>
      <c r="S406" s="52"/>
      <c r="T406" s="52"/>
      <c r="U406" s="52"/>
      <c r="V406" s="52" t="s">
        <v>499</v>
      </c>
      <c r="W406" s="52"/>
      <c r="X406" s="52"/>
      <c r="Y406" s="49"/>
      <c r="Z406" s="52"/>
      <c r="AA406" s="56"/>
      <c r="AB406" s="56"/>
      <c r="AC406" s="56"/>
      <c r="AD406" s="56"/>
      <c r="AE406" s="52" t="s">
        <v>1853</v>
      </c>
      <c r="AF406" s="52" t="s">
        <v>1852</v>
      </c>
      <c r="AG406" s="54">
        <v>1253426000</v>
      </c>
      <c r="AH406" s="56"/>
      <c r="AI406" s="58"/>
      <c r="AJ406" s="58"/>
      <c r="AK406" s="56"/>
      <c r="AL406" s="59">
        <v>20</v>
      </c>
      <c r="AM406" s="60" t="s">
        <v>479</v>
      </c>
      <c r="AN406" s="62">
        <f t="shared" ca="1" si="60"/>
        <v>2267.75</v>
      </c>
      <c r="AO406" s="62">
        <v>0</v>
      </c>
      <c r="AP406" s="62"/>
      <c r="AQ406" s="68">
        <v>0</v>
      </c>
      <c r="AR406" s="65">
        <v>0</v>
      </c>
      <c r="AS406" s="66">
        <f t="shared" si="61"/>
        <v>0</v>
      </c>
      <c r="AT406" s="63">
        <f t="shared" si="62"/>
        <v>0</v>
      </c>
      <c r="AU406" s="63">
        <f t="shared" si="63"/>
        <v>0</v>
      </c>
      <c r="AV406" s="59" t="s">
        <v>1142</v>
      </c>
      <c r="AW406" s="59" t="s">
        <v>1372</v>
      </c>
      <c r="AX406" s="60" t="s">
        <v>1854</v>
      </c>
      <c r="AY406" s="241"/>
      <c r="AZ406" s="241"/>
      <c r="BA406" s="60">
        <f t="shared" si="64"/>
        <v>0</v>
      </c>
      <c r="BB406" s="212">
        <f t="shared" si="65"/>
        <v>0</v>
      </c>
      <c r="BC406" s="67"/>
      <c r="BD406" s="67"/>
      <c r="BE406" s="67"/>
      <c r="BF406" s="67"/>
    </row>
    <row r="407" spans="1:58" s="12" customFormat="1" ht="38.25" customHeight="1" x14ac:dyDescent="0.25">
      <c r="A407" s="49"/>
      <c r="B407" s="50"/>
      <c r="C407" s="69"/>
      <c r="D407" s="52"/>
      <c r="E407" s="52"/>
      <c r="F407" s="52" t="s">
        <v>1859</v>
      </c>
      <c r="G407" s="49" t="s">
        <v>121</v>
      </c>
      <c r="H407" s="187" t="s">
        <v>110</v>
      </c>
      <c r="I407" s="53" t="s">
        <v>714</v>
      </c>
      <c r="J407" s="54">
        <v>350000000</v>
      </c>
      <c r="K407" s="52"/>
      <c r="L407" s="52"/>
      <c r="M407" s="49"/>
      <c r="N407" s="52"/>
      <c r="O407" s="55" t="s">
        <v>176</v>
      </c>
      <c r="P407" s="52"/>
      <c r="Q407" s="91" t="s">
        <v>1504</v>
      </c>
      <c r="R407" s="52"/>
      <c r="S407" s="52"/>
      <c r="T407" s="52"/>
      <c r="U407" s="52"/>
      <c r="V407" s="52" t="s">
        <v>494</v>
      </c>
      <c r="W407" s="52"/>
      <c r="X407" s="52"/>
      <c r="Y407" s="49"/>
      <c r="Z407" s="52"/>
      <c r="AA407" s="56"/>
      <c r="AB407" s="56"/>
      <c r="AC407" s="56"/>
      <c r="AD407" s="56"/>
      <c r="AE407" s="52" t="s">
        <v>1860</v>
      </c>
      <c r="AF407" s="52" t="s">
        <v>1859</v>
      </c>
      <c r="AG407" s="54">
        <v>349296128</v>
      </c>
      <c r="AH407" s="56"/>
      <c r="AI407" s="58"/>
      <c r="AJ407" s="58"/>
      <c r="AK407" s="56"/>
      <c r="AL407" s="59">
        <v>20</v>
      </c>
      <c r="AM407" s="60" t="s">
        <v>1861</v>
      </c>
      <c r="AN407" s="62">
        <f t="shared" ca="1" si="60"/>
        <v>2267.75</v>
      </c>
      <c r="AO407" s="62">
        <v>0</v>
      </c>
      <c r="AP407" s="62"/>
      <c r="AQ407" s="68">
        <v>0</v>
      </c>
      <c r="AR407" s="65">
        <v>0</v>
      </c>
      <c r="AS407" s="66">
        <f t="shared" si="61"/>
        <v>0</v>
      </c>
      <c r="AT407" s="63">
        <f t="shared" si="62"/>
        <v>0</v>
      </c>
      <c r="AU407" s="63">
        <f t="shared" si="63"/>
        <v>0</v>
      </c>
      <c r="AV407" s="59" t="s">
        <v>1142</v>
      </c>
      <c r="AW407" s="59" t="s">
        <v>1372</v>
      </c>
      <c r="AX407" s="60" t="s">
        <v>1862</v>
      </c>
      <c r="AY407" s="241"/>
      <c r="AZ407" s="241"/>
      <c r="BA407" s="60">
        <f t="shared" si="64"/>
        <v>0</v>
      </c>
      <c r="BB407" s="212">
        <f t="shared" si="65"/>
        <v>0</v>
      </c>
      <c r="BC407" s="67"/>
      <c r="BD407" s="67"/>
      <c r="BE407" s="67"/>
      <c r="BF407" s="67"/>
    </row>
    <row r="408" spans="1:58" s="12" customFormat="1" ht="25.5" customHeight="1" x14ac:dyDescent="0.25">
      <c r="A408" s="49"/>
      <c r="B408" s="50"/>
      <c r="C408" s="69"/>
      <c r="D408" s="52"/>
      <c r="E408" s="52"/>
      <c r="F408" s="52" t="s">
        <v>1870</v>
      </c>
      <c r="G408" s="49" t="s">
        <v>114</v>
      </c>
      <c r="H408" s="187" t="s">
        <v>110</v>
      </c>
      <c r="I408" s="53" t="s">
        <v>714</v>
      </c>
      <c r="J408" s="54">
        <v>7800000000</v>
      </c>
      <c r="K408" s="52"/>
      <c r="L408" s="52" t="s">
        <v>169</v>
      </c>
      <c r="M408" s="49"/>
      <c r="N408" s="52"/>
      <c r="O408" s="55" t="s">
        <v>176</v>
      </c>
      <c r="P408" s="52"/>
      <c r="Q408" s="91" t="s">
        <v>1896</v>
      </c>
      <c r="R408" s="52"/>
      <c r="S408" s="52"/>
      <c r="T408" s="52"/>
      <c r="U408" s="52"/>
      <c r="V408" s="52"/>
      <c r="W408" s="52"/>
      <c r="X408" s="52"/>
      <c r="Y408" s="49"/>
      <c r="Z408" s="52"/>
      <c r="AA408" s="56"/>
      <c r="AB408" s="56"/>
      <c r="AC408" s="56"/>
      <c r="AD408" s="56"/>
      <c r="AE408" s="52"/>
      <c r="AF408" s="52" t="s">
        <v>1870</v>
      </c>
      <c r="AG408" s="54"/>
      <c r="AH408" s="56"/>
      <c r="AI408" s="58"/>
      <c r="AJ408" s="58"/>
      <c r="AK408" s="56"/>
      <c r="AL408" s="59"/>
      <c r="AM408" s="60"/>
      <c r="AN408" s="62" t="e">
        <f t="shared" ca="1" si="60"/>
        <v>#DIV/0!</v>
      </c>
      <c r="AO408" s="62">
        <v>0</v>
      </c>
      <c r="AP408" s="62"/>
      <c r="AQ408" s="68">
        <v>0</v>
      </c>
      <c r="AR408" s="65">
        <v>0</v>
      </c>
      <c r="AS408" s="66">
        <f t="shared" si="61"/>
        <v>0</v>
      </c>
      <c r="AT408" s="63">
        <f t="shared" si="62"/>
        <v>0</v>
      </c>
      <c r="AU408" s="63">
        <f t="shared" si="63"/>
        <v>0</v>
      </c>
      <c r="AV408" s="59" t="s">
        <v>1381</v>
      </c>
      <c r="AW408" s="59" t="s">
        <v>1781</v>
      </c>
      <c r="AX408" s="60"/>
      <c r="AY408" s="241"/>
      <c r="AZ408" s="241"/>
      <c r="BA408" s="60">
        <f t="shared" si="64"/>
        <v>0</v>
      </c>
      <c r="BB408" s="212" t="str">
        <f t="shared" si="65"/>
        <v>Km</v>
      </c>
      <c r="BC408" s="67"/>
      <c r="BD408" s="67"/>
      <c r="BE408" s="67"/>
      <c r="BF408" s="67"/>
    </row>
    <row r="409" spans="1:58" s="12" customFormat="1" ht="127.5" customHeight="1" x14ac:dyDescent="0.25">
      <c r="A409" s="49"/>
      <c r="B409" s="50"/>
      <c r="C409" s="69"/>
      <c r="D409" s="52" t="s">
        <v>1536</v>
      </c>
      <c r="E409" s="52"/>
      <c r="F409" s="52" t="s">
        <v>1921</v>
      </c>
      <c r="G409" s="49" t="s">
        <v>121</v>
      </c>
      <c r="H409" s="187" t="s">
        <v>110</v>
      </c>
      <c r="I409" s="53" t="s">
        <v>714</v>
      </c>
      <c r="J409" s="54">
        <v>600000000</v>
      </c>
      <c r="K409" s="52"/>
      <c r="L409" s="52"/>
      <c r="M409" s="49"/>
      <c r="N409" s="52"/>
      <c r="O409" s="55"/>
      <c r="P409" s="52"/>
      <c r="Q409" s="91" t="s">
        <v>1304</v>
      </c>
      <c r="R409" s="52"/>
      <c r="S409" s="52"/>
      <c r="T409" s="52"/>
      <c r="U409" s="52"/>
      <c r="V409" s="52" t="s">
        <v>2197</v>
      </c>
      <c r="W409" s="52"/>
      <c r="X409" s="52"/>
      <c r="Y409" s="49"/>
      <c r="Z409" s="52"/>
      <c r="AA409" s="56"/>
      <c r="AB409" s="56"/>
      <c r="AC409" s="56"/>
      <c r="AD409" s="56"/>
      <c r="AE409" s="52"/>
      <c r="AF409" s="52" t="s">
        <v>1921</v>
      </c>
      <c r="AG409" s="54"/>
      <c r="AH409" s="56"/>
      <c r="AI409" s="58"/>
      <c r="AJ409" s="58"/>
      <c r="AK409" s="56"/>
      <c r="AL409" s="59"/>
      <c r="AM409" s="60"/>
      <c r="AN409" s="62" t="e">
        <f t="shared" ca="1" si="60"/>
        <v>#DIV/0!</v>
      </c>
      <c r="AO409" s="62">
        <v>0</v>
      </c>
      <c r="AP409" s="62"/>
      <c r="AQ409" s="68">
        <v>0</v>
      </c>
      <c r="AR409" s="65">
        <v>0</v>
      </c>
      <c r="AS409" s="66">
        <f t="shared" si="61"/>
        <v>0</v>
      </c>
      <c r="AT409" s="63">
        <f t="shared" si="62"/>
        <v>0</v>
      </c>
      <c r="AU409" s="63">
        <f t="shared" si="63"/>
        <v>0</v>
      </c>
      <c r="AV409" s="59" t="s">
        <v>1381</v>
      </c>
      <c r="AW409" s="59" t="s">
        <v>1781</v>
      </c>
      <c r="AX409" s="60"/>
      <c r="AY409" s="241"/>
      <c r="AZ409" s="241"/>
      <c r="BA409" s="60">
        <f t="shared" si="64"/>
        <v>0</v>
      </c>
      <c r="BB409" s="212">
        <f t="shared" si="65"/>
        <v>0</v>
      </c>
      <c r="BC409" s="67"/>
      <c r="BD409" s="67"/>
      <c r="BE409" s="67"/>
      <c r="BF409" s="67"/>
    </row>
    <row r="410" spans="1:58" s="12" customFormat="1" ht="51" customHeight="1" x14ac:dyDescent="0.25">
      <c r="A410" s="49"/>
      <c r="B410" s="50"/>
      <c r="C410" s="69"/>
      <c r="D410" s="52" t="s">
        <v>1536</v>
      </c>
      <c r="E410" s="52"/>
      <c r="F410" s="52" t="s">
        <v>1922</v>
      </c>
      <c r="G410" s="49" t="s">
        <v>121</v>
      </c>
      <c r="H410" s="187" t="s">
        <v>110</v>
      </c>
      <c r="I410" s="53" t="s">
        <v>714</v>
      </c>
      <c r="J410" s="54">
        <v>6000000000</v>
      </c>
      <c r="K410" s="52"/>
      <c r="L410" s="52"/>
      <c r="M410" s="49"/>
      <c r="N410" s="52"/>
      <c r="O410" s="55"/>
      <c r="P410" s="52"/>
      <c r="Q410" s="91" t="s">
        <v>1318</v>
      </c>
      <c r="R410" s="52"/>
      <c r="S410" s="52"/>
      <c r="T410" s="52"/>
      <c r="U410" s="52"/>
      <c r="V410" s="52" t="s">
        <v>494</v>
      </c>
      <c r="W410" s="52"/>
      <c r="X410" s="52"/>
      <c r="Y410" s="49"/>
      <c r="Z410" s="52"/>
      <c r="AA410" s="56"/>
      <c r="AB410" s="56"/>
      <c r="AC410" s="56"/>
      <c r="AD410" s="56"/>
      <c r="AE410" s="52"/>
      <c r="AF410" s="52" t="s">
        <v>1922</v>
      </c>
      <c r="AG410" s="54"/>
      <c r="AH410" s="56"/>
      <c r="AI410" s="58"/>
      <c r="AJ410" s="58"/>
      <c r="AK410" s="56"/>
      <c r="AL410" s="59"/>
      <c r="AM410" s="60"/>
      <c r="AN410" s="62" t="e">
        <f t="shared" ca="1" si="60"/>
        <v>#DIV/0!</v>
      </c>
      <c r="AO410" s="62">
        <v>0</v>
      </c>
      <c r="AP410" s="62"/>
      <c r="AQ410" s="68">
        <v>0</v>
      </c>
      <c r="AR410" s="65">
        <v>0</v>
      </c>
      <c r="AS410" s="66">
        <f t="shared" si="61"/>
        <v>0</v>
      </c>
      <c r="AT410" s="63">
        <f t="shared" si="62"/>
        <v>0</v>
      </c>
      <c r="AU410" s="63">
        <f t="shared" si="63"/>
        <v>0</v>
      </c>
      <c r="AV410" s="59" t="s">
        <v>1381</v>
      </c>
      <c r="AW410" s="59" t="s">
        <v>1781</v>
      </c>
      <c r="AX410" s="60"/>
      <c r="AY410" s="241"/>
      <c r="AZ410" s="241"/>
      <c r="BA410" s="60">
        <f t="shared" si="64"/>
        <v>0</v>
      </c>
      <c r="BB410" s="212">
        <f t="shared" si="65"/>
        <v>0</v>
      </c>
      <c r="BC410" s="67"/>
      <c r="BD410" s="67"/>
      <c r="BE410" s="67"/>
      <c r="BF410" s="67"/>
    </row>
    <row r="411" spans="1:58" s="12" customFormat="1" ht="51" customHeight="1" x14ac:dyDescent="0.25">
      <c r="A411" s="49"/>
      <c r="B411" s="50"/>
      <c r="C411" s="69"/>
      <c r="D411" s="52" t="s">
        <v>1536</v>
      </c>
      <c r="E411" s="52"/>
      <c r="F411" s="52" t="s">
        <v>1923</v>
      </c>
      <c r="G411" s="49" t="s">
        <v>121</v>
      </c>
      <c r="H411" s="187" t="s">
        <v>110</v>
      </c>
      <c r="I411" s="53" t="s">
        <v>714</v>
      </c>
      <c r="J411" s="54">
        <v>1300000000</v>
      </c>
      <c r="K411" s="52"/>
      <c r="L411" s="52"/>
      <c r="M411" s="49"/>
      <c r="N411" s="52"/>
      <c r="O411" s="55"/>
      <c r="P411" s="52"/>
      <c r="Q411" s="91" t="s">
        <v>1499</v>
      </c>
      <c r="R411" s="52"/>
      <c r="S411" s="52"/>
      <c r="T411" s="52"/>
      <c r="U411" s="52"/>
      <c r="V411" s="52" t="s">
        <v>984</v>
      </c>
      <c r="W411" s="52"/>
      <c r="X411" s="52"/>
      <c r="Y411" s="49"/>
      <c r="Z411" s="52"/>
      <c r="AA411" s="56"/>
      <c r="AB411" s="56"/>
      <c r="AC411" s="56"/>
      <c r="AD411" s="56"/>
      <c r="AE411" s="52"/>
      <c r="AF411" s="52" t="s">
        <v>1923</v>
      </c>
      <c r="AG411" s="54"/>
      <c r="AH411" s="56"/>
      <c r="AI411" s="58"/>
      <c r="AJ411" s="58"/>
      <c r="AK411" s="56"/>
      <c r="AL411" s="59"/>
      <c r="AM411" s="60"/>
      <c r="AN411" s="62" t="e">
        <f t="shared" ref="AN411:AN448" ca="1" si="66">((TODAY())-AK411)/AL411</f>
        <v>#DIV/0!</v>
      </c>
      <c r="AO411" s="62">
        <v>0</v>
      </c>
      <c r="AP411" s="62"/>
      <c r="AQ411" s="68">
        <v>0</v>
      </c>
      <c r="AR411" s="65">
        <v>0</v>
      </c>
      <c r="AS411" s="66">
        <f t="shared" si="61"/>
        <v>0</v>
      </c>
      <c r="AT411" s="63">
        <f t="shared" si="62"/>
        <v>0</v>
      </c>
      <c r="AU411" s="63">
        <f t="shared" si="63"/>
        <v>0</v>
      </c>
      <c r="AV411" s="59" t="s">
        <v>1381</v>
      </c>
      <c r="AW411" s="59" t="s">
        <v>1781</v>
      </c>
      <c r="AX411" s="60"/>
      <c r="AY411" s="241"/>
      <c r="AZ411" s="241"/>
      <c r="BA411" s="60">
        <f t="shared" si="64"/>
        <v>0</v>
      </c>
      <c r="BB411" s="212">
        <f t="shared" si="65"/>
        <v>0</v>
      </c>
      <c r="BC411" s="67"/>
      <c r="BD411" s="67"/>
      <c r="BE411" s="67"/>
      <c r="BF411" s="67"/>
    </row>
    <row r="412" spans="1:58" s="12" customFormat="1" ht="51" customHeight="1" x14ac:dyDescent="0.25">
      <c r="A412" s="49"/>
      <c r="B412" s="50"/>
      <c r="C412" s="69"/>
      <c r="D412" s="52" t="s">
        <v>1536</v>
      </c>
      <c r="E412" s="52"/>
      <c r="F412" s="52" t="s">
        <v>1872</v>
      </c>
      <c r="G412" s="49" t="s">
        <v>121</v>
      </c>
      <c r="H412" s="187" t="s">
        <v>110</v>
      </c>
      <c r="I412" s="53" t="s">
        <v>714</v>
      </c>
      <c r="J412" s="54">
        <v>4500000000</v>
      </c>
      <c r="K412" s="52"/>
      <c r="L412" s="52"/>
      <c r="M412" s="49"/>
      <c r="N412" s="52"/>
      <c r="O412" s="55" t="s">
        <v>176</v>
      </c>
      <c r="P412" s="52"/>
      <c r="Q412" s="91" t="s">
        <v>1299</v>
      </c>
      <c r="R412" s="52"/>
      <c r="S412" s="52"/>
      <c r="T412" s="52"/>
      <c r="U412" s="52"/>
      <c r="V412" s="52" t="s">
        <v>2198</v>
      </c>
      <c r="W412" s="52"/>
      <c r="X412" s="52"/>
      <c r="Y412" s="49"/>
      <c r="Z412" s="52"/>
      <c r="AA412" s="56"/>
      <c r="AB412" s="56"/>
      <c r="AC412" s="56"/>
      <c r="AD412" s="56"/>
      <c r="AE412" s="52"/>
      <c r="AF412" s="52" t="s">
        <v>1872</v>
      </c>
      <c r="AG412" s="54"/>
      <c r="AH412" s="56"/>
      <c r="AI412" s="58"/>
      <c r="AJ412" s="58"/>
      <c r="AK412" s="56"/>
      <c r="AL412" s="59"/>
      <c r="AM412" s="60"/>
      <c r="AN412" s="62" t="e">
        <f t="shared" ca="1" si="66"/>
        <v>#DIV/0!</v>
      </c>
      <c r="AO412" s="62">
        <v>0</v>
      </c>
      <c r="AP412" s="62"/>
      <c r="AQ412" s="68">
        <v>0</v>
      </c>
      <c r="AR412" s="65">
        <v>0</v>
      </c>
      <c r="AS412" s="66">
        <f t="shared" si="61"/>
        <v>0</v>
      </c>
      <c r="AT412" s="63">
        <f t="shared" si="62"/>
        <v>0</v>
      </c>
      <c r="AU412" s="63">
        <f t="shared" si="63"/>
        <v>0</v>
      </c>
      <c r="AV412" s="59" t="s">
        <v>1381</v>
      </c>
      <c r="AW412" s="59" t="s">
        <v>1781</v>
      </c>
      <c r="AX412" s="60" t="s">
        <v>1873</v>
      </c>
      <c r="AY412" s="241"/>
      <c r="AZ412" s="241"/>
      <c r="BA412" s="60">
        <f t="shared" si="64"/>
        <v>0</v>
      </c>
      <c r="BB412" s="212">
        <f t="shared" si="65"/>
        <v>0</v>
      </c>
      <c r="BC412" s="67"/>
      <c r="BD412" s="67"/>
      <c r="BE412" s="67"/>
      <c r="BF412" s="67"/>
    </row>
    <row r="413" spans="1:58" s="12" customFormat="1" ht="38.25" customHeight="1" x14ac:dyDescent="0.25">
      <c r="A413" s="49"/>
      <c r="B413" s="50" t="s">
        <v>546</v>
      </c>
      <c r="C413" s="69" t="s">
        <v>2014</v>
      </c>
      <c r="D413" s="52" t="s">
        <v>2015</v>
      </c>
      <c r="E413" s="52" t="s">
        <v>1229</v>
      </c>
      <c r="F413" s="52" t="s">
        <v>2199</v>
      </c>
      <c r="G413" s="49" t="s">
        <v>113</v>
      </c>
      <c r="H413" s="187" t="s">
        <v>110</v>
      </c>
      <c r="I413" s="53" t="s">
        <v>714</v>
      </c>
      <c r="J413" s="54">
        <v>70000000000</v>
      </c>
      <c r="K413" s="52"/>
      <c r="L413" s="52" t="s">
        <v>169</v>
      </c>
      <c r="M413" s="49"/>
      <c r="N413" s="52"/>
      <c r="O413" s="55" t="s">
        <v>176</v>
      </c>
      <c r="P413" s="52"/>
      <c r="Q413" s="91" t="s">
        <v>2145</v>
      </c>
      <c r="R413" s="52"/>
      <c r="S413" s="52"/>
      <c r="T413" s="52"/>
      <c r="U413" s="52"/>
      <c r="V413" s="52" t="s">
        <v>490</v>
      </c>
      <c r="W413" s="52"/>
      <c r="X413" s="52"/>
      <c r="Y413" s="49"/>
      <c r="Z413" s="52"/>
      <c r="AA413" s="56"/>
      <c r="AB413" s="56"/>
      <c r="AC413" s="56"/>
      <c r="AD413" s="56"/>
      <c r="AE413" s="52"/>
      <c r="AF413" s="52" t="s">
        <v>2199</v>
      </c>
      <c r="AG413" s="54"/>
      <c r="AH413" s="56"/>
      <c r="AI413" s="58"/>
      <c r="AJ413" s="58"/>
      <c r="AK413" s="56"/>
      <c r="AL413" s="59"/>
      <c r="AM413" s="60"/>
      <c r="AN413" s="62" t="e">
        <f t="shared" ca="1" si="66"/>
        <v>#DIV/0!</v>
      </c>
      <c r="AO413" s="62">
        <v>0</v>
      </c>
      <c r="AP413" s="62"/>
      <c r="AQ413" s="68">
        <v>0</v>
      </c>
      <c r="AR413" s="65">
        <v>0</v>
      </c>
      <c r="AS413" s="66">
        <f t="shared" si="61"/>
        <v>0</v>
      </c>
      <c r="AT413" s="63">
        <f t="shared" si="62"/>
        <v>0</v>
      </c>
      <c r="AU413" s="63">
        <f t="shared" si="63"/>
        <v>0</v>
      </c>
      <c r="AV413" s="59" t="s">
        <v>1381</v>
      </c>
      <c r="AW413" s="59" t="s">
        <v>1781</v>
      </c>
      <c r="AX413" s="60"/>
      <c r="AY413" s="241"/>
      <c r="AZ413" s="241"/>
      <c r="BA413" s="60">
        <f t="shared" si="64"/>
        <v>0</v>
      </c>
      <c r="BB413" s="212" t="str">
        <f t="shared" si="65"/>
        <v>Km</v>
      </c>
      <c r="BC413" s="67"/>
      <c r="BD413" s="67"/>
      <c r="BE413" s="67"/>
      <c r="BF413" s="67"/>
    </row>
    <row r="414" spans="1:58" s="12" customFormat="1" ht="25.5" customHeight="1" x14ac:dyDescent="0.25">
      <c r="A414" s="49"/>
      <c r="B414" s="50"/>
      <c r="C414" s="69"/>
      <c r="D414" s="52"/>
      <c r="E414" s="52"/>
      <c r="F414" s="52" t="s">
        <v>1877</v>
      </c>
      <c r="G414" s="49" t="s">
        <v>114</v>
      </c>
      <c r="H414" s="187" t="s">
        <v>110</v>
      </c>
      <c r="I414" s="53" t="s">
        <v>714</v>
      </c>
      <c r="J414" s="54">
        <v>200000000</v>
      </c>
      <c r="K414" s="52"/>
      <c r="L414" s="52" t="s">
        <v>169</v>
      </c>
      <c r="M414" s="49"/>
      <c r="N414" s="52"/>
      <c r="O414" s="55" t="s">
        <v>176</v>
      </c>
      <c r="P414" s="52"/>
      <c r="Q414" s="91" t="s">
        <v>1303</v>
      </c>
      <c r="R414" s="52"/>
      <c r="S414" s="52"/>
      <c r="T414" s="52"/>
      <c r="U414" s="52"/>
      <c r="V414" s="52" t="s">
        <v>504</v>
      </c>
      <c r="W414" s="52" t="s">
        <v>2200</v>
      </c>
      <c r="X414" s="52"/>
      <c r="Y414" s="49"/>
      <c r="Z414" s="52"/>
      <c r="AA414" s="56"/>
      <c r="AB414" s="56"/>
      <c r="AC414" s="56"/>
      <c r="AD414" s="56"/>
      <c r="AE414" s="52"/>
      <c r="AF414" s="52" t="s">
        <v>1877</v>
      </c>
      <c r="AG414" s="54"/>
      <c r="AH414" s="56"/>
      <c r="AI414" s="58"/>
      <c r="AJ414" s="58"/>
      <c r="AK414" s="56"/>
      <c r="AL414" s="59"/>
      <c r="AM414" s="60"/>
      <c r="AN414" s="62" t="e">
        <f t="shared" ca="1" si="66"/>
        <v>#DIV/0!</v>
      </c>
      <c r="AO414" s="62">
        <v>0</v>
      </c>
      <c r="AP414" s="62"/>
      <c r="AQ414" s="68">
        <v>0</v>
      </c>
      <c r="AR414" s="65">
        <v>0</v>
      </c>
      <c r="AS414" s="66">
        <f t="shared" si="61"/>
        <v>0</v>
      </c>
      <c r="AT414" s="63">
        <f t="shared" si="62"/>
        <v>0</v>
      </c>
      <c r="AU414" s="63">
        <f t="shared" si="63"/>
        <v>0</v>
      </c>
      <c r="AV414" s="59" t="s">
        <v>1381</v>
      </c>
      <c r="AW414" s="59" t="s">
        <v>1781</v>
      </c>
      <c r="AX414" s="60"/>
      <c r="AY414" s="241"/>
      <c r="AZ414" s="241"/>
      <c r="BA414" s="60">
        <f t="shared" si="64"/>
        <v>0</v>
      </c>
      <c r="BB414" s="212" t="str">
        <f t="shared" si="65"/>
        <v>Km</v>
      </c>
      <c r="BC414" s="67"/>
      <c r="BD414" s="67"/>
      <c r="BE414" s="67"/>
      <c r="BF414" s="67"/>
    </row>
    <row r="415" spans="1:58" s="12" customFormat="1" ht="25.5" customHeight="1" x14ac:dyDescent="0.25">
      <c r="A415" s="49"/>
      <c r="B415" s="50"/>
      <c r="C415" s="69"/>
      <c r="D415" s="52"/>
      <c r="E415" s="52"/>
      <c r="F415" s="52" t="s">
        <v>1878</v>
      </c>
      <c r="G415" s="49" t="s">
        <v>114</v>
      </c>
      <c r="H415" s="187" t="s">
        <v>110</v>
      </c>
      <c r="I415" s="53" t="s">
        <v>714</v>
      </c>
      <c r="J415" s="54" t="s">
        <v>1879</v>
      </c>
      <c r="K415" s="52"/>
      <c r="L415" s="52" t="s">
        <v>169</v>
      </c>
      <c r="M415" s="49">
        <v>3</v>
      </c>
      <c r="N415" s="52"/>
      <c r="O415" s="55" t="s">
        <v>176</v>
      </c>
      <c r="P415" s="52"/>
      <c r="Q415" s="91" t="s">
        <v>1504</v>
      </c>
      <c r="R415" s="52"/>
      <c r="S415" s="52"/>
      <c r="T415" s="52"/>
      <c r="U415" s="52"/>
      <c r="V415" s="52" t="s">
        <v>494</v>
      </c>
      <c r="W415" s="52"/>
      <c r="X415" s="52"/>
      <c r="Y415" s="49"/>
      <c r="Z415" s="52"/>
      <c r="AA415" s="56"/>
      <c r="AB415" s="56"/>
      <c r="AC415" s="56"/>
      <c r="AD415" s="56"/>
      <c r="AE415" s="52"/>
      <c r="AF415" s="52" t="s">
        <v>1878</v>
      </c>
      <c r="AG415" s="54"/>
      <c r="AH415" s="56"/>
      <c r="AI415" s="58"/>
      <c r="AJ415" s="58"/>
      <c r="AK415" s="56"/>
      <c r="AL415" s="59"/>
      <c r="AM415" s="60"/>
      <c r="AN415" s="62" t="e">
        <f t="shared" ca="1" si="66"/>
        <v>#DIV/0!</v>
      </c>
      <c r="AO415" s="62">
        <v>0</v>
      </c>
      <c r="AP415" s="62"/>
      <c r="AQ415" s="68">
        <v>0</v>
      </c>
      <c r="AR415" s="65">
        <v>0</v>
      </c>
      <c r="AS415" s="66">
        <f t="shared" si="61"/>
        <v>0</v>
      </c>
      <c r="AT415" s="63">
        <f t="shared" si="62"/>
        <v>0</v>
      </c>
      <c r="AU415" s="63">
        <f t="shared" si="63"/>
        <v>0</v>
      </c>
      <c r="AV415" s="59" t="s">
        <v>1381</v>
      </c>
      <c r="AW415" s="59" t="s">
        <v>1781</v>
      </c>
      <c r="AX415" s="60"/>
      <c r="AY415" s="241"/>
      <c r="AZ415" s="241"/>
      <c r="BA415" s="60">
        <f t="shared" si="64"/>
        <v>0</v>
      </c>
      <c r="BB415" s="212" t="str">
        <f t="shared" si="65"/>
        <v>Km</v>
      </c>
      <c r="BC415" s="67"/>
      <c r="BD415" s="67"/>
      <c r="BE415" s="67"/>
      <c r="BF415" s="67"/>
    </row>
    <row r="416" spans="1:58" s="12" customFormat="1" ht="409.5" customHeight="1" x14ac:dyDescent="0.25">
      <c r="A416" s="49"/>
      <c r="B416" s="50"/>
      <c r="C416" s="69"/>
      <c r="D416" s="52"/>
      <c r="E416" s="52"/>
      <c r="F416" s="52" t="s">
        <v>2201</v>
      </c>
      <c r="G416" s="49" t="s">
        <v>115</v>
      </c>
      <c r="H416" s="187" t="s">
        <v>109</v>
      </c>
      <c r="I416" s="53" t="s">
        <v>714</v>
      </c>
      <c r="J416" s="54">
        <v>7465000000</v>
      </c>
      <c r="K416" s="52"/>
      <c r="L416" s="52" t="s">
        <v>2358</v>
      </c>
      <c r="M416" s="49"/>
      <c r="N416" s="52"/>
      <c r="O416" s="55" t="s">
        <v>176</v>
      </c>
      <c r="P416" s="52"/>
      <c r="Q416" s="91" t="s">
        <v>1897</v>
      </c>
      <c r="R416" s="52"/>
      <c r="S416" s="52"/>
      <c r="T416" s="52"/>
      <c r="U416" s="52"/>
      <c r="V416" s="52" t="s">
        <v>2202</v>
      </c>
      <c r="W416" s="52"/>
      <c r="X416" s="52"/>
      <c r="Y416" s="49"/>
      <c r="Z416" s="52"/>
      <c r="AA416" s="56"/>
      <c r="AB416" s="56"/>
      <c r="AC416" s="56"/>
      <c r="AD416" s="56"/>
      <c r="AE416" s="52"/>
      <c r="AF416" s="52" t="s">
        <v>2201</v>
      </c>
      <c r="AG416" s="54"/>
      <c r="AH416" s="56"/>
      <c r="AI416" s="58"/>
      <c r="AJ416" s="58"/>
      <c r="AK416" s="56"/>
      <c r="AL416" s="59"/>
      <c r="AM416" s="60"/>
      <c r="AN416" s="62" t="e">
        <f t="shared" ca="1" si="66"/>
        <v>#DIV/0!</v>
      </c>
      <c r="AO416" s="62">
        <v>0</v>
      </c>
      <c r="AP416" s="62"/>
      <c r="AQ416" s="68">
        <v>0</v>
      </c>
      <c r="AR416" s="65">
        <v>0</v>
      </c>
      <c r="AS416" s="66">
        <f t="shared" si="61"/>
        <v>0</v>
      </c>
      <c r="AT416" s="63">
        <f t="shared" si="62"/>
        <v>0</v>
      </c>
      <c r="AU416" s="63">
        <f t="shared" si="63"/>
        <v>0</v>
      </c>
      <c r="AV416" s="59" t="s">
        <v>1381</v>
      </c>
      <c r="AW416" s="59" t="s">
        <v>1781</v>
      </c>
      <c r="AX416" s="60"/>
      <c r="AY416" s="241"/>
      <c r="AZ416" s="241"/>
      <c r="BA416" s="60">
        <f t="shared" si="64"/>
        <v>0</v>
      </c>
      <c r="BB416" s="212" t="str">
        <f t="shared" si="65"/>
        <v>Nb de rapports</v>
      </c>
      <c r="BC416" s="67"/>
      <c r="BD416" s="67"/>
      <c r="BE416" s="67"/>
      <c r="BF416" s="67"/>
    </row>
    <row r="417" spans="1:59" s="12" customFormat="1" ht="25.5" customHeight="1" x14ac:dyDescent="0.25">
      <c r="A417" s="49"/>
      <c r="B417" s="50"/>
      <c r="C417" s="69"/>
      <c r="D417" s="52"/>
      <c r="E417" s="52"/>
      <c r="F417" s="52" t="s">
        <v>1881</v>
      </c>
      <c r="G417" s="49" t="s">
        <v>115</v>
      </c>
      <c r="H417" s="187" t="s">
        <v>109</v>
      </c>
      <c r="I417" s="53" t="s">
        <v>714</v>
      </c>
      <c r="J417" s="54">
        <v>2750000000</v>
      </c>
      <c r="K417" s="52"/>
      <c r="L417" s="52" t="s">
        <v>2358</v>
      </c>
      <c r="M417" s="49"/>
      <c r="N417" s="52"/>
      <c r="O417" s="55" t="s">
        <v>176</v>
      </c>
      <c r="P417" s="52"/>
      <c r="Q417" s="91"/>
      <c r="R417" s="52"/>
      <c r="S417" s="52"/>
      <c r="T417" s="52"/>
      <c r="U417" s="52"/>
      <c r="V417" s="52" t="s">
        <v>1382</v>
      </c>
      <c r="W417" s="52"/>
      <c r="X417" s="52"/>
      <c r="Y417" s="49"/>
      <c r="Z417" s="52"/>
      <c r="AA417" s="56"/>
      <c r="AB417" s="56"/>
      <c r="AC417" s="56"/>
      <c r="AD417" s="56"/>
      <c r="AE417" s="52"/>
      <c r="AF417" s="52" t="s">
        <v>1881</v>
      </c>
      <c r="AG417" s="54"/>
      <c r="AH417" s="56"/>
      <c r="AI417" s="58"/>
      <c r="AJ417" s="58"/>
      <c r="AK417" s="56"/>
      <c r="AL417" s="59"/>
      <c r="AM417" s="60"/>
      <c r="AN417" s="62" t="e">
        <f t="shared" ca="1" si="66"/>
        <v>#DIV/0!</v>
      </c>
      <c r="AO417" s="62">
        <v>0</v>
      </c>
      <c r="AP417" s="62"/>
      <c r="AQ417" s="68">
        <v>0</v>
      </c>
      <c r="AR417" s="65">
        <v>0</v>
      </c>
      <c r="AS417" s="66">
        <f t="shared" si="61"/>
        <v>0</v>
      </c>
      <c r="AT417" s="63">
        <f t="shared" si="62"/>
        <v>0</v>
      </c>
      <c r="AU417" s="63">
        <f t="shared" si="63"/>
        <v>0</v>
      </c>
      <c r="AV417" s="59" t="s">
        <v>1381</v>
      </c>
      <c r="AW417" s="59" t="s">
        <v>1781</v>
      </c>
      <c r="AX417" s="60"/>
      <c r="AY417" s="241"/>
      <c r="AZ417" s="241"/>
      <c r="BA417" s="60">
        <f t="shared" si="64"/>
        <v>0</v>
      </c>
      <c r="BB417" s="212" t="str">
        <f t="shared" si="65"/>
        <v>Nb de rapports</v>
      </c>
      <c r="BC417" s="67"/>
      <c r="BD417" s="67"/>
      <c r="BE417" s="67"/>
      <c r="BF417" s="67"/>
    </row>
    <row r="418" spans="1:59" s="12" customFormat="1" ht="25.5" customHeight="1" x14ac:dyDescent="0.25">
      <c r="A418" s="49"/>
      <c r="B418" s="50"/>
      <c r="C418" s="69"/>
      <c r="D418" s="52"/>
      <c r="E418" s="52"/>
      <c r="F418" s="52" t="s">
        <v>1883</v>
      </c>
      <c r="G418" s="49" t="s">
        <v>1882</v>
      </c>
      <c r="H418" s="187" t="s">
        <v>109</v>
      </c>
      <c r="I418" s="53" t="s">
        <v>714</v>
      </c>
      <c r="J418" s="54">
        <v>20000000</v>
      </c>
      <c r="K418" s="52"/>
      <c r="L418" s="52"/>
      <c r="M418" s="49"/>
      <c r="N418" s="52"/>
      <c r="O418" s="55" t="s">
        <v>176</v>
      </c>
      <c r="P418" s="52"/>
      <c r="Q418" s="91"/>
      <c r="R418" s="52"/>
      <c r="S418" s="52"/>
      <c r="T418" s="52"/>
      <c r="U418" s="52"/>
      <c r="V418" s="52" t="s">
        <v>1382</v>
      </c>
      <c r="W418" s="52"/>
      <c r="X418" s="52"/>
      <c r="Y418" s="49"/>
      <c r="Z418" s="52"/>
      <c r="AA418" s="56"/>
      <c r="AB418" s="56"/>
      <c r="AC418" s="56"/>
      <c r="AD418" s="56"/>
      <c r="AE418" s="52"/>
      <c r="AF418" s="52" t="s">
        <v>1883</v>
      </c>
      <c r="AG418" s="54"/>
      <c r="AH418" s="56"/>
      <c r="AI418" s="58"/>
      <c r="AJ418" s="58"/>
      <c r="AK418" s="56"/>
      <c r="AL418" s="59"/>
      <c r="AM418" s="60"/>
      <c r="AN418" s="62" t="e">
        <f t="shared" ca="1" si="66"/>
        <v>#DIV/0!</v>
      </c>
      <c r="AO418" s="62">
        <v>0</v>
      </c>
      <c r="AP418" s="62"/>
      <c r="AQ418" s="68">
        <v>0</v>
      </c>
      <c r="AR418" s="65">
        <v>0</v>
      </c>
      <c r="AS418" s="66">
        <f t="shared" si="61"/>
        <v>0</v>
      </c>
      <c r="AT418" s="63">
        <f t="shared" si="62"/>
        <v>0</v>
      </c>
      <c r="AU418" s="63">
        <f t="shared" si="63"/>
        <v>0</v>
      </c>
      <c r="AV418" s="59" t="s">
        <v>1381</v>
      </c>
      <c r="AW418" s="59" t="s">
        <v>1781</v>
      </c>
      <c r="AX418" s="60"/>
      <c r="AY418" s="241"/>
      <c r="AZ418" s="241"/>
      <c r="BA418" s="60">
        <f t="shared" si="64"/>
        <v>0</v>
      </c>
      <c r="BB418" s="212">
        <f t="shared" si="65"/>
        <v>0</v>
      </c>
      <c r="BC418" s="67"/>
      <c r="BD418" s="67"/>
      <c r="BE418" s="67"/>
      <c r="BF418" s="67"/>
    </row>
    <row r="419" spans="1:59" s="12" customFormat="1" ht="38.25" customHeight="1" x14ac:dyDescent="0.25">
      <c r="A419" s="49"/>
      <c r="B419" s="50"/>
      <c r="C419" s="69"/>
      <c r="D419" s="52"/>
      <c r="E419" s="52"/>
      <c r="F419" s="52" t="s">
        <v>1898</v>
      </c>
      <c r="G419" s="49" t="s">
        <v>121</v>
      </c>
      <c r="H419" s="187" t="s">
        <v>110</v>
      </c>
      <c r="I419" s="53" t="s">
        <v>714</v>
      </c>
      <c r="J419" s="54">
        <v>140000000</v>
      </c>
      <c r="K419" s="52"/>
      <c r="L419" s="52"/>
      <c r="M419" s="49"/>
      <c r="N419" s="52"/>
      <c r="O419" s="55" t="s">
        <v>176</v>
      </c>
      <c r="P419" s="52"/>
      <c r="Q419" s="91" t="s">
        <v>1931</v>
      </c>
      <c r="R419" s="52"/>
      <c r="S419" s="52"/>
      <c r="T419" s="52"/>
      <c r="U419" s="52"/>
      <c r="V419" s="52"/>
      <c r="W419" s="52"/>
      <c r="X419" s="52"/>
      <c r="Y419" s="49"/>
      <c r="Z419" s="52"/>
      <c r="AA419" s="56"/>
      <c r="AB419" s="56"/>
      <c r="AC419" s="56"/>
      <c r="AD419" s="56"/>
      <c r="AE419" s="52" t="s">
        <v>1902</v>
      </c>
      <c r="AF419" s="52" t="s">
        <v>1898</v>
      </c>
      <c r="AG419" s="54">
        <v>139864000</v>
      </c>
      <c r="AH419" s="56"/>
      <c r="AI419" s="58"/>
      <c r="AJ419" s="58"/>
      <c r="AK419" s="56"/>
      <c r="AL419" s="59">
        <v>20</v>
      </c>
      <c r="AM419" s="60" t="s">
        <v>1900</v>
      </c>
      <c r="AN419" s="62">
        <f t="shared" ca="1" si="66"/>
        <v>2267.75</v>
      </c>
      <c r="AO419" s="62">
        <v>0</v>
      </c>
      <c r="AP419" s="62"/>
      <c r="AQ419" s="68">
        <v>0</v>
      </c>
      <c r="AR419" s="65">
        <v>0</v>
      </c>
      <c r="AS419" s="66">
        <f t="shared" si="61"/>
        <v>0</v>
      </c>
      <c r="AT419" s="63">
        <f t="shared" si="62"/>
        <v>0</v>
      </c>
      <c r="AU419" s="63">
        <f t="shared" si="63"/>
        <v>0</v>
      </c>
      <c r="AV419" s="59" t="s">
        <v>1381</v>
      </c>
      <c r="AW419" s="59" t="s">
        <v>1781</v>
      </c>
      <c r="AX419" s="60" t="s">
        <v>1899</v>
      </c>
      <c r="AY419" s="241"/>
      <c r="AZ419" s="241"/>
      <c r="BA419" s="60">
        <f t="shared" si="64"/>
        <v>0</v>
      </c>
      <c r="BB419" s="212">
        <f t="shared" si="65"/>
        <v>0</v>
      </c>
      <c r="BC419" s="67"/>
      <c r="BD419" s="67"/>
      <c r="BE419" s="67"/>
      <c r="BF419" s="67"/>
    </row>
    <row r="420" spans="1:59" s="12" customFormat="1" ht="45" customHeight="1" x14ac:dyDescent="0.25">
      <c r="A420" s="70"/>
      <c r="B420" s="71"/>
      <c r="C420" s="72"/>
      <c r="D420" s="73"/>
      <c r="E420" s="73"/>
      <c r="F420" s="73" t="s">
        <v>1901</v>
      </c>
      <c r="G420" s="70" t="s">
        <v>113</v>
      </c>
      <c r="H420" s="74" t="s">
        <v>110</v>
      </c>
      <c r="I420" s="74" t="s">
        <v>714</v>
      </c>
      <c r="J420" s="75">
        <v>182000000</v>
      </c>
      <c r="K420" s="73"/>
      <c r="L420" s="73" t="s">
        <v>1134</v>
      </c>
      <c r="M420" s="70">
        <v>6</v>
      </c>
      <c r="N420" s="73"/>
      <c r="O420" s="72" t="s">
        <v>176</v>
      </c>
      <c r="P420" s="73"/>
      <c r="Q420" s="90" t="s">
        <v>1932</v>
      </c>
      <c r="R420" s="73"/>
      <c r="S420" s="73"/>
      <c r="T420" s="73"/>
      <c r="U420" s="73"/>
      <c r="V420" s="73" t="s">
        <v>325</v>
      </c>
      <c r="W420" s="73" t="s">
        <v>2045</v>
      </c>
      <c r="X420" s="73"/>
      <c r="Y420" s="70"/>
      <c r="Z420" s="73"/>
      <c r="AA420" s="76"/>
      <c r="AB420" s="76"/>
      <c r="AC420" s="76"/>
      <c r="AD420" s="76"/>
      <c r="AE420" s="73" t="s">
        <v>1903</v>
      </c>
      <c r="AF420" s="73" t="s">
        <v>1901</v>
      </c>
      <c r="AG420" s="77">
        <v>181815700</v>
      </c>
      <c r="AH420" s="76"/>
      <c r="AI420" s="78"/>
      <c r="AJ420" s="78"/>
      <c r="AK420" s="76">
        <v>44725</v>
      </c>
      <c r="AL420" s="79">
        <v>20</v>
      </c>
      <c r="AM420" s="80" t="s">
        <v>1904</v>
      </c>
      <c r="AN420" s="81">
        <f t="shared" ca="1" si="66"/>
        <v>31.5</v>
      </c>
      <c r="AO420" s="82">
        <v>0.98</v>
      </c>
      <c r="AP420" s="82"/>
      <c r="AQ420" s="83">
        <v>0</v>
      </c>
      <c r="AR420" s="84">
        <v>0.98</v>
      </c>
      <c r="AS420" s="85">
        <f t="shared" si="61"/>
        <v>0.98</v>
      </c>
      <c r="AT420" s="86">
        <f t="shared" si="62"/>
        <v>0</v>
      </c>
      <c r="AU420" s="86">
        <f t="shared" si="63"/>
        <v>0.98</v>
      </c>
      <c r="AV420" s="79" t="s">
        <v>1132</v>
      </c>
      <c r="AW420" s="79" t="s">
        <v>1332</v>
      </c>
      <c r="AX420" s="80"/>
      <c r="AY420" s="87"/>
      <c r="AZ420" s="87"/>
      <c r="BA420" s="80">
        <f t="shared" si="64"/>
        <v>5.88</v>
      </c>
      <c r="BB420" s="212" t="str">
        <f t="shared" si="65"/>
        <v>ML</v>
      </c>
      <c r="BC420" s="48"/>
      <c r="BD420" s="48"/>
      <c r="BE420" s="48"/>
      <c r="BF420" s="48"/>
      <c r="BG420" s="204" t="s">
        <v>2044</v>
      </c>
    </row>
    <row r="421" spans="1:59" s="12" customFormat="1" ht="45" customHeight="1" x14ac:dyDescent="0.25">
      <c r="A421" s="70"/>
      <c r="B421" s="71"/>
      <c r="C421" s="72"/>
      <c r="D421" s="73"/>
      <c r="E421" s="73"/>
      <c r="F421" s="73" t="s">
        <v>2203</v>
      </c>
      <c r="G421" s="70" t="s">
        <v>113</v>
      </c>
      <c r="H421" s="74" t="s">
        <v>110</v>
      </c>
      <c r="I421" s="74" t="s">
        <v>714</v>
      </c>
      <c r="J421" s="75">
        <v>490000000</v>
      </c>
      <c r="K421" s="73"/>
      <c r="L421" s="73" t="s">
        <v>1134</v>
      </c>
      <c r="M421" s="70"/>
      <c r="N421" s="73"/>
      <c r="O421" s="72" t="s">
        <v>176</v>
      </c>
      <c r="P421" s="73"/>
      <c r="Q421" s="90" t="s">
        <v>1932</v>
      </c>
      <c r="R421" s="73"/>
      <c r="S421" s="73"/>
      <c r="T421" s="73"/>
      <c r="U421" s="73"/>
      <c r="V421" s="73" t="s">
        <v>325</v>
      </c>
      <c r="W421" s="73" t="s">
        <v>2045</v>
      </c>
      <c r="X421" s="73"/>
      <c r="Y421" s="70"/>
      <c r="Z421" s="73"/>
      <c r="AA421" s="76"/>
      <c r="AB421" s="76"/>
      <c r="AC421" s="76"/>
      <c r="AD421" s="76"/>
      <c r="AE421" s="73" t="s">
        <v>1907</v>
      </c>
      <c r="AF421" s="73" t="s">
        <v>2203</v>
      </c>
      <c r="AG421" s="77">
        <v>489760090</v>
      </c>
      <c r="AH421" s="76"/>
      <c r="AI421" s="78"/>
      <c r="AJ421" s="78"/>
      <c r="AK421" s="76">
        <v>44725</v>
      </c>
      <c r="AL421" s="79">
        <v>20</v>
      </c>
      <c r="AM421" s="80" t="s">
        <v>1904</v>
      </c>
      <c r="AN421" s="81">
        <f t="shared" ca="1" si="66"/>
        <v>31.5</v>
      </c>
      <c r="AO421" s="82">
        <v>0.95</v>
      </c>
      <c r="AP421" s="82"/>
      <c r="AQ421" s="83">
        <v>0</v>
      </c>
      <c r="AR421" s="84">
        <v>0.95</v>
      </c>
      <c r="AS421" s="85">
        <f t="shared" ref="AS421:AS448" si="67">+AO421</f>
        <v>0.95</v>
      </c>
      <c r="AT421" s="86">
        <f t="shared" ref="AT421:AT448" si="68">+AS421-AR421</f>
        <v>0</v>
      </c>
      <c r="AU421" s="86">
        <f t="shared" ref="AU421:AU448" si="69">+AO421-AQ421</f>
        <v>0.95</v>
      </c>
      <c r="AV421" s="79" t="s">
        <v>1132</v>
      </c>
      <c r="AW421" s="79" t="s">
        <v>1332</v>
      </c>
      <c r="AX421" s="80"/>
      <c r="AY421" s="87"/>
      <c r="AZ421" s="87"/>
      <c r="BA421" s="80">
        <f t="shared" si="64"/>
        <v>0</v>
      </c>
      <c r="BB421" s="212" t="str">
        <f t="shared" si="65"/>
        <v>ML</v>
      </c>
      <c r="BC421" s="48"/>
      <c r="BD421" s="48"/>
      <c r="BE421" s="48"/>
      <c r="BF421" s="48"/>
      <c r="BG421" s="204" t="s">
        <v>2044</v>
      </c>
    </row>
    <row r="422" spans="1:59" s="12" customFormat="1" ht="38.25" x14ac:dyDescent="0.25">
      <c r="A422" s="49"/>
      <c r="B422" s="50"/>
      <c r="C422" s="69"/>
      <c r="D422" s="52"/>
      <c r="E422" s="52"/>
      <c r="F422" s="52" t="s">
        <v>1908</v>
      </c>
      <c r="G422" s="49" t="s">
        <v>121</v>
      </c>
      <c r="H422" s="187" t="s">
        <v>110</v>
      </c>
      <c r="I422" s="53" t="s">
        <v>714</v>
      </c>
      <c r="J422" s="54">
        <v>84000000</v>
      </c>
      <c r="K422" s="52"/>
      <c r="L422" s="52"/>
      <c r="M422" s="49"/>
      <c r="N422" s="52"/>
      <c r="O422" s="55" t="s">
        <v>176</v>
      </c>
      <c r="P422" s="52"/>
      <c r="Q422" s="91"/>
      <c r="R422" s="52"/>
      <c r="S422" s="52"/>
      <c r="T422" s="52"/>
      <c r="U422" s="52"/>
      <c r="V422" s="52" t="s">
        <v>490</v>
      </c>
      <c r="W422" s="52"/>
      <c r="X422" s="52"/>
      <c r="Y422" s="49"/>
      <c r="Z422" s="52"/>
      <c r="AA422" s="56"/>
      <c r="AB422" s="56"/>
      <c r="AC422" s="56"/>
      <c r="AD422" s="56"/>
      <c r="AE422" s="52" t="s">
        <v>1909</v>
      </c>
      <c r="AF422" s="52" t="s">
        <v>1908</v>
      </c>
      <c r="AG422" s="54">
        <v>82906835</v>
      </c>
      <c r="AH422" s="56"/>
      <c r="AI422" s="58"/>
      <c r="AJ422" s="58"/>
      <c r="AK422" s="56"/>
      <c r="AL422" s="59">
        <v>20</v>
      </c>
      <c r="AM422" s="60" t="s">
        <v>1910</v>
      </c>
      <c r="AN422" s="62">
        <f t="shared" ca="1" si="66"/>
        <v>2267.75</v>
      </c>
      <c r="AO422" s="62">
        <v>0</v>
      </c>
      <c r="AP422" s="62"/>
      <c r="AQ422" s="68">
        <v>0</v>
      </c>
      <c r="AR422" s="65">
        <v>0</v>
      </c>
      <c r="AS422" s="66">
        <f t="shared" si="67"/>
        <v>0</v>
      </c>
      <c r="AT422" s="63">
        <f t="shared" si="68"/>
        <v>0</v>
      </c>
      <c r="AU422" s="63">
        <f t="shared" si="69"/>
        <v>0</v>
      </c>
      <c r="AV422" s="59" t="s">
        <v>1381</v>
      </c>
      <c r="AW422" s="59" t="s">
        <v>1781</v>
      </c>
      <c r="AX422" s="60" t="s">
        <v>1911</v>
      </c>
      <c r="AY422" s="241"/>
      <c r="AZ422" s="241"/>
      <c r="BA422" s="60">
        <f t="shared" si="64"/>
        <v>0</v>
      </c>
      <c r="BB422" s="212">
        <f t="shared" si="65"/>
        <v>0</v>
      </c>
      <c r="BC422" s="67"/>
      <c r="BD422" s="67"/>
      <c r="BE422" s="67"/>
      <c r="BF422" s="67"/>
    </row>
    <row r="423" spans="1:59" s="12" customFormat="1" ht="25.5" customHeight="1" x14ac:dyDescent="0.25">
      <c r="A423" s="49"/>
      <c r="B423" s="50"/>
      <c r="C423" s="69"/>
      <c r="D423" s="52"/>
      <c r="E423" s="52"/>
      <c r="F423" s="52" t="s">
        <v>1964</v>
      </c>
      <c r="G423" s="49" t="s">
        <v>121</v>
      </c>
      <c r="H423" s="187" t="s">
        <v>110</v>
      </c>
      <c r="I423" s="53" t="s">
        <v>714</v>
      </c>
      <c r="J423" s="54">
        <v>35000000</v>
      </c>
      <c r="K423" s="52"/>
      <c r="L423" s="52"/>
      <c r="M423" s="49"/>
      <c r="N423" s="52"/>
      <c r="O423" s="55" t="s">
        <v>176</v>
      </c>
      <c r="P423" s="52"/>
      <c r="Q423" s="91" t="s">
        <v>1504</v>
      </c>
      <c r="R423" s="52"/>
      <c r="S423" s="52"/>
      <c r="T423" s="52"/>
      <c r="U423" s="52"/>
      <c r="V423" s="52" t="s">
        <v>494</v>
      </c>
      <c r="W423" s="52"/>
      <c r="X423" s="52"/>
      <c r="Y423" s="49"/>
      <c r="Z423" s="52"/>
      <c r="AA423" s="56"/>
      <c r="AB423" s="56"/>
      <c r="AC423" s="56"/>
      <c r="AD423" s="56"/>
      <c r="AE423" s="52" t="s">
        <v>1977</v>
      </c>
      <c r="AF423" s="52" t="s">
        <v>1964</v>
      </c>
      <c r="AG423" s="54">
        <v>34978130</v>
      </c>
      <c r="AH423" s="56"/>
      <c r="AI423" s="58"/>
      <c r="AJ423" s="58"/>
      <c r="AK423" s="56"/>
      <c r="AL423" s="59">
        <v>20</v>
      </c>
      <c r="AM423" s="60" t="s">
        <v>1981</v>
      </c>
      <c r="AN423" s="62">
        <f t="shared" ca="1" si="66"/>
        <v>2267.75</v>
      </c>
      <c r="AO423" s="62">
        <v>0</v>
      </c>
      <c r="AP423" s="62"/>
      <c r="AQ423" s="68">
        <v>0</v>
      </c>
      <c r="AR423" s="65">
        <v>0</v>
      </c>
      <c r="AS423" s="66">
        <f t="shared" si="67"/>
        <v>0</v>
      </c>
      <c r="AT423" s="63">
        <f t="shared" si="68"/>
        <v>0</v>
      </c>
      <c r="AU423" s="63">
        <f t="shared" si="69"/>
        <v>0</v>
      </c>
      <c r="AV423" s="59" t="s">
        <v>1381</v>
      </c>
      <c r="AW423" s="59" t="s">
        <v>1781</v>
      </c>
      <c r="AX423" s="60" t="s">
        <v>2204</v>
      </c>
      <c r="AY423" s="241"/>
      <c r="AZ423" s="241"/>
      <c r="BA423" s="60">
        <f t="shared" si="64"/>
        <v>0</v>
      </c>
      <c r="BB423" s="212">
        <f t="shared" si="65"/>
        <v>0</v>
      </c>
      <c r="BC423" s="67"/>
      <c r="BD423" s="67"/>
      <c r="BE423" s="67"/>
      <c r="BF423" s="67"/>
    </row>
    <row r="424" spans="1:59" s="12" customFormat="1" ht="38.25" customHeight="1" x14ac:dyDescent="0.25">
      <c r="A424" s="49"/>
      <c r="B424" s="50"/>
      <c r="C424" s="69"/>
      <c r="D424" s="52"/>
      <c r="E424" s="52"/>
      <c r="F424" s="52" t="s">
        <v>1965</v>
      </c>
      <c r="G424" s="49" t="s">
        <v>121</v>
      </c>
      <c r="H424" s="187" t="s">
        <v>110</v>
      </c>
      <c r="I424" s="53" t="s">
        <v>714</v>
      </c>
      <c r="J424" s="54">
        <v>156000000</v>
      </c>
      <c r="K424" s="52"/>
      <c r="L424" s="52"/>
      <c r="M424" s="49"/>
      <c r="N424" s="52"/>
      <c r="O424" s="55" t="s">
        <v>176</v>
      </c>
      <c r="P424" s="52"/>
      <c r="Q424" s="91" t="s">
        <v>1504</v>
      </c>
      <c r="R424" s="52"/>
      <c r="S424" s="52"/>
      <c r="T424" s="52"/>
      <c r="U424" s="52"/>
      <c r="V424" s="52" t="s">
        <v>494</v>
      </c>
      <c r="W424" s="52"/>
      <c r="X424" s="52"/>
      <c r="Y424" s="49"/>
      <c r="Z424" s="52"/>
      <c r="AA424" s="56"/>
      <c r="AB424" s="56"/>
      <c r="AC424" s="56"/>
      <c r="AD424" s="56"/>
      <c r="AE424" s="52" t="s">
        <v>1978</v>
      </c>
      <c r="AF424" s="52" t="s">
        <v>1965</v>
      </c>
      <c r="AG424" s="54">
        <v>79985655</v>
      </c>
      <c r="AH424" s="56"/>
      <c r="AI424" s="58"/>
      <c r="AJ424" s="58"/>
      <c r="AK424" s="56"/>
      <c r="AL424" s="59">
        <v>20</v>
      </c>
      <c r="AM424" s="60" t="s">
        <v>1861</v>
      </c>
      <c r="AN424" s="62">
        <f t="shared" ca="1" si="66"/>
        <v>2267.75</v>
      </c>
      <c r="AO424" s="62">
        <v>0</v>
      </c>
      <c r="AP424" s="62"/>
      <c r="AQ424" s="68">
        <v>0</v>
      </c>
      <c r="AR424" s="65">
        <v>0</v>
      </c>
      <c r="AS424" s="66">
        <f t="shared" si="67"/>
        <v>0</v>
      </c>
      <c r="AT424" s="63">
        <f t="shared" si="68"/>
        <v>0</v>
      </c>
      <c r="AU424" s="63">
        <f t="shared" si="69"/>
        <v>0</v>
      </c>
      <c r="AV424" s="59" t="s">
        <v>1381</v>
      </c>
      <c r="AW424" s="59" t="s">
        <v>1781</v>
      </c>
      <c r="AX424" s="60" t="s">
        <v>1973</v>
      </c>
      <c r="AY424" s="241"/>
      <c r="AZ424" s="241"/>
      <c r="BA424" s="60">
        <f t="shared" si="64"/>
        <v>0</v>
      </c>
      <c r="BB424" s="212">
        <f t="shared" si="65"/>
        <v>0</v>
      </c>
      <c r="BC424" s="67"/>
      <c r="BD424" s="67"/>
      <c r="BE424" s="67"/>
      <c r="BF424" s="67"/>
    </row>
    <row r="425" spans="1:59" s="12" customFormat="1" ht="25.5" customHeight="1" x14ac:dyDescent="0.25">
      <c r="A425" s="49"/>
      <c r="B425" s="50"/>
      <c r="C425" s="69"/>
      <c r="D425" s="52"/>
      <c r="E425" s="52"/>
      <c r="F425" s="52" t="s">
        <v>1966</v>
      </c>
      <c r="G425" s="49" t="s">
        <v>121</v>
      </c>
      <c r="H425" s="187" t="s">
        <v>110</v>
      </c>
      <c r="I425" s="53" t="s">
        <v>714</v>
      </c>
      <c r="J425" s="54">
        <v>45000000</v>
      </c>
      <c r="K425" s="52"/>
      <c r="L425" s="52"/>
      <c r="M425" s="49"/>
      <c r="N425" s="52"/>
      <c r="O425" s="55" t="s">
        <v>176</v>
      </c>
      <c r="P425" s="52"/>
      <c r="Q425" s="91" t="s">
        <v>1504</v>
      </c>
      <c r="R425" s="52"/>
      <c r="S425" s="52"/>
      <c r="T425" s="52"/>
      <c r="U425" s="52"/>
      <c r="V425" s="52" t="s">
        <v>494</v>
      </c>
      <c r="W425" s="52"/>
      <c r="X425" s="52"/>
      <c r="Y425" s="49"/>
      <c r="Z425" s="52"/>
      <c r="AA425" s="56"/>
      <c r="AB425" s="56"/>
      <c r="AC425" s="56"/>
      <c r="AD425" s="56"/>
      <c r="AE425" s="52" t="s">
        <v>1979</v>
      </c>
      <c r="AF425" s="52" t="s">
        <v>1966</v>
      </c>
      <c r="AG425" s="54">
        <v>44631840</v>
      </c>
      <c r="AH425" s="56"/>
      <c r="AI425" s="58"/>
      <c r="AJ425" s="58"/>
      <c r="AK425" s="56"/>
      <c r="AL425" s="59">
        <v>25</v>
      </c>
      <c r="AM425" s="60" t="s">
        <v>1982</v>
      </c>
      <c r="AN425" s="62">
        <f t="shared" ca="1" si="66"/>
        <v>1814.2</v>
      </c>
      <c r="AO425" s="62">
        <v>0</v>
      </c>
      <c r="AP425" s="62"/>
      <c r="AQ425" s="68">
        <v>0</v>
      </c>
      <c r="AR425" s="65">
        <v>0</v>
      </c>
      <c r="AS425" s="66">
        <f t="shared" si="67"/>
        <v>0</v>
      </c>
      <c r="AT425" s="63">
        <f t="shared" si="68"/>
        <v>0</v>
      </c>
      <c r="AU425" s="63">
        <f t="shared" si="69"/>
        <v>0</v>
      </c>
      <c r="AV425" s="59" t="s">
        <v>1381</v>
      </c>
      <c r="AW425" s="59" t="s">
        <v>1781</v>
      </c>
      <c r="AX425" s="60" t="s">
        <v>2205</v>
      </c>
      <c r="AY425" s="241"/>
      <c r="AZ425" s="241"/>
      <c r="BA425" s="60">
        <f t="shared" si="64"/>
        <v>0</v>
      </c>
      <c r="BB425" s="212">
        <f t="shared" si="65"/>
        <v>0</v>
      </c>
      <c r="BC425" s="67"/>
      <c r="BD425" s="67"/>
      <c r="BE425" s="67"/>
      <c r="BF425" s="67"/>
    </row>
    <row r="426" spans="1:59" s="12" customFormat="1" ht="38.25" customHeight="1" x14ac:dyDescent="0.25">
      <c r="A426" s="49"/>
      <c r="B426" s="50"/>
      <c r="C426" s="69"/>
      <c r="D426" s="52"/>
      <c r="E426" s="52"/>
      <c r="F426" s="52" t="s">
        <v>1967</v>
      </c>
      <c r="G426" s="49" t="s">
        <v>121</v>
      </c>
      <c r="H426" s="187" t="s">
        <v>110</v>
      </c>
      <c r="I426" s="53" t="s">
        <v>714</v>
      </c>
      <c r="J426" s="54">
        <v>80700000</v>
      </c>
      <c r="K426" s="52"/>
      <c r="L426" s="52"/>
      <c r="M426" s="49"/>
      <c r="N426" s="52"/>
      <c r="O426" s="55" t="s">
        <v>176</v>
      </c>
      <c r="P426" s="52"/>
      <c r="Q426" s="91" t="s">
        <v>1504</v>
      </c>
      <c r="R426" s="52"/>
      <c r="S426" s="52"/>
      <c r="T426" s="52"/>
      <c r="U426" s="52"/>
      <c r="V426" s="52" t="s">
        <v>494</v>
      </c>
      <c r="W426" s="52"/>
      <c r="X426" s="52"/>
      <c r="Y426" s="49"/>
      <c r="Z426" s="52"/>
      <c r="AA426" s="56"/>
      <c r="AB426" s="56"/>
      <c r="AC426" s="56"/>
      <c r="AD426" s="56"/>
      <c r="AE426" s="52" t="s">
        <v>1980</v>
      </c>
      <c r="AF426" s="52" t="s">
        <v>1967</v>
      </c>
      <c r="AG426" s="54">
        <v>79985655</v>
      </c>
      <c r="AH426" s="56"/>
      <c r="AI426" s="58"/>
      <c r="AJ426" s="58"/>
      <c r="AK426" s="56"/>
      <c r="AL426" s="59">
        <v>20</v>
      </c>
      <c r="AM426" s="60" t="s">
        <v>1861</v>
      </c>
      <c r="AN426" s="62">
        <f t="shared" ca="1" si="66"/>
        <v>2267.75</v>
      </c>
      <c r="AO426" s="62">
        <v>0</v>
      </c>
      <c r="AP426" s="62"/>
      <c r="AQ426" s="68">
        <v>0</v>
      </c>
      <c r="AR426" s="65">
        <v>0</v>
      </c>
      <c r="AS426" s="66">
        <f t="shared" si="67"/>
        <v>0</v>
      </c>
      <c r="AT426" s="63">
        <f t="shared" si="68"/>
        <v>0</v>
      </c>
      <c r="AU426" s="63">
        <f t="shared" si="69"/>
        <v>0</v>
      </c>
      <c r="AV426" s="59" t="s">
        <v>1381</v>
      </c>
      <c r="AW426" s="59" t="s">
        <v>1781</v>
      </c>
      <c r="AX426" s="60" t="s">
        <v>1973</v>
      </c>
      <c r="AY426" s="241"/>
      <c r="AZ426" s="241"/>
      <c r="BA426" s="60">
        <f t="shared" si="64"/>
        <v>0</v>
      </c>
      <c r="BB426" s="212">
        <f t="shared" si="65"/>
        <v>0</v>
      </c>
      <c r="BC426" s="67"/>
      <c r="BD426" s="67"/>
      <c r="BE426" s="67"/>
      <c r="BF426" s="67"/>
    </row>
    <row r="427" spans="1:59" s="12" customFormat="1" ht="25.5" customHeight="1" x14ac:dyDescent="0.25">
      <c r="A427" s="49"/>
      <c r="B427" s="50"/>
      <c r="C427" s="69"/>
      <c r="D427" s="52"/>
      <c r="E427" s="52"/>
      <c r="F427" s="52" t="s">
        <v>1968</v>
      </c>
      <c r="G427" s="49" t="s">
        <v>121</v>
      </c>
      <c r="H427" s="187" t="s">
        <v>110</v>
      </c>
      <c r="I427" s="53" t="s">
        <v>714</v>
      </c>
      <c r="J427" s="54">
        <v>40000000</v>
      </c>
      <c r="K427" s="52"/>
      <c r="L427" s="52"/>
      <c r="M427" s="49"/>
      <c r="N427" s="52"/>
      <c r="O427" s="55" t="s">
        <v>176</v>
      </c>
      <c r="P427" s="52"/>
      <c r="Q427" s="91" t="s">
        <v>1504</v>
      </c>
      <c r="R427" s="52"/>
      <c r="S427" s="52"/>
      <c r="T427" s="52"/>
      <c r="U427" s="52"/>
      <c r="V427" s="52" t="s">
        <v>494</v>
      </c>
      <c r="W427" s="52"/>
      <c r="X427" s="52"/>
      <c r="Y427" s="49"/>
      <c r="Z427" s="52"/>
      <c r="AA427" s="56"/>
      <c r="AB427" s="56"/>
      <c r="AC427" s="56"/>
      <c r="AD427" s="56"/>
      <c r="AE427" s="52" t="s">
        <v>1945</v>
      </c>
      <c r="AF427" s="52" t="s">
        <v>1968</v>
      </c>
      <c r="AG427" s="54">
        <v>39758000</v>
      </c>
      <c r="AH427" s="56"/>
      <c r="AI427" s="58"/>
      <c r="AJ427" s="58"/>
      <c r="AK427" s="56"/>
      <c r="AL427" s="59"/>
      <c r="AM427" s="60" t="s">
        <v>1507</v>
      </c>
      <c r="AN427" s="62" t="e">
        <f t="shared" ca="1" si="66"/>
        <v>#DIV/0!</v>
      </c>
      <c r="AO427" s="62">
        <v>0</v>
      </c>
      <c r="AP427" s="62"/>
      <c r="AQ427" s="68">
        <v>0</v>
      </c>
      <c r="AR427" s="65">
        <v>0</v>
      </c>
      <c r="AS427" s="66">
        <f t="shared" si="67"/>
        <v>0</v>
      </c>
      <c r="AT427" s="63">
        <f t="shared" si="68"/>
        <v>0</v>
      </c>
      <c r="AU427" s="63">
        <f t="shared" si="69"/>
        <v>0</v>
      </c>
      <c r="AV427" s="59" t="s">
        <v>1381</v>
      </c>
      <c r="AW427" s="59" t="s">
        <v>1781</v>
      </c>
      <c r="AX427" s="60" t="s">
        <v>1975</v>
      </c>
      <c r="AY427" s="241"/>
      <c r="AZ427" s="241"/>
      <c r="BA427" s="60">
        <f t="shared" si="64"/>
        <v>0</v>
      </c>
      <c r="BB427" s="212">
        <f t="shared" si="65"/>
        <v>0</v>
      </c>
      <c r="BC427" s="67"/>
      <c r="BD427" s="67"/>
      <c r="BE427" s="67"/>
      <c r="BF427" s="67"/>
    </row>
    <row r="428" spans="1:59" s="12" customFormat="1" ht="25.5" customHeight="1" x14ac:dyDescent="0.25">
      <c r="A428" s="49"/>
      <c r="B428" s="50"/>
      <c r="C428" s="69"/>
      <c r="D428" s="52"/>
      <c r="E428" s="52"/>
      <c r="F428" s="52" t="s">
        <v>1969</v>
      </c>
      <c r="G428" s="49" t="s">
        <v>121</v>
      </c>
      <c r="H428" s="187" t="s">
        <v>110</v>
      </c>
      <c r="I428" s="53" t="s">
        <v>714</v>
      </c>
      <c r="J428" s="54">
        <v>50500000</v>
      </c>
      <c r="K428" s="52"/>
      <c r="L428" s="52"/>
      <c r="M428" s="49"/>
      <c r="N428" s="52"/>
      <c r="O428" s="55" t="s">
        <v>176</v>
      </c>
      <c r="P428" s="52"/>
      <c r="Q428" s="91" t="s">
        <v>1504</v>
      </c>
      <c r="R428" s="52"/>
      <c r="S428" s="52"/>
      <c r="T428" s="52"/>
      <c r="U428" s="52"/>
      <c r="V428" s="52" t="s">
        <v>494</v>
      </c>
      <c r="W428" s="52"/>
      <c r="X428" s="52"/>
      <c r="Y428" s="49"/>
      <c r="Z428" s="52"/>
      <c r="AA428" s="56"/>
      <c r="AB428" s="56"/>
      <c r="AC428" s="56"/>
      <c r="AD428" s="56"/>
      <c r="AE428" s="52"/>
      <c r="AF428" s="52" t="s">
        <v>1969</v>
      </c>
      <c r="AG428" s="54"/>
      <c r="AH428" s="56"/>
      <c r="AI428" s="58"/>
      <c r="AJ428" s="58"/>
      <c r="AK428" s="56"/>
      <c r="AL428" s="59"/>
      <c r="AM428" s="60"/>
      <c r="AN428" s="62" t="e">
        <f t="shared" ca="1" si="66"/>
        <v>#DIV/0!</v>
      </c>
      <c r="AO428" s="62">
        <v>0</v>
      </c>
      <c r="AP428" s="62"/>
      <c r="AQ428" s="68">
        <v>0</v>
      </c>
      <c r="AR428" s="65">
        <v>0</v>
      </c>
      <c r="AS428" s="66">
        <f t="shared" si="67"/>
        <v>0</v>
      </c>
      <c r="AT428" s="63">
        <f t="shared" si="68"/>
        <v>0</v>
      </c>
      <c r="AU428" s="63">
        <f t="shared" si="69"/>
        <v>0</v>
      </c>
      <c r="AV428" s="59" t="s">
        <v>1381</v>
      </c>
      <c r="AW428" s="59" t="s">
        <v>1781</v>
      </c>
      <c r="AX428" s="60"/>
      <c r="AY428" s="241"/>
      <c r="AZ428" s="241"/>
      <c r="BA428" s="60">
        <f t="shared" si="64"/>
        <v>0</v>
      </c>
      <c r="BB428" s="212">
        <f t="shared" si="65"/>
        <v>0</v>
      </c>
      <c r="BC428" s="67"/>
      <c r="BD428" s="67"/>
      <c r="BE428" s="67"/>
      <c r="BF428" s="67"/>
    </row>
    <row r="429" spans="1:59" s="12" customFormat="1" ht="25.5" customHeight="1" x14ac:dyDescent="0.25">
      <c r="A429" s="49"/>
      <c r="B429" s="50"/>
      <c r="C429" s="69"/>
      <c r="D429" s="52"/>
      <c r="E429" s="52"/>
      <c r="F429" s="52" t="s">
        <v>1971</v>
      </c>
      <c r="G429" s="49" t="s">
        <v>121</v>
      </c>
      <c r="H429" s="187" t="s">
        <v>110</v>
      </c>
      <c r="I429" s="53" t="s">
        <v>714</v>
      </c>
      <c r="J429" s="54">
        <v>70000000</v>
      </c>
      <c r="K429" s="52"/>
      <c r="L429" s="52"/>
      <c r="M429" s="49"/>
      <c r="N429" s="52"/>
      <c r="O429" s="55" t="s">
        <v>176</v>
      </c>
      <c r="P429" s="52"/>
      <c r="Q429" s="91" t="s">
        <v>1504</v>
      </c>
      <c r="R429" s="52"/>
      <c r="S429" s="52"/>
      <c r="T429" s="52"/>
      <c r="U429" s="52"/>
      <c r="V429" s="52" t="s">
        <v>494</v>
      </c>
      <c r="W429" s="52"/>
      <c r="X429" s="52"/>
      <c r="Y429" s="49"/>
      <c r="Z429" s="52"/>
      <c r="AA429" s="56"/>
      <c r="AB429" s="56"/>
      <c r="AC429" s="56"/>
      <c r="AD429" s="56"/>
      <c r="AE429" s="52"/>
      <c r="AF429" s="52" t="s">
        <v>1971</v>
      </c>
      <c r="AG429" s="54"/>
      <c r="AH429" s="56"/>
      <c r="AI429" s="58"/>
      <c r="AJ429" s="58"/>
      <c r="AK429" s="56"/>
      <c r="AL429" s="59"/>
      <c r="AM429" s="60"/>
      <c r="AN429" s="62" t="e">
        <f t="shared" ca="1" si="66"/>
        <v>#DIV/0!</v>
      </c>
      <c r="AO429" s="62">
        <v>0</v>
      </c>
      <c r="AP429" s="62"/>
      <c r="AQ429" s="68">
        <v>0</v>
      </c>
      <c r="AR429" s="65">
        <v>0</v>
      </c>
      <c r="AS429" s="66">
        <f t="shared" si="67"/>
        <v>0</v>
      </c>
      <c r="AT429" s="63">
        <f t="shared" si="68"/>
        <v>0</v>
      </c>
      <c r="AU429" s="63">
        <f t="shared" si="69"/>
        <v>0</v>
      </c>
      <c r="AV429" s="59" t="s">
        <v>1381</v>
      </c>
      <c r="AW429" s="59" t="s">
        <v>1781</v>
      </c>
      <c r="AX429" s="60" t="s">
        <v>1976</v>
      </c>
      <c r="AY429" s="241"/>
      <c r="AZ429" s="241"/>
      <c r="BA429" s="60">
        <f t="shared" si="64"/>
        <v>0</v>
      </c>
      <c r="BB429" s="212">
        <f t="shared" si="65"/>
        <v>0</v>
      </c>
      <c r="BC429" s="67"/>
      <c r="BD429" s="67"/>
      <c r="BE429" s="67"/>
      <c r="BF429" s="67"/>
    </row>
    <row r="430" spans="1:59" s="12" customFormat="1" ht="25.5" customHeight="1" x14ac:dyDescent="0.25">
      <c r="A430" s="49"/>
      <c r="B430" s="50"/>
      <c r="C430" s="69"/>
      <c r="D430" s="52"/>
      <c r="E430" s="52"/>
      <c r="F430" s="52" t="s">
        <v>1984</v>
      </c>
      <c r="G430" s="49" t="s">
        <v>121</v>
      </c>
      <c r="H430" s="187" t="s">
        <v>110</v>
      </c>
      <c r="I430" s="53" t="s">
        <v>714</v>
      </c>
      <c r="J430" s="54">
        <v>72000000</v>
      </c>
      <c r="K430" s="52"/>
      <c r="L430" s="52"/>
      <c r="M430" s="49"/>
      <c r="N430" s="52"/>
      <c r="O430" s="55" t="s">
        <v>176</v>
      </c>
      <c r="P430" s="52"/>
      <c r="Q430" s="91" t="s">
        <v>1503</v>
      </c>
      <c r="R430" s="52"/>
      <c r="S430" s="52"/>
      <c r="T430" s="52"/>
      <c r="U430" s="52"/>
      <c r="V430" s="52" t="s">
        <v>322</v>
      </c>
      <c r="W430" s="52"/>
      <c r="X430" s="52"/>
      <c r="Y430" s="49"/>
      <c r="Z430" s="52"/>
      <c r="AA430" s="56"/>
      <c r="AB430" s="56"/>
      <c r="AC430" s="56"/>
      <c r="AD430" s="56"/>
      <c r="AE430" s="52"/>
      <c r="AF430" s="52" t="s">
        <v>1984</v>
      </c>
      <c r="AG430" s="54"/>
      <c r="AH430" s="56"/>
      <c r="AI430" s="58"/>
      <c r="AJ430" s="58"/>
      <c r="AK430" s="56"/>
      <c r="AL430" s="59"/>
      <c r="AM430" s="60"/>
      <c r="AN430" s="62" t="e">
        <f t="shared" ca="1" si="66"/>
        <v>#DIV/0!</v>
      </c>
      <c r="AO430" s="62">
        <v>0</v>
      </c>
      <c r="AP430" s="62"/>
      <c r="AQ430" s="68">
        <v>0</v>
      </c>
      <c r="AR430" s="65">
        <v>0</v>
      </c>
      <c r="AS430" s="66">
        <f t="shared" si="67"/>
        <v>0</v>
      </c>
      <c r="AT430" s="63">
        <f t="shared" si="68"/>
        <v>0</v>
      </c>
      <c r="AU430" s="63">
        <f t="shared" si="69"/>
        <v>0</v>
      </c>
      <c r="AV430" s="59" t="s">
        <v>1381</v>
      </c>
      <c r="AW430" s="59" t="s">
        <v>1781</v>
      </c>
      <c r="AX430" s="60"/>
      <c r="AY430" s="241"/>
      <c r="AZ430" s="241"/>
      <c r="BA430" s="60">
        <f t="shared" si="64"/>
        <v>0</v>
      </c>
      <c r="BB430" s="212">
        <f t="shared" si="65"/>
        <v>0</v>
      </c>
      <c r="BC430" s="67"/>
      <c r="BD430" s="67"/>
      <c r="BE430" s="67"/>
      <c r="BF430" s="67"/>
    </row>
    <row r="431" spans="1:59" s="12" customFormat="1" ht="25.5" customHeight="1" x14ac:dyDescent="0.25">
      <c r="A431" s="49"/>
      <c r="B431" s="50"/>
      <c r="C431" s="69"/>
      <c r="D431" s="52"/>
      <c r="E431" s="52"/>
      <c r="F431" s="52" t="s">
        <v>1985</v>
      </c>
      <c r="G431" s="49" t="s">
        <v>121</v>
      </c>
      <c r="H431" s="187" t="s">
        <v>110</v>
      </c>
      <c r="I431" s="53" t="s">
        <v>714</v>
      </c>
      <c r="J431" s="54">
        <v>70000000</v>
      </c>
      <c r="K431" s="52"/>
      <c r="L431" s="52"/>
      <c r="M431" s="49"/>
      <c r="N431" s="52"/>
      <c r="O431" s="55" t="s">
        <v>176</v>
      </c>
      <c r="P431" s="52"/>
      <c r="Q431" s="91" t="s">
        <v>1503</v>
      </c>
      <c r="R431" s="52"/>
      <c r="S431" s="52"/>
      <c r="T431" s="52"/>
      <c r="U431" s="52"/>
      <c r="V431" s="52" t="s">
        <v>322</v>
      </c>
      <c r="W431" s="52"/>
      <c r="X431" s="52"/>
      <c r="Y431" s="49"/>
      <c r="Z431" s="52"/>
      <c r="AA431" s="56"/>
      <c r="AB431" s="56"/>
      <c r="AC431" s="56"/>
      <c r="AD431" s="56"/>
      <c r="AE431" s="52"/>
      <c r="AF431" s="52" t="s">
        <v>1985</v>
      </c>
      <c r="AG431" s="54"/>
      <c r="AH431" s="56"/>
      <c r="AI431" s="58"/>
      <c r="AJ431" s="58"/>
      <c r="AK431" s="56"/>
      <c r="AL431" s="59"/>
      <c r="AM431" s="60"/>
      <c r="AN431" s="62" t="e">
        <f t="shared" ca="1" si="66"/>
        <v>#DIV/0!</v>
      </c>
      <c r="AO431" s="62">
        <v>0</v>
      </c>
      <c r="AP431" s="62"/>
      <c r="AQ431" s="68">
        <v>0</v>
      </c>
      <c r="AR431" s="65">
        <v>0</v>
      </c>
      <c r="AS431" s="66">
        <f t="shared" si="67"/>
        <v>0</v>
      </c>
      <c r="AT431" s="63">
        <f t="shared" si="68"/>
        <v>0</v>
      </c>
      <c r="AU431" s="63">
        <f t="shared" si="69"/>
        <v>0</v>
      </c>
      <c r="AV431" s="59" t="s">
        <v>1381</v>
      </c>
      <c r="AW431" s="59" t="s">
        <v>1781</v>
      </c>
      <c r="AX431" s="60"/>
      <c r="AY431" s="241"/>
      <c r="AZ431" s="241"/>
      <c r="BA431" s="60">
        <f t="shared" si="64"/>
        <v>0</v>
      </c>
      <c r="BB431" s="212">
        <f t="shared" si="65"/>
        <v>0</v>
      </c>
      <c r="BC431" s="67"/>
      <c r="BD431" s="67"/>
      <c r="BE431" s="67"/>
      <c r="BF431" s="67"/>
    </row>
    <row r="432" spans="1:59" s="12" customFormat="1" ht="38.25" customHeight="1" x14ac:dyDescent="0.25">
      <c r="A432" s="49"/>
      <c r="B432" s="50"/>
      <c r="C432" s="69"/>
      <c r="D432" s="52"/>
      <c r="E432" s="52"/>
      <c r="F432" s="52" t="s">
        <v>1986</v>
      </c>
      <c r="G432" s="49" t="s">
        <v>121</v>
      </c>
      <c r="H432" s="187" t="s">
        <v>110</v>
      </c>
      <c r="I432" s="53" t="s">
        <v>714</v>
      </c>
      <c r="J432" s="54">
        <v>25000000</v>
      </c>
      <c r="K432" s="52"/>
      <c r="L432" s="52"/>
      <c r="M432" s="49"/>
      <c r="N432" s="52"/>
      <c r="O432" s="55" t="s">
        <v>176</v>
      </c>
      <c r="P432" s="52"/>
      <c r="Q432" s="91" t="s">
        <v>1503</v>
      </c>
      <c r="R432" s="52"/>
      <c r="S432" s="52"/>
      <c r="T432" s="52"/>
      <c r="U432" s="52"/>
      <c r="V432" s="52" t="s">
        <v>322</v>
      </c>
      <c r="W432" s="52"/>
      <c r="X432" s="52"/>
      <c r="Y432" s="49"/>
      <c r="Z432" s="52"/>
      <c r="AA432" s="56"/>
      <c r="AB432" s="56"/>
      <c r="AC432" s="56"/>
      <c r="AD432" s="56"/>
      <c r="AE432" s="52"/>
      <c r="AF432" s="52" t="s">
        <v>1986</v>
      </c>
      <c r="AG432" s="54"/>
      <c r="AH432" s="56"/>
      <c r="AI432" s="58"/>
      <c r="AJ432" s="58"/>
      <c r="AK432" s="56"/>
      <c r="AL432" s="59"/>
      <c r="AM432" s="60"/>
      <c r="AN432" s="62" t="e">
        <f t="shared" ca="1" si="66"/>
        <v>#DIV/0!</v>
      </c>
      <c r="AO432" s="62">
        <v>0</v>
      </c>
      <c r="AP432" s="62"/>
      <c r="AQ432" s="68">
        <v>0</v>
      </c>
      <c r="AR432" s="65">
        <v>0</v>
      </c>
      <c r="AS432" s="66">
        <f t="shared" si="67"/>
        <v>0</v>
      </c>
      <c r="AT432" s="63">
        <f t="shared" si="68"/>
        <v>0</v>
      </c>
      <c r="AU432" s="63">
        <f t="shared" si="69"/>
        <v>0</v>
      </c>
      <c r="AV432" s="59" t="s">
        <v>1381</v>
      </c>
      <c r="AW432" s="59" t="s">
        <v>1781</v>
      </c>
      <c r="AX432" s="60"/>
      <c r="AY432" s="241"/>
      <c r="AZ432" s="241"/>
      <c r="BA432" s="60">
        <f t="shared" si="64"/>
        <v>0</v>
      </c>
      <c r="BB432" s="212">
        <f t="shared" si="65"/>
        <v>0</v>
      </c>
      <c r="BC432" s="67"/>
      <c r="BD432" s="67"/>
      <c r="BE432" s="67"/>
      <c r="BF432" s="67"/>
    </row>
    <row r="433" spans="1:58" s="12" customFormat="1" ht="25.5" customHeight="1" x14ac:dyDescent="0.25">
      <c r="A433" s="49"/>
      <c r="B433" s="50"/>
      <c r="C433" s="69"/>
      <c r="D433" s="52"/>
      <c r="E433" s="52"/>
      <c r="F433" s="52" t="s">
        <v>1987</v>
      </c>
      <c r="G433" s="49" t="s">
        <v>121</v>
      </c>
      <c r="H433" s="187" t="s">
        <v>110</v>
      </c>
      <c r="I433" s="53" t="s">
        <v>714</v>
      </c>
      <c r="J433" s="54">
        <v>20000000</v>
      </c>
      <c r="K433" s="52"/>
      <c r="L433" s="52"/>
      <c r="M433" s="49"/>
      <c r="N433" s="52"/>
      <c r="O433" s="55" t="s">
        <v>176</v>
      </c>
      <c r="P433" s="52"/>
      <c r="Q433" s="91" t="s">
        <v>1503</v>
      </c>
      <c r="R433" s="52"/>
      <c r="S433" s="52"/>
      <c r="T433" s="52"/>
      <c r="U433" s="52"/>
      <c r="V433" s="52" t="s">
        <v>322</v>
      </c>
      <c r="W433" s="52"/>
      <c r="X433" s="52"/>
      <c r="Y433" s="49"/>
      <c r="Z433" s="52"/>
      <c r="AA433" s="56"/>
      <c r="AB433" s="56"/>
      <c r="AC433" s="56"/>
      <c r="AD433" s="56"/>
      <c r="AE433" s="52"/>
      <c r="AF433" s="52" t="s">
        <v>1987</v>
      </c>
      <c r="AG433" s="54"/>
      <c r="AH433" s="56"/>
      <c r="AI433" s="58"/>
      <c r="AJ433" s="58"/>
      <c r="AK433" s="56"/>
      <c r="AL433" s="59"/>
      <c r="AM433" s="60"/>
      <c r="AN433" s="62" t="e">
        <f t="shared" ca="1" si="66"/>
        <v>#DIV/0!</v>
      </c>
      <c r="AO433" s="62">
        <v>0</v>
      </c>
      <c r="AP433" s="62"/>
      <c r="AQ433" s="68">
        <v>0</v>
      </c>
      <c r="AR433" s="65">
        <v>0</v>
      </c>
      <c r="AS433" s="66">
        <f t="shared" si="67"/>
        <v>0</v>
      </c>
      <c r="AT433" s="63">
        <f t="shared" si="68"/>
        <v>0</v>
      </c>
      <c r="AU433" s="63">
        <f t="shared" si="69"/>
        <v>0</v>
      </c>
      <c r="AV433" s="59" t="s">
        <v>1381</v>
      </c>
      <c r="AW433" s="59" t="s">
        <v>1781</v>
      </c>
      <c r="AX433" s="60"/>
      <c r="AY433" s="241"/>
      <c r="AZ433" s="241"/>
      <c r="BA433" s="60">
        <f t="shared" si="64"/>
        <v>0</v>
      </c>
      <c r="BB433" s="212">
        <f t="shared" si="65"/>
        <v>0</v>
      </c>
      <c r="BC433" s="67"/>
      <c r="BD433" s="67"/>
      <c r="BE433" s="67"/>
      <c r="BF433" s="67"/>
    </row>
    <row r="434" spans="1:58" s="12" customFormat="1" ht="25.5" customHeight="1" x14ac:dyDescent="0.25">
      <c r="A434" s="49"/>
      <c r="B434" s="50"/>
      <c r="C434" s="69"/>
      <c r="D434" s="52"/>
      <c r="E434" s="52"/>
      <c r="F434" s="52" t="s">
        <v>1988</v>
      </c>
      <c r="G434" s="49" t="s">
        <v>121</v>
      </c>
      <c r="H434" s="187" t="s">
        <v>110</v>
      </c>
      <c r="I434" s="53" t="s">
        <v>714</v>
      </c>
      <c r="J434" s="54">
        <v>40000000</v>
      </c>
      <c r="K434" s="52"/>
      <c r="L434" s="52"/>
      <c r="M434" s="49"/>
      <c r="N434" s="52"/>
      <c r="O434" s="55" t="s">
        <v>176</v>
      </c>
      <c r="P434" s="52"/>
      <c r="Q434" s="91" t="s">
        <v>1503</v>
      </c>
      <c r="R434" s="52"/>
      <c r="S434" s="52"/>
      <c r="T434" s="52"/>
      <c r="U434" s="52"/>
      <c r="V434" s="52" t="s">
        <v>322</v>
      </c>
      <c r="W434" s="52"/>
      <c r="X434" s="52"/>
      <c r="Y434" s="49"/>
      <c r="Z434" s="52"/>
      <c r="AA434" s="56"/>
      <c r="AB434" s="56"/>
      <c r="AC434" s="56"/>
      <c r="AD434" s="56"/>
      <c r="AE434" s="52"/>
      <c r="AF434" s="52" t="s">
        <v>1988</v>
      </c>
      <c r="AG434" s="54"/>
      <c r="AH434" s="56"/>
      <c r="AI434" s="58"/>
      <c r="AJ434" s="58"/>
      <c r="AK434" s="56"/>
      <c r="AL434" s="59"/>
      <c r="AM434" s="60"/>
      <c r="AN434" s="62" t="e">
        <f t="shared" ca="1" si="66"/>
        <v>#DIV/0!</v>
      </c>
      <c r="AO434" s="62">
        <v>0</v>
      </c>
      <c r="AP434" s="62"/>
      <c r="AQ434" s="68">
        <v>0</v>
      </c>
      <c r="AR434" s="65">
        <v>0</v>
      </c>
      <c r="AS434" s="66">
        <f t="shared" si="67"/>
        <v>0</v>
      </c>
      <c r="AT434" s="63">
        <f t="shared" si="68"/>
        <v>0</v>
      </c>
      <c r="AU434" s="63">
        <f t="shared" si="69"/>
        <v>0</v>
      </c>
      <c r="AV434" s="59" t="s">
        <v>1381</v>
      </c>
      <c r="AW434" s="59" t="s">
        <v>1781</v>
      </c>
      <c r="AX434" s="60"/>
      <c r="AY434" s="241"/>
      <c r="AZ434" s="241"/>
      <c r="BA434" s="60">
        <f t="shared" si="64"/>
        <v>0</v>
      </c>
      <c r="BB434" s="212">
        <f t="shared" si="65"/>
        <v>0</v>
      </c>
      <c r="BC434" s="67"/>
      <c r="BD434" s="67"/>
      <c r="BE434" s="67"/>
      <c r="BF434" s="67"/>
    </row>
    <row r="435" spans="1:58" s="12" customFormat="1" ht="38.25" customHeight="1" x14ac:dyDescent="0.25">
      <c r="A435" s="49"/>
      <c r="B435" s="50"/>
      <c r="C435" s="69"/>
      <c r="D435" s="52"/>
      <c r="E435" s="52"/>
      <c r="F435" s="52" t="s">
        <v>1989</v>
      </c>
      <c r="G435" s="49" t="s">
        <v>121</v>
      </c>
      <c r="H435" s="187" t="s">
        <v>110</v>
      </c>
      <c r="I435" s="53" t="s">
        <v>714</v>
      </c>
      <c r="J435" s="54">
        <v>10000000</v>
      </c>
      <c r="K435" s="52"/>
      <c r="L435" s="52"/>
      <c r="M435" s="49"/>
      <c r="N435" s="52"/>
      <c r="O435" s="55" t="s">
        <v>176</v>
      </c>
      <c r="P435" s="52"/>
      <c r="Q435" s="91" t="s">
        <v>1503</v>
      </c>
      <c r="R435" s="52"/>
      <c r="S435" s="52"/>
      <c r="T435" s="52"/>
      <c r="U435" s="52"/>
      <c r="V435" s="52" t="s">
        <v>322</v>
      </c>
      <c r="W435" s="52"/>
      <c r="X435" s="52"/>
      <c r="Y435" s="49"/>
      <c r="Z435" s="52"/>
      <c r="AA435" s="56"/>
      <c r="AB435" s="56"/>
      <c r="AC435" s="56"/>
      <c r="AD435" s="56"/>
      <c r="AE435" s="52"/>
      <c r="AF435" s="52" t="s">
        <v>1989</v>
      </c>
      <c r="AG435" s="54"/>
      <c r="AH435" s="56"/>
      <c r="AI435" s="58"/>
      <c r="AJ435" s="58"/>
      <c r="AK435" s="56"/>
      <c r="AL435" s="59"/>
      <c r="AM435" s="60"/>
      <c r="AN435" s="62" t="e">
        <f t="shared" ca="1" si="66"/>
        <v>#DIV/0!</v>
      </c>
      <c r="AO435" s="62">
        <v>0</v>
      </c>
      <c r="AP435" s="62"/>
      <c r="AQ435" s="68">
        <v>0</v>
      </c>
      <c r="AR435" s="65">
        <v>0</v>
      </c>
      <c r="AS435" s="66">
        <f t="shared" si="67"/>
        <v>0</v>
      </c>
      <c r="AT435" s="63">
        <f t="shared" si="68"/>
        <v>0</v>
      </c>
      <c r="AU435" s="63">
        <f t="shared" si="69"/>
        <v>0</v>
      </c>
      <c r="AV435" s="59" t="s">
        <v>1381</v>
      </c>
      <c r="AW435" s="59" t="s">
        <v>1781</v>
      </c>
      <c r="AX435" s="60"/>
      <c r="AY435" s="241"/>
      <c r="AZ435" s="241"/>
      <c r="BA435" s="60">
        <f t="shared" si="64"/>
        <v>0</v>
      </c>
      <c r="BB435" s="212">
        <f t="shared" si="65"/>
        <v>0</v>
      </c>
      <c r="BC435" s="67"/>
      <c r="BD435" s="67"/>
      <c r="BE435" s="67"/>
      <c r="BF435" s="67"/>
    </row>
    <row r="436" spans="1:58" s="12" customFormat="1" ht="25.5" customHeight="1" x14ac:dyDescent="0.25">
      <c r="A436" s="49"/>
      <c r="B436" s="50"/>
      <c r="C436" s="69"/>
      <c r="D436" s="52"/>
      <c r="E436" s="52"/>
      <c r="F436" s="52" t="s">
        <v>1990</v>
      </c>
      <c r="G436" s="49" t="s">
        <v>121</v>
      </c>
      <c r="H436" s="187" t="s">
        <v>110</v>
      </c>
      <c r="I436" s="53" t="s">
        <v>714</v>
      </c>
      <c r="J436" s="54">
        <v>30000000</v>
      </c>
      <c r="K436" s="52"/>
      <c r="L436" s="52"/>
      <c r="M436" s="49"/>
      <c r="N436" s="52"/>
      <c r="O436" s="55" t="s">
        <v>176</v>
      </c>
      <c r="P436" s="52"/>
      <c r="Q436" s="91" t="s">
        <v>1503</v>
      </c>
      <c r="R436" s="52"/>
      <c r="S436" s="52"/>
      <c r="T436" s="52"/>
      <c r="U436" s="52"/>
      <c r="V436" s="52" t="s">
        <v>322</v>
      </c>
      <c r="W436" s="52"/>
      <c r="X436" s="52"/>
      <c r="Y436" s="49"/>
      <c r="Z436" s="52"/>
      <c r="AA436" s="56"/>
      <c r="AB436" s="56"/>
      <c r="AC436" s="56"/>
      <c r="AD436" s="56"/>
      <c r="AE436" s="52"/>
      <c r="AF436" s="52" t="s">
        <v>1990</v>
      </c>
      <c r="AG436" s="54"/>
      <c r="AH436" s="56"/>
      <c r="AI436" s="58"/>
      <c r="AJ436" s="58"/>
      <c r="AK436" s="56"/>
      <c r="AL436" s="59"/>
      <c r="AM436" s="60"/>
      <c r="AN436" s="62" t="e">
        <f t="shared" ca="1" si="66"/>
        <v>#DIV/0!</v>
      </c>
      <c r="AO436" s="62">
        <v>0</v>
      </c>
      <c r="AP436" s="62"/>
      <c r="AQ436" s="68">
        <v>0</v>
      </c>
      <c r="AR436" s="65">
        <v>0</v>
      </c>
      <c r="AS436" s="66">
        <f t="shared" si="67"/>
        <v>0</v>
      </c>
      <c r="AT436" s="63">
        <f t="shared" si="68"/>
        <v>0</v>
      </c>
      <c r="AU436" s="63">
        <f t="shared" si="69"/>
        <v>0</v>
      </c>
      <c r="AV436" s="59" t="s">
        <v>1381</v>
      </c>
      <c r="AW436" s="59" t="s">
        <v>1781</v>
      </c>
      <c r="AX436" s="60"/>
      <c r="AY436" s="241"/>
      <c r="AZ436" s="241"/>
      <c r="BA436" s="60">
        <f t="shared" si="64"/>
        <v>0</v>
      </c>
      <c r="BB436" s="212">
        <f t="shared" si="65"/>
        <v>0</v>
      </c>
      <c r="BC436" s="67"/>
      <c r="BD436" s="67"/>
      <c r="BE436" s="67"/>
      <c r="BF436" s="67"/>
    </row>
    <row r="437" spans="1:58" s="12" customFormat="1" ht="25.5" customHeight="1" x14ac:dyDescent="0.25">
      <c r="A437" s="49"/>
      <c r="B437" s="50"/>
      <c r="C437" s="69"/>
      <c r="D437" s="52"/>
      <c r="E437" s="52"/>
      <c r="F437" s="52" t="s">
        <v>1991</v>
      </c>
      <c r="G437" s="49" t="s">
        <v>121</v>
      </c>
      <c r="H437" s="187" t="s">
        <v>110</v>
      </c>
      <c r="I437" s="53" t="s">
        <v>714</v>
      </c>
      <c r="J437" s="54">
        <v>20000000</v>
      </c>
      <c r="K437" s="52"/>
      <c r="L437" s="52"/>
      <c r="M437" s="49"/>
      <c r="N437" s="52"/>
      <c r="O437" s="55" t="s">
        <v>176</v>
      </c>
      <c r="P437" s="52"/>
      <c r="Q437" s="91" t="s">
        <v>1503</v>
      </c>
      <c r="R437" s="52"/>
      <c r="S437" s="52"/>
      <c r="T437" s="52"/>
      <c r="U437" s="52"/>
      <c r="V437" s="52" t="s">
        <v>322</v>
      </c>
      <c r="W437" s="52"/>
      <c r="X437" s="52"/>
      <c r="Y437" s="49"/>
      <c r="Z437" s="52"/>
      <c r="AA437" s="56"/>
      <c r="AB437" s="56"/>
      <c r="AC437" s="56"/>
      <c r="AD437" s="56"/>
      <c r="AE437" s="52"/>
      <c r="AF437" s="52" t="s">
        <v>1991</v>
      </c>
      <c r="AG437" s="54"/>
      <c r="AH437" s="56"/>
      <c r="AI437" s="58"/>
      <c r="AJ437" s="58"/>
      <c r="AK437" s="56"/>
      <c r="AL437" s="59"/>
      <c r="AM437" s="60"/>
      <c r="AN437" s="62" t="e">
        <f t="shared" ca="1" si="66"/>
        <v>#DIV/0!</v>
      </c>
      <c r="AO437" s="62">
        <v>0</v>
      </c>
      <c r="AP437" s="62"/>
      <c r="AQ437" s="68">
        <v>0</v>
      </c>
      <c r="AR437" s="65">
        <v>0</v>
      </c>
      <c r="AS437" s="66">
        <f t="shared" si="67"/>
        <v>0</v>
      </c>
      <c r="AT437" s="63">
        <f t="shared" si="68"/>
        <v>0</v>
      </c>
      <c r="AU437" s="63">
        <f t="shared" si="69"/>
        <v>0</v>
      </c>
      <c r="AV437" s="59" t="s">
        <v>1381</v>
      </c>
      <c r="AW437" s="59" t="s">
        <v>1781</v>
      </c>
      <c r="AX437" s="60"/>
      <c r="AY437" s="241"/>
      <c r="AZ437" s="241"/>
      <c r="BA437" s="60">
        <f t="shared" si="64"/>
        <v>0</v>
      </c>
      <c r="BB437" s="212">
        <f t="shared" si="65"/>
        <v>0</v>
      </c>
      <c r="BC437" s="67"/>
      <c r="BD437" s="67"/>
      <c r="BE437" s="67"/>
      <c r="BF437" s="67"/>
    </row>
    <row r="438" spans="1:58" s="12" customFormat="1" ht="25.5" customHeight="1" x14ac:dyDescent="0.25">
      <c r="A438" s="49"/>
      <c r="B438" s="50"/>
      <c r="C438" s="69"/>
      <c r="D438" s="52"/>
      <c r="E438" s="52"/>
      <c r="F438" s="52" t="s">
        <v>1992</v>
      </c>
      <c r="G438" s="49" t="s">
        <v>121</v>
      </c>
      <c r="H438" s="187" t="s">
        <v>110</v>
      </c>
      <c r="I438" s="53" t="s">
        <v>714</v>
      </c>
      <c r="J438" s="54">
        <v>60000000</v>
      </c>
      <c r="K438" s="52"/>
      <c r="L438" s="52"/>
      <c r="M438" s="49"/>
      <c r="N438" s="52"/>
      <c r="O438" s="55" t="s">
        <v>176</v>
      </c>
      <c r="P438" s="52"/>
      <c r="Q438" s="91" t="s">
        <v>1503</v>
      </c>
      <c r="R438" s="52"/>
      <c r="S438" s="52"/>
      <c r="T438" s="52"/>
      <c r="U438" s="52"/>
      <c r="V438" s="52" t="s">
        <v>322</v>
      </c>
      <c r="W438" s="52"/>
      <c r="X438" s="52"/>
      <c r="Y438" s="49"/>
      <c r="Z438" s="52"/>
      <c r="AA438" s="56"/>
      <c r="AB438" s="56"/>
      <c r="AC438" s="56"/>
      <c r="AD438" s="56"/>
      <c r="AE438" s="52"/>
      <c r="AF438" s="52" t="s">
        <v>1992</v>
      </c>
      <c r="AG438" s="54"/>
      <c r="AH438" s="56"/>
      <c r="AI438" s="58"/>
      <c r="AJ438" s="58"/>
      <c r="AK438" s="56"/>
      <c r="AL438" s="59"/>
      <c r="AM438" s="60"/>
      <c r="AN438" s="62" t="e">
        <f t="shared" ca="1" si="66"/>
        <v>#DIV/0!</v>
      </c>
      <c r="AO438" s="62">
        <v>0</v>
      </c>
      <c r="AP438" s="62"/>
      <c r="AQ438" s="68">
        <v>0</v>
      </c>
      <c r="AR438" s="65">
        <v>0</v>
      </c>
      <c r="AS438" s="66">
        <f t="shared" si="67"/>
        <v>0</v>
      </c>
      <c r="AT438" s="63">
        <f t="shared" si="68"/>
        <v>0</v>
      </c>
      <c r="AU438" s="63">
        <f t="shared" si="69"/>
        <v>0</v>
      </c>
      <c r="AV438" s="59" t="s">
        <v>1381</v>
      </c>
      <c r="AW438" s="59" t="s">
        <v>1781</v>
      </c>
      <c r="AX438" s="60"/>
      <c r="AY438" s="241"/>
      <c r="AZ438" s="241"/>
      <c r="BA438" s="60">
        <f t="shared" si="64"/>
        <v>0</v>
      </c>
      <c r="BB438" s="212">
        <f t="shared" si="65"/>
        <v>0</v>
      </c>
      <c r="BC438" s="67"/>
      <c r="BD438" s="67"/>
      <c r="BE438" s="67"/>
      <c r="BF438" s="67"/>
    </row>
    <row r="439" spans="1:58" s="12" customFormat="1" ht="38.25" customHeight="1" x14ac:dyDescent="0.25">
      <c r="A439" s="49"/>
      <c r="B439" s="50"/>
      <c r="C439" s="69"/>
      <c r="D439" s="52"/>
      <c r="E439" s="52"/>
      <c r="F439" s="52" t="s">
        <v>1993</v>
      </c>
      <c r="G439" s="49" t="s">
        <v>121</v>
      </c>
      <c r="H439" s="187" t="s">
        <v>110</v>
      </c>
      <c r="I439" s="53" t="s">
        <v>714</v>
      </c>
      <c r="J439" s="54">
        <v>20000000</v>
      </c>
      <c r="K439" s="52"/>
      <c r="L439" s="52"/>
      <c r="M439" s="49"/>
      <c r="N439" s="52"/>
      <c r="O439" s="55" t="s">
        <v>176</v>
      </c>
      <c r="P439" s="52"/>
      <c r="Q439" s="91" t="s">
        <v>1503</v>
      </c>
      <c r="R439" s="52"/>
      <c r="S439" s="52"/>
      <c r="T439" s="52"/>
      <c r="U439" s="52"/>
      <c r="V439" s="52" t="s">
        <v>322</v>
      </c>
      <c r="W439" s="52"/>
      <c r="X439" s="52"/>
      <c r="Y439" s="49"/>
      <c r="Z439" s="52"/>
      <c r="AA439" s="56"/>
      <c r="AB439" s="56"/>
      <c r="AC439" s="56"/>
      <c r="AD439" s="56"/>
      <c r="AE439" s="52"/>
      <c r="AF439" s="52" t="s">
        <v>1993</v>
      </c>
      <c r="AG439" s="54"/>
      <c r="AH439" s="56"/>
      <c r="AI439" s="58"/>
      <c r="AJ439" s="58"/>
      <c r="AK439" s="56"/>
      <c r="AL439" s="59"/>
      <c r="AM439" s="60"/>
      <c r="AN439" s="62" t="e">
        <f t="shared" ca="1" si="66"/>
        <v>#DIV/0!</v>
      </c>
      <c r="AO439" s="62">
        <v>0</v>
      </c>
      <c r="AP439" s="62"/>
      <c r="AQ439" s="68">
        <v>0</v>
      </c>
      <c r="AR439" s="65">
        <v>0</v>
      </c>
      <c r="AS439" s="66">
        <f t="shared" si="67"/>
        <v>0</v>
      </c>
      <c r="AT439" s="63">
        <f t="shared" si="68"/>
        <v>0</v>
      </c>
      <c r="AU439" s="63">
        <f t="shared" si="69"/>
        <v>0</v>
      </c>
      <c r="AV439" s="59" t="s">
        <v>1381</v>
      </c>
      <c r="AW439" s="59" t="s">
        <v>1781</v>
      </c>
      <c r="AX439" s="60"/>
      <c r="AY439" s="241"/>
      <c r="AZ439" s="241"/>
      <c r="BA439" s="60">
        <f t="shared" si="64"/>
        <v>0</v>
      </c>
      <c r="BB439" s="212">
        <f t="shared" si="65"/>
        <v>0</v>
      </c>
      <c r="BC439" s="67"/>
      <c r="BD439" s="67"/>
      <c r="BE439" s="67"/>
      <c r="BF439" s="67"/>
    </row>
    <row r="440" spans="1:58" s="12" customFormat="1" ht="25.5" customHeight="1" x14ac:dyDescent="0.25">
      <c r="A440" s="49"/>
      <c r="B440" s="50"/>
      <c r="C440" s="69"/>
      <c r="D440" s="52"/>
      <c r="E440" s="52"/>
      <c r="F440" s="52" t="s">
        <v>1994</v>
      </c>
      <c r="G440" s="49" t="s">
        <v>121</v>
      </c>
      <c r="H440" s="187" t="s">
        <v>110</v>
      </c>
      <c r="I440" s="53" t="s">
        <v>714</v>
      </c>
      <c r="J440" s="54">
        <v>20000000</v>
      </c>
      <c r="K440" s="52"/>
      <c r="L440" s="52"/>
      <c r="M440" s="49"/>
      <c r="N440" s="52"/>
      <c r="O440" s="55" t="s">
        <v>176</v>
      </c>
      <c r="P440" s="52"/>
      <c r="Q440" s="91" t="s">
        <v>1503</v>
      </c>
      <c r="R440" s="52"/>
      <c r="S440" s="52"/>
      <c r="T440" s="52"/>
      <c r="U440" s="52"/>
      <c r="V440" s="52" t="s">
        <v>322</v>
      </c>
      <c r="W440" s="52"/>
      <c r="X440" s="52"/>
      <c r="Y440" s="49"/>
      <c r="Z440" s="52"/>
      <c r="AA440" s="56"/>
      <c r="AB440" s="56"/>
      <c r="AC440" s="56"/>
      <c r="AD440" s="56"/>
      <c r="AE440" s="52"/>
      <c r="AF440" s="52" t="s">
        <v>1994</v>
      </c>
      <c r="AG440" s="54"/>
      <c r="AH440" s="56"/>
      <c r="AI440" s="58"/>
      <c r="AJ440" s="58"/>
      <c r="AK440" s="56"/>
      <c r="AL440" s="59"/>
      <c r="AM440" s="60"/>
      <c r="AN440" s="62" t="e">
        <f t="shared" ca="1" si="66"/>
        <v>#DIV/0!</v>
      </c>
      <c r="AO440" s="62">
        <v>0</v>
      </c>
      <c r="AP440" s="62"/>
      <c r="AQ440" s="68">
        <v>0</v>
      </c>
      <c r="AR440" s="65">
        <v>0</v>
      </c>
      <c r="AS440" s="66">
        <f t="shared" si="67"/>
        <v>0</v>
      </c>
      <c r="AT440" s="63">
        <f t="shared" si="68"/>
        <v>0</v>
      </c>
      <c r="AU440" s="63">
        <f t="shared" si="69"/>
        <v>0</v>
      </c>
      <c r="AV440" s="59" t="s">
        <v>1381</v>
      </c>
      <c r="AW440" s="59" t="s">
        <v>1781</v>
      </c>
      <c r="AX440" s="60"/>
      <c r="AY440" s="241"/>
      <c r="AZ440" s="241"/>
      <c r="BA440" s="60">
        <f t="shared" si="64"/>
        <v>0</v>
      </c>
      <c r="BB440" s="212">
        <f t="shared" si="65"/>
        <v>0</v>
      </c>
      <c r="BC440" s="67"/>
      <c r="BD440" s="67"/>
      <c r="BE440" s="67"/>
      <c r="BF440" s="67"/>
    </row>
    <row r="441" spans="1:58" s="12" customFormat="1" ht="25.5" customHeight="1" x14ac:dyDescent="0.25">
      <c r="A441" s="49"/>
      <c r="B441" s="50"/>
      <c r="C441" s="69"/>
      <c r="D441" s="52"/>
      <c r="E441" s="52"/>
      <c r="F441" s="52" t="s">
        <v>1995</v>
      </c>
      <c r="G441" s="49" t="s">
        <v>121</v>
      </c>
      <c r="H441" s="187" t="s">
        <v>110</v>
      </c>
      <c r="I441" s="53" t="s">
        <v>714</v>
      </c>
      <c r="J441" s="54">
        <v>20000000</v>
      </c>
      <c r="K441" s="52"/>
      <c r="L441" s="52"/>
      <c r="M441" s="49"/>
      <c r="N441" s="52"/>
      <c r="O441" s="55" t="s">
        <v>176</v>
      </c>
      <c r="P441" s="52"/>
      <c r="Q441" s="91" t="s">
        <v>1503</v>
      </c>
      <c r="R441" s="52"/>
      <c r="S441" s="52"/>
      <c r="T441" s="52"/>
      <c r="U441" s="52"/>
      <c r="V441" s="52" t="s">
        <v>322</v>
      </c>
      <c r="W441" s="52"/>
      <c r="X441" s="52"/>
      <c r="Y441" s="49"/>
      <c r="Z441" s="52"/>
      <c r="AA441" s="56"/>
      <c r="AB441" s="56"/>
      <c r="AC441" s="56"/>
      <c r="AD441" s="56"/>
      <c r="AE441" s="52"/>
      <c r="AF441" s="52" t="s">
        <v>1995</v>
      </c>
      <c r="AG441" s="54"/>
      <c r="AH441" s="56"/>
      <c r="AI441" s="58"/>
      <c r="AJ441" s="58"/>
      <c r="AK441" s="56"/>
      <c r="AL441" s="59"/>
      <c r="AM441" s="60"/>
      <c r="AN441" s="62" t="e">
        <f t="shared" ca="1" si="66"/>
        <v>#DIV/0!</v>
      </c>
      <c r="AO441" s="62">
        <v>0</v>
      </c>
      <c r="AP441" s="62"/>
      <c r="AQ441" s="68">
        <v>0</v>
      </c>
      <c r="AR441" s="65">
        <v>0</v>
      </c>
      <c r="AS441" s="66">
        <f t="shared" si="67"/>
        <v>0</v>
      </c>
      <c r="AT441" s="63">
        <f t="shared" si="68"/>
        <v>0</v>
      </c>
      <c r="AU441" s="63">
        <f t="shared" si="69"/>
        <v>0</v>
      </c>
      <c r="AV441" s="59" t="s">
        <v>1381</v>
      </c>
      <c r="AW441" s="59" t="s">
        <v>1781</v>
      </c>
      <c r="AX441" s="60"/>
      <c r="AY441" s="241"/>
      <c r="AZ441" s="241"/>
      <c r="BA441" s="60">
        <f t="shared" si="64"/>
        <v>0</v>
      </c>
      <c r="BB441" s="212">
        <f t="shared" si="65"/>
        <v>0</v>
      </c>
      <c r="BC441" s="67"/>
      <c r="BD441" s="67"/>
      <c r="BE441" s="67"/>
      <c r="BF441" s="67"/>
    </row>
    <row r="442" spans="1:58" s="12" customFormat="1" ht="25.5" customHeight="1" x14ac:dyDescent="0.25">
      <c r="A442" s="49"/>
      <c r="B442" s="50"/>
      <c r="C442" s="69"/>
      <c r="D442" s="52"/>
      <c r="E442" s="52"/>
      <c r="F442" s="52" t="s">
        <v>1996</v>
      </c>
      <c r="G442" s="49" t="s">
        <v>121</v>
      </c>
      <c r="H442" s="187" t="s">
        <v>110</v>
      </c>
      <c r="I442" s="53" t="s">
        <v>714</v>
      </c>
      <c r="J442" s="54">
        <v>20000000</v>
      </c>
      <c r="K442" s="52"/>
      <c r="L442" s="52"/>
      <c r="M442" s="49"/>
      <c r="N442" s="52"/>
      <c r="O442" s="55" t="s">
        <v>176</v>
      </c>
      <c r="P442" s="52"/>
      <c r="Q442" s="91" t="s">
        <v>1503</v>
      </c>
      <c r="R442" s="52"/>
      <c r="S442" s="52"/>
      <c r="T442" s="52"/>
      <c r="U442" s="52"/>
      <c r="V442" s="52" t="s">
        <v>322</v>
      </c>
      <c r="W442" s="52"/>
      <c r="X442" s="52"/>
      <c r="Y442" s="49"/>
      <c r="Z442" s="52"/>
      <c r="AA442" s="56"/>
      <c r="AB442" s="56"/>
      <c r="AC442" s="56"/>
      <c r="AD442" s="56"/>
      <c r="AE442" s="52"/>
      <c r="AF442" s="52" t="s">
        <v>1996</v>
      </c>
      <c r="AG442" s="54"/>
      <c r="AH442" s="56"/>
      <c r="AI442" s="58"/>
      <c r="AJ442" s="58"/>
      <c r="AK442" s="56"/>
      <c r="AL442" s="59"/>
      <c r="AM442" s="60"/>
      <c r="AN442" s="62" t="e">
        <f t="shared" ca="1" si="66"/>
        <v>#DIV/0!</v>
      </c>
      <c r="AO442" s="62">
        <v>0</v>
      </c>
      <c r="AP442" s="62"/>
      <c r="AQ442" s="68">
        <v>0</v>
      </c>
      <c r="AR442" s="65">
        <v>0</v>
      </c>
      <c r="AS442" s="66">
        <f t="shared" si="67"/>
        <v>0</v>
      </c>
      <c r="AT442" s="63">
        <f t="shared" si="68"/>
        <v>0</v>
      </c>
      <c r="AU442" s="63">
        <f t="shared" si="69"/>
        <v>0</v>
      </c>
      <c r="AV442" s="59" t="s">
        <v>1381</v>
      </c>
      <c r="AW442" s="59" t="s">
        <v>1781</v>
      </c>
      <c r="AX442" s="60"/>
      <c r="AY442" s="241"/>
      <c r="AZ442" s="241"/>
      <c r="BA442" s="60">
        <f t="shared" si="64"/>
        <v>0</v>
      </c>
      <c r="BB442" s="212">
        <f t="shared" si="65"/>
        <v>0</v>
      </c>
      <c r="BC442" s="67"/>
      <c r="BD442" s="67"/>
      <c r="BE442" s="67"/>
      <c r="BF442" s="67"/>
    </row>
    <row r="443" spans="1:58" s="12" customFormat="1" ht="25.5" customHeight="1" x14ac:dyDescent="0.25">
      <c r="A443" s="49"/>
      <c r="B443" s="50"/>
      <c r="C443" s="69"/>
      <c r="D443" s="52"/>
      <c r="E443" s="52"/>
      <c r="F443" s="52" t="s">
        <v>2206</v>
      </c>
      <c r="G443" s="49" t="s">
        <v>121</v>
      </c>
      <c r="H443" s="187" t="s">
        <v>110</v>
      </c>
      <c r="I443" s="53" t="s">
        <v>714</v>
      </c>
      <c r="J443" s="54">
        <v>60000000</v>
      </c>
      <c r="K443" s="52"/>
      <c r="L443" s="52"/>
      <c r="M443" s="49"/>
      <c r="N443" s="52"/>
      <c r="O443" s="55" t="s">
        <v>176</v>
      </c>
      <c r="P443" s="52"/>
      <c r="Q443" s="91" t="s">
        <v>1503</v>
      </c>
      <c r="R443" s="52"/>
      <c r="S443" s="52"/>
      <c r="T443" s="52"/>
      <c r="U443" s="52"/>
      <c r="V443" s="52" t="s">
        <v>322</v>
      </c>
      <c r="W443" s="52"/>
      <c r="X443" s="52"/>
      <c r="Y443" s="49"/>
      <c r="Z443" s="52"/>
      <c r="AA443" s="56"/>
      <c r="AB443" s="56"/>
      <c r="AC443" s="56"/>
      <c r="AD443" s="56"/>
      <c r="AE443" s="52"/>
      <c r="AF443" s="52" t="s">
        <v>2206</v>
      </c>
      <c r="AG443" s="54"/>
      <c r="AH443" s="56"/>
      <c r="AI443" s="58"/>
      <c r="AJ443" s="58"/>
      <c r="AK443" s="56"/>
      <c r="AL443" s="59"/>
      <c r="AM443" s="60"/>
      <c r="AN443" s="62" t="e">
        <f t="shared" ca="1" si="66"/>
        <v>#DIV/0!</v>
      </c>
      <c r="AO443" s="62">
        <v>0</v>
      </c>
      <c r="AP443" s="62"/>
      <c r="AQ443" s="68">
        <v>0</v>
      </c>
      <c r="AR443" s="65">
        <v>0</v>
      </c>
      <c r="AS443" s="66">
        <f t="shared" si="67"/>
        <v>0</v>
      </c>
      <c r="AT443" s="63">
        <f t="shared" si="68"/>
        <v>0</v>
      </c>
      <c r="AU443" s="63">
        <f t="shared" si="69"/>
        <v>0</v>
      </c>
      <c r="AV443" s="59" t="s">
        <v>1381</v>
      </c>
      <c r="AW443" s="59" t="s">
        <v>1781</v>
      </c>
      <c r="AX443" s="60"/>
      <c r="AY443" s="241"/>
      <c r="AZ443" s="241"/>
      <c r="BA443" s="60">
        <f t="shared" si="64"/>
        <v>0</v>
      </c>
      <c r="BB443" s="212">
        <f t="shared" si="65"/>
        <v>0</v>
      </c>
      <c r="BC443" s="67"/>
      <c r="BD443" s="67"/>
      <c r="BE443" s="67"/>
      <c r="BF443" s="67"/>
    </row>
    <row r="444" spans="1:58" s="12" customFormat="1" ht="25.5" customHeight="1" x14ac:dyDescent="0.25">
      <c r="A444" s="49"/>
      <c r="B444" s="50"/>
      <c r="C444" s="69"/>
      <c r="D444" s="52"/>
      <c r="E444" s="52"/>
      <c r="F444" s="52" t="s">
        <v>1998</v>
      </c>
      <c r="G444" s="49" t="s">
        <v>121</v>
      </c>
      <c r="H444" s="187" t="s">
        <v>110</v>
      </c>
      <c r="I444" s="53" t="s">
        <v>714</v>
      </c>
      <c r="J444" s="54">
        <v>20000000</v>
      </c>
      <c r="K444" s="52"/>
      <c r="L444" s="52"/>
      <c r="M444" s="49"/>
      <c r="N444" s="52"/>
      <c r="O444" s="55" t="s">
        <v>176</v>
      </c>
      <c r="P444" s="52"/>
      <c r="Q444" s="91" t="s">
        <v>1503</v>
      </c>
      <c r="R444" s="52"/>
      <c r="S444" s="52"/>
      <c r="T444" s="52"/>
      <c r="U444" s="52"/>
      <c r="V444" s="52" t="s">
        <v>322</v>
      </c>
      <c r="W444" s="52"/>
      <c r="X444" s="52"/>
      <c r="Y444" s="49"/>
      <c r="Z444" s="52"/>
      <c r="AA444" s="56"/>
      <c r="AB444" s="56"/>
      <c r="AC444" s="56"/>
      <c r="AD444" s="56"/>
      <c r="AE444" s="52"/>
      <c r="AF444" s="52" t="s">
        <v>1998</v>
      </c>
      <c r="AG444" s="54"/>
      <c r="AH444" s="56"/>
      <c r="AI444" s="58"/>
      <c r="AJ444" s="58"/>
      <c r="AK444" s="56"/>
      <c r="AL444" s="59"/>
      <c r="AM444" s="60"/>
      <c r="AN444" s="62" t="e">
        <f t="shared" ca="1" si="66"/>
        <v>#DIV/0!</v>
      </c>
      <c r="AO444" s="62">
        <v>0</v>
      </c>
      <c r="AP444" s="62"/>
      <c r="AQ444" s="68">
        <v>0</v>
      </c>
      <c r="AR444" s="65">
        <v>0</v>
      </c>
      <c r="AS444" s="66">
        <f t="shared" si="67"/>
        <v>0</v>
      </c>
      <c r="AT444" s="63">
        <f t="shared" si="68"/>
        <v>0</v>
      </c>
      <c r="AU444" s="63">
        <f t="shared" si="69"/>
        <v>0</v>
      </c>
      <c r="AV444" s="59" t="s">
        <v>1381</v>
      </c>
      <c r="AW444" s="59" t="s">
        <v>1781</v>
      </c>
      <c r="AX444" s="60"/>
      <c r="AY444" s="241"/>
      <c r="AZ444" s="241"/>
      <c r="BA444" s="60">
        <f t="shared" si="64"/>
        <v>0</v>
      </c>
      <c r="BB444" s="212">
        <f t="shared" si="65"/>
        <v>0</v>
      </c>
      <c r="BC444" s="67"/>
      <c r="BD444" s="67"/>
      <c r="BE444" s="67"/>
      <c r="BF444" s="67"/>
    </row>
    <row r="445" spans="1:58" s="12" customFormat="1" ht="25.5" customHeight="1" x14ac:dyDescent="0.25">
      <c r="A445" s="49"/>
      <c r="B445" s="50"/>
      <c r="C445" s="69"/>
      <c r="D445" s="52"/>
      <c r="E445" s="52"/>
      <c r="F445" s="52" t="s">
        <v>1999</v>
      </c>
      <c r="G445" s="49" t="s">
        <v>121</v>
      </c>
      <c r="H445" s="187" t="s">
        <v>110</v>
      </c>
      <c r="I445" s="53" t="s">
        <v>714</v>
      </c>
      <c r="J445" s="54">
        <v>53000000</v>
      </c>
      <c r="K445" s="52"/>
      <c r="L445" s="52"/>
      <c r="M445" s="49"/>
      <c r="N445" s="52"/>
      <c r="O445" s="55" t="s">
        <v>176</v>
      </c>
      <c r="P445" s="52"/>
      <c r="Q445" s="91" t="s">
        <v>1503</v>
      </c>
      <c r="R445" s="52"/>
      <c r="S445" s="52"/>
      <c r="T445" s="52"/>
      <c r="U445" s="52"/>
      <c r="V445" s="52" t="s">
        <v>322</v>
      </c>
      <c r="W445" s="52"/>
      <c r="X445" s="52"/>
      <c r="Y445" s="49"/>
      <c r="Z445" s="52"/>
      <c r="AA445" s="56"/>
      <c r="AB445" s="56"/>
      <c r="AC445" s="56"/>
      <c r="AD445" s="56"/>
      <c r="AE445" s="52"/>
      <c r="AF445" s="52" t="s">
        <v>1999</v>
      </c>
      <c r="AG445" s="54"/>
      <c r="AH445" s="56"/>
      <c r="AI445" s="58"/>
      <c r="AJ445" s="58"/>
      <c r="AK445" s="56"/>
      <c r="AL445" s="59"/>
      <c r="AM445" s="60"/>
      <c r="AN445" s="62" t="e">
        <f t="shared" ca="1" si="66"/>
        <v>#DIV/0!</v>
      </c>
      <c r="AO445" s="62">
        <v>0</v>
      </c>
      <c r="AP445" s="62"/>
      <c r="AQ445" s="68">
        <v>0</v>
      </c>
      <c r="AR445" s="65">
        <v>0</v>
      </c>
      <c r="AS445" s="66">
        <f t="shared" si="67"/>
        <v>0</v>
      </c>
      <c r="AT445" s="63">
        <f t="shared" si="68"/>
        <v>0</v>
      </c>
      <c r="AU445" s="63">
        <f t="shared" si="69"/>
        <v>0</v>
      </c>
      <c r="AV445" s="59" t="s">
        <v>1381</v>
      </c>
      <c r="AW445" s="59" t="s">
        <v>1781</v>
      </c>
      <c r="AX445" s="60"/>
      <c r="AY445" s="241"/>
      <c r="AZ445" s="241"/>
      <c r="BA445" s="60">
        <f t="shared" si="64"/>
        <v>0</v>
      </c>
      <c r="BB445" s="212">
        <f t="shared" si="65"/>
        <v>0</v>
      </c>
      <c r="BC445" s="67"/>
      <c r="BD445" s="67"/>
      <c r="BE445" s="67"/>
      <c r="BF445" s="67"/>
    </row>
    <row r="446" spans="1:58" s="12" customFormat="1" ht="38.25" customHeight="1" x14ac:dyDescent="0.25">
      <c r="A446" s="49"/>
      <c r="B446" s="50"/>
      <c r="C446" s="69"/>
      <c r="D446" s="52"/>
      <c r="E446" s="52"/>
      <c r="F446" s="52" t="s">
        <v>2000</v>
      </c>
      <c r="G446" s="49" t="s">
        <v>121</v>
      </c>
      <c r="H446" s="187" t="s">
        <v>110</v>
      </c>
      <c r="I446" s="53" t="s">
        <v>714</v>
      </c>
      <c r="J446" s="54">
        <v>100000000</v>
      </c>
      <c r="K446" s="52"/>
      <c r="L446" s="52"/>
      <c r="M446" s="49"/>
      <c r="N446" s="52"/>
      <c r="O446" s="55" t="s">
        <v>176</v>
      </c>
      <c r="P446" s="52"/>
      <c r="Q446" s="91" t="s">
        <v>1503</v>
      </c>
      <c r="R446" s="52"/>
      <c r="S446" s="52"/>
      <c r="T446" s="52"/>
      <c r="U446" s="52"/>
      <c r="V446" s="52" t="s">
        <v>322</v>
      </c>
      <c r="W446" s="52"/>
      <c r="X446" s="52"/>
      <c r="Y446" s="49"/>
      <c r="Z446" s="52"/>
      <c r="AA446" s="56"/>
      <c r="AB446" s="56"/>
      <c r="AC446" s="56"/>
      <c r="AD446" s="56"/>
      <c r="AE446" s="52"/>
      <c r="AF446" s="52" t="s">
        <v>2000</v>
      </c>
      <c r="AG446" s="54"/>
      <c r="AH446" s="56"/>
      <c r="AI446" s="58"/>
      <c r="AJ446" s="58"/>
      <c r="AK446" s="56"/>
      <c r="AL446" s="59"/>
      <c r="AM446" s="60"/>
      <c r="AN446" s="62" t="e">
        <f t="shared" ca="1" si="66"/>
        <v>#DIV/0!</v>
      </c>
      <c r="AO446" s="62">
        <v>0</v>
      </c>
      <c r="AP446" s="62"/>
      <c r="AQ446" s="68">
        <v>0</v>
      </c>
      <c r="AR446" s="65">
        <v>0</v>
      </c>
      <c r="AS446" s="66">
        <f t="shared" si="67"/>
        <v>0</v>
      </c>
      <c r="AT446" s="63">
        <f t="shared" si="68"/>
        <v>0</v>
      </c>
      <c r="AU446" s="63">
        <f t="shared" si="69"/>
        <v>0</v>
      </c>
      <c r="AV446" s="59" t="s">
        <v>1381</v>
      </c>
      <c r="AW446" s="59" t="s">
        <v>1781</v>
      </c>
      <c r="AX446" s="60"/>
      <c r="AY446" s="241"/>
      <c r="AZ446" s="241"/>
      <c r="BA446" s="60">
        <f t="shared" si="64"/>
        <v>0</v>
      </c>
      <c r="BB446" s="212">
        <f t="shared" si="65"/>
        <v>0</v>
      </c>
      <c r="BC446" s="67"/>
      <c r="BD446" s="67"/>
      <c r="BE446" s="67"/>
      <c r="BF446" s="67"/>
    </row>
    <row r="447" spans="1:58" s="12" customFormat="1" ht="38.25" customHeight="1" x14ac:dyDescent="0.25">
      <c r="A447" s="49"/>
      <c r="B447" s="50"/>
      <c r="C447" s="69"/>
      <c r="D447" s="52"/>
      <c r="E447" s="52"/>
      <c r="F447" s="52" t="s">
        <v>2001</v>
      </c>
      <c r="G447" s="49" t="s">
        <v>121</v>
      </c>
      <c r="H447" s="187" t="s">
        <v>110</v>
      </c>
      <c r="I447" s="53" t="s">
        <v>714</v>
      </c>
      <c r="J447" s="54">
        <v>190000000</v>
      </c>
      <c r="K447" s="52"/>
      <c r="L447" s="52"/>
      <c r="M447" s="49"/>
      <c r="N447" s="52"/>
      <c r="O447" s="55" t="s">
        <v>176</v>
      </c>
      <c r="P447" s="52"/>
      <c r="Q447" s="91" t="s">
        <v>1322</v>
      </c>
      <c r="R447" s="52"/>
      <c r="S447" s="52"/>
      <c r="T447" s="52"/>
      <c r="U447" s="52"/>
      <c r="V447" s="52" t="s">
        <v>497</v>
      </c>
      <c r="W447" s="52"/>
      <c r="X447" s="52"/>
      <c r="Y447" s="49"/>
      <c r="Z447" s="52"/>
      <c r="AA447" s="56"/>
      <c r="AB447" s="56"/>
      <c r="AC447" s="56"/>
      <c r="AD447" s="56"/>
      <c r="AE447" s="52" t="s">
        <v>2002</v>
      </c>
      <c r="AF447" s="52" t="s">
        <v>2001</v>
      </c>
      <c r="AG447" s="54">
        <v>188844000</v>
      </c>
      <c r="AH447" s="56"/>
      <c r="AI447" s="58"/>
      <c r="AJ447" s="58"/>
      <c r="AK447" s="56"/>
      <c r="AL447" s="59">
        <v>20</v>
      </c>
      <c r="AM447" s="60" t="s">
        <v>2003</v>
      </c>
      <c r="AN447" s="62">
        <f t="shared" ca="1" si="66"/>
        <v>2267.75</v>
      </c>
      <c r="AO447" s="62">
        <v>0</v>
      </c>
      <c r="AP447" s="62"/>
      <c r="AQ447" s="68">
        <v>0</v>
      </c>
      <c r="AR447" s="65">
        <v>0</v>
      </c>
      <c r="AS447" s="66">
        <f t="shared" si="67"/>
        <v>0</v>
      </c>
      <c r="AT447" s="63">
        <f t="shared" si="68"/>
        <v>0</v>
      </c>
      <c r="AU447" s="63">
        <f t="shared" si="69"/>
        <v>0</v>
      </c>
      <c r="AV447" s="59" t="s">
        <v>1381</v>
      </c>
      <c r="AW447" s="59" t="s">
        <v>1781</v>
      </c>
      <c r="AX447" s="60" t="s">
        <v>1854</v>
      </c>
      <c r="AY447" s="241"/>
      <c r="AZ447" s="241"/>
      <c r="BA447" s="60">
        <f t="shared" si="64"/>
        <v>0</v>
      </c>
      <c r="BB447" s="212">
        <f t="shared" si="65"/>
        <v>0</v>
      </c>
      <c r="BC447" s="67"/>
      <c r="BD447" s="67"/>
      <c r="BE447" s="67"/>
      <c r="BF447" s="67"/>
    </row>
    <row r="448" spans="1:58" s="12" customFormat="1" ht="38.25" customHeight="1" x14ac:dyDescent="0.25">
      <c r="A448" s="49"/>
      <c r="B448" s="50"/>
      <c r="C448" s="69"/>
      <c r="D448" s="52"/>
      <c r="E448" s="52"/>
      <c r="F448" s="52" t="s">
        <v>1912</v>
      </c>
      <c r="G448" s="49" t="s">
        <v>121</v>
      </c>
      <c r="H448" s="187" t="s">
        <v>110</v>
      </c>
      <c r="I448" s="53" t="s">
        <v>714</v>
      </c>
      <c r="J448" s="54">
        <v>180000000</v>
      </c>
      <c r="K448" s="52"/>
      <c r="L448" s="52"/>
      <c r="M448" s="49"/>
      <c r="N448" s="52"/>
      <c r="O448" s="55" t="s">
        <v>176</v>
      </c>
      <c r="P448" s="52"/>
      <c r="Q448" s="91" t="s">
        <v>1298</v>
      </c>
      <c r="R448" s="52"/>
      <c r="S448" s="52"/>
      <c r="T448" s="52"/>
      <c r="U448" s="52"/>
      <c r="V448" s="52" t="s">
        <v>491</v>
      </c>
      <c r="W448" s="52"/>
      <c r="X448" s="52"/>
      <c r="Y448" s="49"/>
      <c r="Z448" s="52"/>
      <c r="AA448" s="56"/>
      <c r="AB448" s="56"/>
      <c r="AC448" s="56"/>
      <c r="AD448" s="56"/>
      <c r="AE448" s="52" t="s">
        <v>1913</v>
      </c>
      <c r="AF448" s="52" t="s">
        <v>1912</v>
      </c>
      <c r="AG448" s="54">
        <v>179849200</v>
      </c>
      <c r="AH448" s="56"/>
      <c r="AI448" s="58"/>
      <c r="AJ448" s="58"/>
      <c r="AK448" s="56"/>
      <c r="AL448" s="59">
        <v>20</v>
      </c>
      <c r="AM448" s="60" t="s">
        <v>1181</v>
      </c>
      <c r="AN448" s="62">
        <f t="shared" ca="1" si="66"/>
        <v>2267.75</v>
      </c>
      <c r="AO448" s="62">
        <v>0</v>
      </c>
      <c r="AP448" s="62"/>
      <c r="AQ448" s="68">
        <v>0</v>
      </c>
      <c r="AR448" s="65">
        <v>0</v>
      </c>
      <c r="AS448" s="66">
        <f t="shared" si="67"/>
        <v>0</v>
      </c>
      <c r="AT448" s="63">
        <f t="shared" si="68"/>
        <v>0</v>
      </c>
      <c r="AU448" s="63">
        <f t="shared" si="69"/>
        <v>0</v>
      </c>
      <c r="AV448" s="59" t="s">
        <v>1381</v>
      </c>
      <c r="AW448" s="59" t="s">
        <v>1781</v>
      </c>
      <c r="AX448" s="60" t="s">
        <v>1914</v>
      </c>
      <c r="AY448" s="241"/>
      <c r="AZ448" s="241"/>
      <c r="BA448" s="60">
        <f t="shared" si="64"/>
        <v>0</v>
      </c>
      <c r="BB448" s="212">
        <f t="shared" si="65"/>
        <v>0</v>
      </c>
      <c r="BC448" s="67"/>
      <c r="BD448" s="67"/>
      <c r="BE448" s="67"/>
      <c r="BF448" s="67"/>
    </row>
    <row r="452" spans="50:50" x14ac:dyDescent="0.25">
      <c r="AX452" s="205"/>
    </row>
    <row r="453" spans="50:50" x14ac:dyDescent="0.25">
      <c r="AX453" s="205"/>
    </row>
    <row r="454" spans="50:50" x14ac:dyDescent="0.25">
      <c r="AX454" s="205"/>
    </row>
    <row r="455" spans="50:50" x14ac:dyDescent="0.25">
      <c r="AX455" s="205"/>
    </row>
    <row r="456" spans="50:50" x14ac:dyDescent="0.25">
      <c r="AX456" s="205"/>
    </row>
    <row r="457" spans="50:50" x14ac:dyDescent="0.25">
      <c r="AX457" s="205"/>
    </row>
    <row r="458" spans="50:50" x14ac:dyDescent="0.25">
      <c r="AX458" s="205"/>
    </row>
    <row r="459" spans="50:50" x14ac:dyDescent="0.25">
      <c r="AX459" s="205"/>
    </row>
    <row r="460" spans="50:50" x14ac:dyDescent="0.25">
      <c r="AX460" s="205"/>
    </row>
    <row r="461" spans="50:50" x14ac:dyDescent="0.25">
      <c r="AX461" s="205"/>
    </row>
    <row r="462" spans="50:50" x14ac:dyDescent="0.25">
      <c r="AX462" s="205"/>
    </row>
    <row r="463" spans="50:50" x14ac:dyDescent="0.25">
      <c r="AX463" s="205"/>
    </row>
    <row r="464" spans="50:50" x14ac:dyDescent="0.25">
      <c r="AX464" s="205"/>
    </row>
  </sheetData>
  <autoFilter ref="A6:BG6"/>
  <mergeCells count="7">
    <mergeCell ref="A5:B5"/>
    <mergeCell ref="AN5:AU5"/>
    <mergeCell ref="BA5:BB5"/>
    <mergeCell ref="BC5:BF5"/>
    <mergeCell ref="AY5:AZ5"/>
    <mergeCell ref="AE5:AM5"/>
    <mergeCell ref="AA5:AD5"/>
  </mergeCells>
  <phoneticPr fontId="14" type="noConversion"/>
  <pageMargins left="0.7" right="0.7" top="0.75" bottom="0.75" header="0.3" footer="0.3"/>
  <pageSetup paperSize="9" orientation="portrait" horizontalDpi="4294967293" r:id="rId1"/>
  <drawing r:id="rId2"/>
  <legacyDrawing r:id="rId3"/>
  <oleObjects>
    <mc:AlternateContent xmlns:mc="http://schemas.openxmlformats.org/markup-compatibility/2006">
      <mc:Choice Requires="x14">
        <oleObject progId="PBrush" shapeId="5130" r:id="rId4">
          <objectPr defaultSize="0" autoPict="0" r:id="rId5">
            <anchor moveWithCells="1" sizeWithCells="1">
              <from>
                <xdr:col>53</xdr:col>
                <xdr:colOff>1647825</xdr:colOff>
                <xdr:row>37</xdr:row>
                <xdr:rowOff>0</xdr:rowOff>
              </from>
              <to>
                <xdr:col>54</xdr:col>
                <xdr:colOff>2200275</xdr:colOff>
                <xdr:row>37</xdr:row>
                <xdr:rowOff>1295400</xdr:rowOff>
              </to>
            </anchor>
          </objectPr>
        </oleObject>
      </mc:Choice>
      <mc:Fallback>
        <oleObject progId="PBrush" shapeId="5130"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
  <sheetViews>
    <sheetView workbookViewId="0">
      <selection activeCell="C28" sqref="C28"/>
    </sheetView>
  </sheetViews>
  <sheetFormatPr baseColWidth="10" defaultRowHeight="15" x14ac:dyDescent="0.25"/>
  <cols>
    <col min="1" max="1" width="27.7109375" style="142" customWidth="1"/>
    <col min="2" max="2" width="37.140625" style="142" customWidth="1"/>
    <col min="3" max="3" width="17.85546875" style="142" customWidth="1"/>
    <col min="4" max="4" width="37.140625" style="142" bestFit="1" customWidth="1"/>
    <col min="5" max="5" width="11" style="142" bestFit="1" customWidth="1"/>
    <col min="6" max="6" width="16.28515625" style="142" customWidth="1"/>
    <col min="7" max="7" width="61.28515625" style="142" customWidth="1"/>
    <col min="8" max="8" width="47.42578125" style="142" customWidth="1"/>
    <col min="9" max="9" width="32" style="142" customWidth="1"/>
    <col min="10" max="10" width="57.85546875" style="142" customWidth="1"/>
    <col min="11" max="11" width="57.42578125" style="142" customWidth="1"/>
    <col min="12" max="12" width="51.5703125" style="142" customWidth="1"/>
    <col min="13" max="13" width="18.140625" style="142" customWidth="1"/>
    <col min="14" max="14" width="17.85546875" style="142" customWidth="1"/>
    <col min="15" max="15" width="24.140625" style="142" bestFit="1" customWidth="1"/>
    <col min="16" max="16" width="11.42578125" style="142" bestFit="1" customWidth="1"/>
    <col min="17" max="17" width="10.85546875" style="142" bestFit="1" customWidth="1"/>
    <col min="18" max="18" width="34.140625" style="142" bestFit="1" customWidth="1"/>
    <col min="19" max="19" width="66.28515625" style="142" customWidth="1"/>
    <col min="20" max="20" width="255.7109375" style="142" bestFit="1" customWidth="1"/>
    <col min="21" max="21" width="15.85546875" style="142" bestFit="1" customWidth="1"/>
    <col min="22" max="16384" width="11.42578125" style="142"/>
  </cols>
  <sheetData>
    <row r="1" spans="1:3" x14ac:dyDescent="0.25">
      <c r="A1" s="143" t="s">
        <v>6</v>
      </c>
      <c r="B1" s="121" t="s">
        <v>1329</v>
      </c>
      <c r="C1" s="143" t="s">
        <v>1334</v>
      </c>
    </row>
    <row r="2" spans="1:3" x14ac:dyDescent="0.25">
      <c r="A2" s="142" t="s">
        <v>830</v>
      </c>
      <c r="B2" s="142" t="s">
        <v>1332</v>
      </c>
      <c r="C2" s="145">
        <v>21</v>
      </c>
    </row>
    <row r="3" spans="1:3" x14ac:dyDescent="0.25">
      <c r="B3" s="142" t="s">
        <v>1331</v>
      </c>
      <c r="C3" s="145">
        <v>3</v>
      </c>
    </row>
    <row r="4" spans="1:3" x14ac:dyDescent="0.25">
      <c r="B4" s="142" t="s">
        <v>1333</v>
      </c>
      <c r="C4" s="145">
        <v>12</v>
      </c>
    </row>
    <row r="5" spans="1:3" x14ac:dyDescent="0.25">
      <c r="B5" s="142" t="s">
        <v>1372</v>
      </c>
      <c r="C5" s="145">
        <v>6</v>
      </c>
    </row>
    <row r="6" spans="1:3" x14ac:dyDescent="0.25">
      <c r="B6" s="142" t="s">
        <v>1676</v>
      </c>
      <c r="C6" s="145">
        <v>12</v>
      </c>
    </row>
    <row r="7" spans="1:3" x14ac:dyDescent="0.25">
      <c r="B7" s="142" t="s">
        <v>1781</v>
      </c>
      <c r="C7" s="145">
        <v>2</v>
      </c>
    </row>
    <row r="8" spans="1:3" x14ac:dyDescent="0.25">
      <c r="B8" s="142" t="s">
        <v>1132</v>
      </c>
      <c r="C8" s="145">
        <v>1</v>
      </c>
    </row>
    <row r="9" spans="1:3" x14ac:dyDescent="0.25">
      <c r="A9" s="142" t="s">
        <v>109</v>
      </c>
      <c r="B9" s="142" t="s">
        <v>1332</v>
      </c>
      <c r="C9" s="145">
        <v>1</v>
      </c>
    </row>
    <row r="10" spans="1:3" x14ac:dyDescent="0.25">
      <c r="B10" s="142" t="s">
        <v>1331</v>
      </c>
      <c r="C10" s="145">
        <v>3</v>
      </c>
    </row>
    <row r="11" spans="1:3" x14ac:dyDescent="0.25">
      <c r="B11" s="142" t="s">
        <v>1333</v>
      </c>
      <c r="C11" s="145">
        <v>7</v>
      </c>
    </row>
    <row r="12" spans="1:3" x14ac:dyDescent="0.25">
      <c r="B12" s="142" t="s">
        <v>1676</v>
      </c>
      <c r="C12" s="145">
        <v>27</v>
      </c>
    </row>
    <row r="13" spans="1:3" x14ac:dyDescent="0.25">
      <c r="B13" s="142" t="s">
        <v>1781</v>
      </c>
      <c r="C13" s="145">
        <v>52</v>
      </c>
    </row>
    <row r="14" spans="1:3" x14ac:dyDescent="0.25">
      <c r="A14" s="142" t="s">
        <v>124</v>
      </c>
      <c r="B14" s="142" t="s">
        <v>1333</v>
      </c>
      <c r="C14" s="145">
        <v>2</v>
      </c>
    </row>
    <row r="15" spans="1:3" x14ac:dyDescent="0.25">
      <c r="B15" s="142" t="s">
        <v>1372</v>
      </c>
      <c r="C15" s="145">
        <v>1</v>
      </c>
    </row>
    <row r="16" spans="1:3" x14ac:dyDescent="0.25">
      <c r="B16" s="142" t="s">
        <v>1781</v>
      </c>
      <c r="C16" s="145">
        <v>29</v>
      </c>
    </row>
    <row r="17" spans="1:20" x14ac:dyDescent="0.25">
      <c r="A17" s="142" t="s">
        <v>110</v>
      </c>
      <c r="B17" s="142" t="s">
        <v>1332</v>
      </c>
      <c r="C17" s="145">
        <v>18</v>
      </c>
    </row>
    <row r="18" spans="1:20" x14ac:dyDescent="0.25">
      <c r="B18" s="142" t="s">
        <v>1331</v>
      </c>
      <c r="C18" s="145">
        <v>7</v>
      </c>
    </row>
    <row r="19" spans="1:20" x14ac:dyDescent="0.25">
      <c r="B19" s="142" t="s">
        <v>1333</v>
      </c>
      <c r="C19" s="145">
        <v>7</v>
      </c>
    </row>
    <row r="20" spans="1:20" x14ac:dyDescent="0.25">
      <c r="B20" s="142" t="s">
        <v>1372</v>
      </c>
      <c r="C20" s="145">
        <v>12</v>
      </c>
    </row>
    <row r="21" spans="1:20" x14ac:dyDescent="0.25">
      <c r="B21" s="142" t="s">
        <v>1676</v>
      </c>
      <c r="C21" s="145">
        <v>41</v>
      </c>
      <c r="E21" s="145"/>
    </row>
    <row r="22" spans="1:20" x14ac:dyDescent="0.25">
      <c r="B22" s="142" t="s">
        <v>1781</v>
      </c>
      <c r="C22" s="145">
        <v>107</v>
      </c>
      <c r="D22"/>
      <c r="E22"/>
      <c r="F22"/>
      <c r="G22"/>
      <c r="H22"/>
      <c r="I22"/>
      <c r="J22"/>
      <c r="K22"/>
      <c r="L22"/>
      <c r="M22"/>
      <c r="N22"/>
      <c r="O22"/>
      <c r="P22"/>
      <c r="Q22"/>
      <c r="R22"/>
      <c r="S22"/>
      <c r="T22"/>
    </row>
    <row r="23" spans="1:20" x14ac:dyDescent="0.25">
      <c r="A23" s="142" t="s">
        <v>1292</v>
      </c>
      <c r="B23" s="142" t="s">
        <v>1372</v>
      </c>
      <c r="C23" s="145">
        <v>1</v>
      </c>
      <c r="D23"/>
      <c r="E23"/>
      <c r="F23"/>
      <c r="G23"/>
      <c r="H23"/>
      <c r="I23"/>
      <c r="J23"/>
      <c r="K23"/>
      <c r="L23"/>
      <c r="M23"/>
      <c r="N23"/>
      <c r="O23"/>
      <c r="P23"/>
      <c r="Q23"/>
      <c r="R23"/>
      <c r="S23"/>
      <c r="T23"/>
    </row>
    <row r="24" spans="1:20" x14ac:dyDescent="0.25">
      <c r="A24" s="142" t="s">
        <v>1492</v>
      </c>
      <c r="B24" s="142" t="s">
        <v>1332</v>
      </c>
      <c r="C24" s="145">
        <v>3</v>
      </c>
      <c r="D24"/>
      <c r="E24"/>
      <c r="F24"/>
      <c r="G24"/>
      <c r="H24"/>
      <c r="I24"/>
      <c r="J24"/>
      <c r="K24"/>
      <c r="L24"/>
      <c r="M24"/>
      <c r="N24"/>
      <c r="O24"/>
      <c r="P24"/>
      <c r="Q24"/>
      <c r="R24"/>
      <c r="S24"/>
      <c r="T24"/>
    </row>
    <row r="25" spans="1:20" x14ac:dyDescent="0.25">
      <c r="B25" s="142" t="s">
        <v>1331</v>
      </c>
      <c r="C25" s="145">
        <v>2</v>
      </c>
      <c r="D25"/>
      <c r="E25"/>
      <c r="F25"/>
      <c r="G25"/>
      <c r="H25"/>
      <c r="I25"/>
      <c r="J25"/>
      <c r="K25"/>
      <c r="L25"/>
      <c r="M25"/>
      <c r="N25"/>
      <c r="O25"/>
      <c r="P25"/>
      <c r="Q25"/>
      <c r="R25"/>
      <c r="S25"/>
      <c r="T25"/>
    </row>
    <row r="26" spans="1:20" x14ac:dyDescent="0.25">
      <c r="B26" s="142" t="s">
        <v>1333</v>
      </c>
      <c r="C26" s="145">
        <v>1</v>
      </c>
      <c r="D26"/>
      <c r="E26"/>
      <c r="F26"/>
      <c r="G26"/>
      <c r="H26"/>
      <c r="I26"/>
      <c r="J26"/>
      <c r="K26"/>
      <c r="L26"/>
      <c r="M26"/>
      <c r="N26"/>
      <c r="O26"/>
      <c r="P26"/>
      <c r="Q26"/>
      <c r="R26"/>
      <c r="S26"/>
      <c r="T26"/>
    </row>
    <row r="27" spans="1:20" x14ac:dyDescent="0.25">
      <c r="B27" s="142" t="s">
        <v>1372</v>
      </c>
      <c r="C27" s="145">
        <v>59</v>
      </c>
      <c r="D27"/>
      <c r="E27"/>
      <c r="F27"/>
      <c r="G27"/>
      <c r="H27"/>
      <c r="I27"/>
      <c r="J27"/>
      <c r="K27"/>
      <c r="L27"/>
      <c r="M27"/>
      <c r="N27"/>
      <c r="O27"/>
      <c r="P27"/>
      <c r="Q27"/>
      <c r="R27"/>
      <c r="S27"/>
      <c r="T27"/>
    </row>
    <row r="28" spans="1:20" x14ac:dyDescent="0.25">
      <c r="B28" s="142" t="s">
        <v>1676</v>
      </c>
      <c r="C28" s="145">
        <v>4</v>
      </c>
      <c r="D28"/>
      <c r="E28"/>
      <c r="F28"/>
      <c r="G28"/>
      <c r="H28"/>
      <c r="I28"/>
      <c r="J28"/>
      <c r="K28"/>
      <c r="L28"/>
      <c r="M28"/>
      <c r="N28"/>
      <c r="O28"/>
      <c r="P28"/>
      <c r="Q28"/>
      <c r="R28"/>
      <c r="S28"/>
      <c r="T28"/>
    </row>
    <row r="29" spans="1:20" x14ac:dyDescent="0.25">
      <c r="B29" s="142" t="s">
        <v>1781</v>
      </c>
      <c r="C29" s="145">
        <v>1</v>
      </c>
      <c r="D29"/>
      <c r="E29"/>
      <c r="F29"/>
      <c r="G29"/>
      <c r="H29"/>
      <c r="I29"/>
      <c r="J29"/>
      <c r="K29"/>
      <c r="L29"/>
      <c r="M29"/>
      <c r="N29"/>
      <c r="O29"/>
      <c r="P29"/>
      <c r="Q29"/>
      <c r="R29"/>
      <c r="S29"/>
      <c r="T29"/>
    </row>
    <row r="30" spans="1:20" x14ac:dyDescent="0.25">
      <c r="A30" s="142" t="s">
        <v>1293</v>
      </c>
      <c r="C30" s="145">
        <v>442</v>
      </c>
      <c r="D30"/>
      <c r="E30"/>
      <c r="F30"/>
      <c r="G30"/>
      <c r="H30"/>
      <c r="I30"/>
      <c r="J30"/>
      <c r="K30"/>
      <c r="L30"/>
      <c r="M30"/>
      <c r="N30"/>
      <c r="O30"/>
      <c r="P30"/>
      <c r="Q30"/>
      <c r="R30"/>
      <c r="S30"/>
      <c r="T30"/>
    </row>
    <row r="31" spans="1:20" x14ac:dyDescent="0.25">
      <c r="A31"/>
      <c r="B31"/>
      <c r="C31"/>
      <c r="D31"/>
      <c r="E31"/>
      <c r="F31"/>
      <c r="G31"/>
      <c r="H31"/>
      <c r="I31"/>
      <c r="J31"/>
      <c r="K31"/>
      <c r="L31"/>
      <c r="M31"/>
      <c r="N31"/>
      <c r="O31"/>
      <c r="P31"/>
      <c r="Q31"/>
      <c r="R31"/>
      <c r="S31"/>
      <c r="T31"/>
    </row>
    <row r="32" spans="1:20" x14ac:dyDescent="0.25">
      <c r="A32"/>
      <c r="B32"/>
      <c r="C32"/>
      <c r="D32"/>
      <c r="E32"/>
      <c r="F32"/>
      <c r="G32"/>
      <c r="H32"/>
      <c r="I32"/>
      <c r="J32"/>
      <c r="K32"/>
      <c r="L32"/>
      <c r="M32"/>
      <c r="N32"/>
      <c r="O32"/>
      <c r="P32"/>
      <c r="Q32"/>
      <c r="R32"/>
      <c r="S32"/>
      <c r="T32"/>
    </row>
    <row r="33" spans="1:20" x14ac:dyDescent="0.25">
      <c r="A33"/>
      <c r="B33"/>
      <c r="C33"/>
      <c r="D33"/>
      <c r="E33"/>
      <c r="F33"/>
      <c r="G33"/>
      <c r="H33"/>
      <c r="I33"/>
      <c r="J33"/>
      <c r="K33"/>
      <c r="L33"/>
      <c r="M33"/>
      <c r="N33"/>
      <c r="O33"/>
      <c r="P33"/>
      <c r="Q33"/>
      <c r="R33"/>
      <c r="S33"/>
      <c r="T33"/>
    </row>
    <row r="34" spans="1:20" x14ac:dyDescent="0.25">
      <c r="A34"/>
      <c r="B34"/>
      <c r="C34"/>
      <c r="D34"/>
      <c r="E34"/>
      <c r="F34"/>
      <c r="G34"/>
      <c r="H34"/>
      <c r="I34"/>
      <c r="J34"/>
      <c r="K34"/>
      <c r="L34"/>
      <c r="M34"/>
      <c r="N34"/>
      <c r="O34"/>
      <c r="P34"/>
      <c r="Q34"/>
      <c r="R34"/>
      <c r="S34"/>
      <c r="T34"/>
    </row>
    <row r="35" spans="1:20" x14ac:dyDescent="0.25">
      <c r="A35"/>
      <c r="B35"/>
      <c r="C35"/>
      <c r="D35"/>
      <c r="E35"/>
      <c r="F35"/>
      <c r="G35"/>
      <c r="H35"/>
      <c r="I35"/>
      <c r="J35"/>
      <c r="K35"/>
      <c r="L35"/>
      <c r="M35"/>
      <c r="N35"/>
      <c r="O35"/>
      <c r="P35"/>
      <c r="Q35"/>
      <c r="R35"/>
      <c r="S35"/>
      <c r="T35"/>
    </row>
    <row r="36" spans="1:20" x14ac:dyDescent="0.25">
      <c r="A36"/>
      <c r="B36"/>
      <c r="C36"/>
      <c r="D36"/>
      <c r="E36"/>
      <c r="F36"/>
      <c r="G36"/>
      <c r="H36"/>
      <c r="I36"/>
      <c r="J36"/>
      <c r="K36"/>
      <c r="L36"/>
      <c r="M36"/>
      <c r="N36"/>
      <c r="O36"/>
      <c r="P36"/>
      <c r="Q36"/>
      <c r="R36"/>
      <c r="S36"/>
      <c r="T36"/>
    </row>
    <row r="37" spans="1:20" x14ac:dyDescent="0.25">
      <c r="A37"/>
      <c r="B37"/>
      <c r="C37"/>
      <c r="D37"/>
      <c r="E37"/>
      <c r="F37"/>
      <c r="G37"/>
      <c r="H37"/>
      <c r="I37"/>
      <c r="J37"/>
      <c r="K37"/>
      <c r="L37"/>
      <c r="M37"/>
      <c r="N37"/>
      <c r="O37"/>
      <c r="P37"/>
      <c r="Q37"/>
      <c r="R37"/>
      <c r="S37"/>
      <c r="T37"/>
    </row>
    <row r="38" spans="1:20" x14ac:dyDescent="0.25">
      <c r="A38"/>
      <c r="B38"/>
      <c r="C38"/>
      <c r="D38"/>
      <c r="E38"/>
      <c r="F38"/>
      <c r="G38"/>
      <c r="H38"/>
      <c r="I38"/>
      <c r="J38"/>
      <c r="K38"/>
      <c r="L38"/>
      <c r="M38"/>
      <c r="N38"/>
      <c r="O38"/>
      <c r="P38"/>
      <c r="Q38"/>
      <c r="R38"/>
      <c r="S38"/>
      <c r="T38"/>
    </row>
    <row r="39" spans="1:20" x14ac:dyDescent="0.25">
      <c r="A39"/>
      <c r="B39"/>
      <c r="C39"/>
      <c r="D39"/>
      <c r="E39"/>
      <c r="F39"/>
      <c r="G39"/>
      <c r="H39"/>
      <c r="I39"/>
      <c r="J39"/>
      <c r="K39"/>
      <c r="L39"/>
      <c r="M39"/>
      <c r="N39"/>
      <c r="O39"/>
      <c r="P39"/>
      <c r="Q39"/>
      <c r="R39"/>
      <c r="S39"/>
      <c r="T39"/>
    </row>
    <row r="40" spans="1:20" x14ac:dyDescent="0.25">
      <c r="A40"/>
      <c r="B40"/>
      <c r="C40"/>
      <c r="D40"/>
      <c r="E40"/>
      <c r="F40"/>
      <c r="G40"/>
      <c r="H40"/>
      <c r="I40"/>
      <c r="J40"/>
      <c r="K40"/>
      <c r="L40"/>
      <c r="M40"/>
      <c r="N40"/>
      <c r="O40"/>
      <c r="P40"/>
      <c r="Q40"/>
      <c r="R40"/>
      <c r="S40"/>
      <c r="T40"/>
    </row>
    <row r="41" spans="1:20" x14ac:dyDescent="0.25">
      <c r="A41"/>
      <c r="B41"/>
      <c r="C41"/>
      <c r="D41"/>
      <c r="E41"/>
      <c r="F41"/>
      <c r="G41"/>
      <c r="H41"/>
      <c r="I41"/>
      <c r="J41"/>
      <c r="K41"/>
      <c r="L41"/>
      <c r="M41"/>
      <c r="N41"/>
      <c r="O41"/>
      <c r="P41"/>
      <c r="Q41"/>
      <c r="R41"/>
      <c r="S41"/>
      <c r="T41"/>
    </row>
    <row r="42" spans="1:20" x14ac:dyDescent="0.25">
      <c r="A42"/>
      <c r="B42"/>
      <c r="C42"/>
      <c r="D42"/>
      <c r="E42"/>
      <c r="F42"/>
      <c r="G42"/>
      <c r="H42"/>
      <c r="I42"/>
      <c r="J42"/>
      <c r="K42"/>
      <c r="L42"/>
      <c r="M42"/>
      <c r="N42"/>
      <c r="O42"/>
      <c r="P42"/>
      <c r="Q42"/>
      <c r="R42"/>
      <c r="S42"/>
      <c r="T42"/>
    </row>
    <row r="43" spans="1:20" x14ac:dyDescent="0.25">
      <c r="A43"/>
      <c r="B43"/>
      <c r="C43"/>
      <c r="D43"/>
      <c r="E43"/>
      <c r="F43"/>
      <c r="G43"/>
      <c r="H43"/>
      <c r="I43"/>
      <c r="J43"/>
      <c r="K43"/>
      <c r="L43"/>
      <c r="M43"/>
      <c r="N43"/>
      <c r="O43"/>
      <c r="P43"/>
      <c r="Q43"/>
      <c r="R43"/>
      <c r="S43"/>
      <c r="T43"/>
    </row>
    <row r="44" spans="1:20" x14ac:dyDescent="0.25">
      <c r="A44"/>
      <c r="B44"/>
      <c r="C44"/>
      <c r="D44"/>
      <c r="E44"/>
      <c r="F44"/>
      <c r="G44"/>
      <c r="H44"/>
      <c r="I44"/>
      <c r="J44"/>
      <c r="K44"/>
      <c r="L44"/>
      <c r="M44"/>
      <c r="N44"/>
      <c r="O44"/>
      <c r="P44"/>
      <c r="Q44"/>
      <c r="R44"/>
      <c r="S44"/>
      <c r="T44"/>
    </row>
    <row r="45" spans="1:20" x14ac:dyDescent="0.25">
      <c r="A45"/>
      <c r="B45"/>
      <c r="C45"/>
      <c r="D45"/>
      <c r="E45"/>
      <c r="F45"/>
      <c r="G45"/>
      <c r="H45"/>
      <c r="I45"/>
      <c r="J45"/>
      <c r="K45"/>
      <c r="L45"/>
      <c r="M45"/>
      <c r="N45"/>
      <c r="O45"/>
      <c r="P45"/>
      <c r="Q45"/>
      <c r="R45"/>
      <c r="S45"/>
      <c r="T45"/>
    </row>
    <row r="46" spans="1:20" x14ac:dyDescent="0.25">
      <c r="A46"/>
      <c r="B46"/>
      <c r="C46"/>
      <c r="D46"/>
      <c r="E46"/>
      <c r="F46"/>
      <c r="G46"/>
      <c r="H46"/>
      <c r="I46"/>
      <c r="J46"/>
      <c r="K46"/>
      <c r="L46"/>
      <c r="M46"/>
      <c r="N46"/>
      <c r="O46"/>
      <c r="P46"/>
      <c r="Q46"/>
      <c r="R46"/>
      <c r="S46"/>
      <c r="T46"/>
    </row>
    <row r="47" spans="1:20" x14ac:dyDescent="0.25">
      <c r="A47"/>
      <c r="B47"/>
      <c r="C47"/>
      <c r="D47"/>
      <c r="E47"/>
      <c r="F47"/>
      <c r="G47"/>
      <c r="H47"/>
      <c r="I47"/>
      <c r="J47"/>
      <c r="K47"/>
      <c r="L47"/>
      <c r="M47"/>
      <c r="N47"/>
      <c r="O47"/>
      <c r="P47"/>
      <c r="Q47"/>
      <c r="R47"/>
      <c r="S47"/>
      <c r="T47"/>
    </row>
    <row r="48" spans="1:20" x14ac:dyDescent="0.25">
      <c r="A48"/>
      <c r="B48"/>
      <c r="C48"/>
      <c r="D48"/>
      <c r="E48"/>
      <c r="F48"/>
      <c r="G48"/>
      <c r="H48"/>
      <c r="I48"/>
      <c r="J48"/>
      <c r="K48"/>
      <c r="L48"/>
      <c r="M48"/>
      <c r="N48"/>
      <c r="O48"/>
      <c r="P48"/>
      <c r="Q48"/>
      <c r="R48"/>
      <c r="S48"/>
      <c r="T48"/>
    </row>
    <row r="49" spans="1:20" x14ac:dyDescent="0.25">
      <c r="A49"/>
      <c r="B49"/>
      <c r="C49"/>
      <c r="D49"/>
      <c r="E49"/>
      <c r="F49"/>
      <c r="G49"/>
      <c r="H49"/>
      <c r="I49"/>
      <c r="J49"/>
      <c r="K49"/>
      <c r="L49"/>
      <c r="M49"/>
      <c r="N49"/>
      <c r="O49"/>
      <c r="P49"/>
      <c r="Q49"/>
      <c r="R49"/>
      <c r="S49"/>
      <c r="T49"/>
    </row>
    <row r="50" spans="1:20" x14ac:dyDescent="0.25">
      <c r="A50"/>
      <c r="B50"/>
      <c r="C50"/>
      <c r="D50"/>
      <c r="E50"/>
      <c r="F50"/>
      <c r="G50"/>
      <c r="H50"/>
      <c r="I50"/>
      <c r="J50"/>
      <c r="K50"/>
      <c r="L50"/>
      <c r="M50"/>
      <c r="N50"/>
      <c r="O50"/>
      <c r="P50"/>
      <c r="Q50"/>
      <c r="R50"/>
      <c r="S50"/>
      <c r="T50"/>
    </row>
  </sheetData>
  <pageMargins left="0.7" right="0.7" top="0.75" bottom="0.75" header="0.3" footer="0.3"/>
  <pageSetup paperSize="9" orientation="portrait" horizontalDpi="4294967293"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45"/>
  <sheetViews>
    <sheetView workbookViewId="0">
      <selection activeCell="B33" sqref="B33"/>
    </sheetView>
  </sheetViews>
  <sheetFormatPr baseColWidth="10" defaultRowHeight="15" x14ac:dyDescent="0.25"/>
  <cols>
    <col min="1" max="1" width="27.7109375" style="142" customWidth="1"/>
    <col min="2" max="2" width="60" style="142" customWidth="1"/>
    <col min="3" max="3" width="24" style="142" customWidth="1"/>
    <col min="4" max="4" width="37.140625" style="142" bestFit="1" customWidth="1"/>
    <col min="5" max="5" width="11" style="142" bestFit="1" customWidth="1"/>
    <col min="6" max="6" width="16.28515625" style="142" customWidth="1"/>
    <col min="7" max="7" width="61.28515625" style="142" customWidth="1"/>
    <col min="8" max="8" width="47.42578125" style="142" customWidth="1"/>
    <col min="9" max="9" width="32" style="142" customWidth="1"/>
    <col min="10" max="10" width="57.85546875" style="142" customWidth="1"/>
    <col min="11" max="11" width="57.42578125" style="142" customWidth="1"/>
    <col min="12" max="12" width="51.5703125" style="142" customWidth="1"/>
    <col min="13" max="13" width="18.140625" style="142" customWidth="1"/>
    <col min="14" max="14" width="17.85546875" style="142" customWidth="1"/>
    <col min="15" max="15" width="24.140625" style="142" bestFit="1" customWidth="1"/>
    <col min="16" max="16" width="11.42578125" style="142" bestFit="1" customWidth="1"/>
    <col min="17" max="17" width="10.85546875" style="142" bestFit="1" customWidth="1"/>
    <col min="18" max="18" width="34.140625" style="142" bestFit="1" customWidth="1"/>
    <col min="19" max="19" width="66.28515625" style="142" customWidth="1"/>
    <col min="20" max="20" width="255.7109375" style="142" bestFit="1" customWidth="1"/>
    <col min="21" max="21" width="15.85546875" style="142" bestFit="1" customWidth="1"/>
    <col min="22" max="16384" width="11.42578125" style="142"/>
  </cols>
  <sheetData>
    <row r="1" spans="1:21" x14ac:dyDescent="0.25">
      <c r="E1" s="145"/>
    </row>
    <row r="2" spans="1:21" s="143" customFormat="1" ht="30" x14ac:dyDescent="0.25">
      <c r="A2" s="143" t="s">
        <v>1283</v>
      </c>
      <c r="B2" s="143" t="s">
        <v>26</v>
      </c>
      <c r="C2" s="143" t="s">
        <v>6</v>
      </c>
      <c r="D2" s="143" t="s">
        <v>829</v>
      </c>
      <c r="E2" s="143" t="s">
        <v>12</v>
      </c>
      <c r="F2" s="143" t="s">
        <v>13</v>
      </c>
      <c r="G2" s="143" t="s">
        <v>861</v>
      </c>
      <c r="H2" s="143" t="s">
        <v>862</v>
      </c>
      <c r="I2" s="143" t="s">
        <v>14</v>
      </c>
      <c r="J2" s="143" t="s">
        <v>15</v>
      </c>
      <c r="K2" s="143" t="s">
        <v>17</v>
      </c>
      <c r="L2" s="143" t="s">
        <v>41</v>
      </c>
      <c r="M2" s="143" t="s">
        <v>30</v>
      </c>
      <c r="N2" s="143" t="s">
        <v>548</v>
      </c>
      <c r="O2" s="143" t="s">
        <v>1133</v>
      </c>
      <c r="P2" s="143" t="s">
        <v>19</v>
      </c>
      <c r="Q2" s="143" t="s">
        <v>9</v>
      </c>
      <c r="R2" s="143" t="s">
        <v>8</v>
      </c>
      <c r="S2" s="143" t="s">
        <v>7</v>
      </c>
      <c r="T2" s="143" t="s">
        <v>21</v>
      </c>
      <c r="U2"/>
    </row>
    <row r="3" spans="1:21" x14ac:dyDescent="0.25">
      <c r="A3" s="142" t="s">
        <v>1390</v>
      </c>
      <c r="B3" s="142" t="s">
        <v>1140</v>
      </c>
      <c r="C3" s="142" t="s">
        <v>110</v>
      </c>
      <c r="D3" s="142" t="s">
        <v>714</v>
      </c>
      <c r="E3" s="142" t="s">
        <v>1292</v>
      </c>
      <c r="F3" s="142" t="s">
        <v>1292</v>
      </c>
      <c r="G3" s="142" t="s">
        <v>1292</v>
      </c>
      <c r="H3" s="142" t="s">
        <v>1292</v>
      </c>
      <c r="I3" s="142" t="s">
        <v>493</v>
      </c>
      <c r="J3" s="142" t="s">
        <v>1378</v>
      </c>
      <c r="K3" s="142" t="s">
        <v>1292</v>
      </c>
      <c r="L3" s="142" t="s">
        <v>1292</v>
      </c>
      <c r="M3" s="142" t="s">
        <v>1292</v>
      </c>
      <c r="N3" s="142" t="s">
        <v>1292</v>
      </c>
      <c r="O3" s="142" t="s">
        <v>1381</v>
      </c>
      <c r="P3" s="147">
        <v>0</v>
      </c>
      <c r="Q3" s="142">
        <v>3.5</v>
      </c>
      <c r="R3" s="142" t="s">
        <v>169</v>
      </c>
      <c r="S3" s="142" t="s">
        <v>1292</v>
      </c>
      <c r="T3" s="142" t="s">
        <v>2218</v>
      </c>
      <c r="U3"/>
    </row>
    <row r="4" spans="1:21" x14ac:dyDescent="0.25">
      <c r="B4" s="142" t="s">
        <v>2176</v>
      </c>
      <c r="C4" s="142" t="s">
        <v>110</v>
      </c>
      <c r="D4" s="142" t="s">
        <v>714</v>
      </c>
      <c r="E4" s="142" t="s">
        <v>1292</v>
      </c>
      <c r="F4" s="142" t="s">
        <v>1292</v>
      </c>
      <c r="G4" s="142" t="s">
        <v>1292</v>
      </c>
      <c r="H4" s="142" t="s">
        <v>1292</v>
      </c>
      <c r="I4" s="142" t="s">
        <v>493</v>
      </c>
      <c r="J4" s="142" t="s">
        <v>1378</v>
      </c>
      <c r="K4" s="142" t="s">
        <v>1292</v>
      </c>
      <c r="L4" s="142" t="s">
        <v>1292</v>
      </c>
      <c r="M4" s="142" t="s">
        <v>1292</v>
      </c>
      <c r="N4" s="142" t="s">
        <v>1292</v>
      </c>
      <c r="O4" s="142" t="s">
        <v>1381</v>
      </c>
      <c r="P4" s="147">
        <v>0</v>
      </c>
      <c r="Q4" s="142" t="s">
        <v>1292</v>
      </c>
      <c r="R4" s="142" t="s">
        <v>2358</v>
      </c>
      <c r="S4" s="142" t="s">
        <v>1292</v>
      </c>
      <c r="T4" s="142" t="s">
        <v>1292</v>
      </c>
      <c r="U4"/>
    </row>
    <row r="5" spans="1:21" x14ac:dyDescent="0.25">
      <c r="A5" s="142" t="s">
        <v>2098</v>
      </c>
      <c r="B5" s="142" t="s">
        <v>102</v>
      </c>
      <c r="C5" s="142" t="s">
        <v>830</v>
      </c>
      <c r="D5" s="142" t="s">
        <v>125</v>
      </c>
      <c r="E5" s="142" t="s">
        <v>1292</v>
      </c>
      <c r="F5" s="142" t="s">
        <v>1292</v>
      </c>
      <c r="G5" s="142" t="s">
        <v>1292</v>
      </c>
      <c r="H5" s="142" t="s">
        <v>1292</v>
      </c>
      <c r="I5" s="142" t="s">
        <v>985</v>
      </c>
      <c r="J5" s="142" t="s">
        <v>1292</v>
      </c>
      <c r="K5" s="142" t="s">
        <v>435</v>
      </c>
      <c r="L5" s="142" t="s">
        <v>401</v>
      </c>
      <c r="M5" s="146">
        <v>43566</v>
      </c>
      <c r="N5" s="142">
        <v>1320</v>
      </c>
      <c r="O5" s="142" t="s">
        <v>1132</v>
      </c>
      <c r="P5" s="147">
        <v>0.8</v>
      </c>
      <c r="Q5" s="142">
        <v>4</v>
      </c>
      <c r="R5" s="142" t="s">
        <v>2358</v>
      </c>
      <c r="S5" s="142" t="s">
        <v>782</v>
      </c>
      <c r="T5" s="142" t="s">
        <v>1292</v>
      </c>
      <c r="U5"/>
    </row>
    <row r="6" spans="1:21" x14ac:dyDescent="0.25">
      <c r="B6" s="142" t="s">
        <v>798</v>
      </c>
      <c r="C6" s="142" t="s">
        <v>830</v>
      </c>
      <c r="D6" s="142" t="s">
        <v>796</v>
      </c>
      <c r="E6" s="142" t="s">
        <v>799</v>
      </c>
      <c r="F6" s="142" t="s">
        <v>800</v>
      </c>
      <c r="G6" s="142" t="s">
        <v>1292</v>
      </c>
      <c r="H6" s="142" t="s">
        <v>1292</v>
      </c>
      <c r="I6" s="142" t="s">
        <v>987</v>
      </c>
      <c r="J6" s="142" t="s">
        <v>801</v>
      </c>
      <c r="K6" s="142" t="s">
        <v>704</v>
      </c>
      <c r="L6" s="142" t="s">
        <v>803</v>
      </c>
      <c r="M6" s="146">
        <v>43397</v>
      </c>
      <c r="N6" s="142">
        <v>39</v>
      </c>
      <c r="O6" s="142" t="s">
        <v>1132</v>
      </c>
      <c r="P6" s="147">
        <v>0.3</v>
      </c>
      <c r="Q6" s="142">
        <v>4</v>
      </c>
      <c r="R6" s="142" t="s">
        <v>2358</v>
      </c>
      <c r="S6" s="142" t="s">
        <v>782</v>
      </c>
      <c r="T6" s="142" t="s">
        <v>1292</v>
      </c>
      <c r="U6"/>
    </row>
    <row r="7" spans="1:21" x14ac:dyDescent="0.25">
      <c r="B7" s="142" t="s">
        <v>429</v>
      </c>
      <c r="C7" s="142" t="s">
        <v>830</v>
      </c>
      <c r="D7" s="142" t="s">
        <v>128</v>
      </c>
      <c r="E7" s="142" t="s">
        <v>225</v>
      </c>
      <c r="F7" s="142" t="s">
        <v>258</v>
      </c>
      <c r="G7" s="142" t="s">
        <v>944</v>
      </c>
      <c r="H7" s="142" t="s">
        <v>943</v>
      </c>
      <c r="I7" s="142" t="s">
        <v>490</v>
      </c>
      <c r="J7" s="142" t="s">
        <v>359</v>
      </c>
      <c r="K7" s="142" t="s">
        <v>445</v>
      </c>
      <c r="L7" s="142" t="s">
        <v>414</v>
      </c>
      <c r="M7" s="146">
        <v>44117</v>
      </c>
      <c r="N7" s="142">
        <v>1050</v>
      </c>
      <c r="O7" s="142" t="s">
        <v>1132</v>
      </c>
      <c r="P7" s="147">
        <v>0.75</v>
      </c>
      <c r="Q7" s="142">
        <v>3</v>
      </c>
      <c r="R7" s="142" t="s">
        <v>2358</v>
      </c>
      <c r="S7" s="142" t="s">
        <v>773</v>
      </c>
      <c r="T7" s="142" t="s">
        <v>1292</v>
      </c>
      <c r="U7"/>
    </row>
    <row r="8" spans="1:21" x14ac:dyDescent="0.25">
      <c r="A8" s="142" t="s">
        <v>501</v>
      </c>
      <c r="B8" s="142" t="s">
        <v>96</v>
      </c>
      <c r="C8" s="142" t="s">
        <v>124</v>
      </c>
      <c r="D8" s="142" t="s">
        <v>714</v>
      </c>
      <c r="E8" s="142" t="s">
        <v>1292</v>
      </c>
      <c r="F8" s="142" t="s">
        <v>1292</v>
      </c>
      <c r="G8" s="142" t="s">
        <v>1292</v>
      </c>
      <c r="H8" s="142" t="s">
        <v>1292</v>
      </c>
      <c r="I8" s="142" t="s">
        <v>501</v>
      </c>
      <c r="J8" s="142" t="s">
        <v>1292</v>
      </c>
      <c r="K8" s="142" t="s">
        <v>1292</v>
      </c>
      <c r="L8" s="142" t="s">
        <v>1292</v>
      </c>
      <c r="M8" s="142" t="s">
        <v>1292</v>
      </c>
      <c r="N8" s="142" t="s">
        <v>1292</v>
      </c>
      <c r="O8" s="142" t="s">
        <v>1132</v>
      </c>
      <c r="P8" s="147">
        <v>0.05</v>
      </c>
      <c r="Q8" s="142">
        <v>240</v>
      </c>
      <c r="R8" s="142" t="s">
        <v>169</v>
      </c>
      <c r="S8" s="142" t="s">
        <v>164</v>
      </c>
      <c r="T8" s="142" t="s">
        <v>1292</v>
      </c>
      <c r="U8"/>
    </row>
    <row r="9" spans="1:21" x14ac:dyDescent="0.25">
      <c r="B9" s="142" t="s">
        <v>97</v>
      </c>
      <c r="C9" s="142" t="s">
        <v>110</v>
      </c>
      <c r="D9" s="142" t="s">
        <v>714</v>
      </c>
      <c r="E9" s="142" t="s">
        <v>1292</v>
      </c>
      <c r="F9" s="142" t="s">
        <v>1292</v>
      </c>
      <c r="G9" s="142" t="s">
        <v>1292</v>
      </c>
      <c r="H9" s="142" t="s">
        <v>1292</v>
      </c>
      <c r="I9" s="142" t="s">
        <v>501</v>
      </c>
      <c r="J9" s="142" t="s">
        <v>1292</v>
      </c>
      <c r="K9" s="142" t="s">
        <v>1292</v>
      </c>
      <c r="L9" s="142" t="s">
        <v>1292</v>
      </c>
      <c r="M9" s="142" t="s">
        <v>1292</v>
      </c>
      <c r="N9" s="142" t="s">
        <v>1292</v>
      </c>
      <c r="O9" s="142" t="s">
        <v>1132</v>
      </c>
      <c r="P9" s="147">
        <v>0.5</v>
      </c>
      <c r="Q9" s="142">
        <v>2</v>
      </c>
      <c r="R9" s="142" t="s">
        <v>172</v>
      </c>
      <c r="S9" s="142" t="s">
        <v>164</v>
      </c>
      <c r="T9" s="142" t="s">
        <v>1292</v>
      </c>
      <c r="U9"/>
    </row>
    <row r="10" spans="1:21" x14ac:dyDescent="0.25">
      <c r="B10" s="142" t="s">
        <v>98</v>
      </c>
      <c r="C10" s="142" t="s">
        <v>124</v>
      </c>
      <c r="D10" s="142" t="s">
        <v>714</v>
      </c>
      <c r="E10" s="142" t="s">
        <v>1292</v>
      </c>
      <c r="F10" s="142" t="s">
        <v>1292</v>
      </c>
      <c r="G10" s="142" t="s">
        <v>1292</v>
      </c>
      <c r="H10" s="142" t="s">
        <v>1292</v>
      </c>
      <c r="I10" s="142" t="s">
        <v>501</v>
      </c>
      <c r="J10" s="142" t="s">
        <v>1292</v>
      </c>
      <c r="K10" s="142" t="s">
        <v>1292</v>
      </c>
      <c r="L10" s="142" t="s">
        <v>1292</v>
      </c>
      <c r="M10" s="142" t="s">
        <v>1292</v>
      </c>
      <c r="N10" s="142" t="s">
        <v>1292</v>
      </c>
      <c r="O10" s="142" t="s">
        <v>1132</v>
      </c>
      <c r="P10" s="147">
        <v>0.05</v>
      </c>
      <c r="Q10" s="142">
        <v>60</v>
      </c>
      <c r="R10" s="142" t="s">
        <v>169</v>
      </c>
      <c r="S10" s="142" t="s">
        <v>164</v>
      </c>
      <c r="T10" s="142" t="s">
        <v>1292</v>
      </c>
      <c r="U10"/>
    </row>
    <row r="11" spans="1:21" x14ac:dyDescent="0.25">
      <c r="A11" s="142" t="s">
        <v>2107</v>
      </c>
      <c r="B11" s="142" t="s">
        <v>416</v>
      </c>
      <c r="C11" s="142" t="s">
        <v>110</v>
      </c>
      <c r="D11" s="142" t="s">
        <v>714</v>
      </c>
      <c r="E11" s="142" t="s">
        <v>1292</v>
      </c>
      <c r="F11" s="142" t="s">
        <v>1292</v>
      </c>
      <c r="G11" s="142" t="s">
        <v>1292</v>
      </c>
      <c r="H11" s="142" t="s">
        <v>1292</v>
      </c>
      <c r="I11" s="142" t="s">
        <v>491</v>
      </c>
      <c r="J11" s="142" t="s">
        <v>671</v>
      </c>
      <c r="K11" s="142" t="s">
        <v>460</v>
      </c>
      <c r="L11" s="142" t="s">
        <v>852</v>
      </c>
      <c r="M11" s="146">
        <v>44424</v>
      </c>
      <c r="N11" s="142">
        <v>90</v>
      </c>
      <c r="O11" s="142" t="s">
        <v>1132</v>
      </c>
      <c r="P11" s="147">
        <v>0.98</v>
      </c>
      <c r="Q11" s="142">
        <v>22</v>
      </c>
      <c r="R11" s="142" t="s">
        <v>169</v>
      </c>
      <c r="S11" s="142" t="s">
        <v>133</v>
      </c>
      <c r="T11" s="142" t="s">
        <v>1292</v>
      </c>
      <c r="U11"/>
    </row>
    <row r="12" spans="1:21" x14ac:dyDescent="0.25">
      <c r="A12" s="142" t="s">
        <v>259</v>
      </c>
      <c r="B12" s="142" t="s">
        <v>44</v>
      </c>
      <c r="C12" s="142" t="s">
        <v>109</v>
      </c>
      <c r="D12" s="142" t="s">
        <v>714</v>
      </c>
      <c r="E12" s="142" t="s">
        <v>690</v>
      </c>
      <c r="F12" s="142" t="s">
        <v>691</v>
      </c>
      <c r="G12" s="142" t="s">
        <v>863</v>
      </c>
      <c r="H12" s="142" t="s">
        <v>864</v>
      </c>
      <c r="I12" s="142" t="s">
        <v>259</v>
      </c>
      <c r="J12" s="142" t="s">
        <v>260</v>
      </c>
      <c r="K12" s="142" t="s">
        <v>1292</v>
      </c>
      <c r="L12" s="142" t="s">
        <v>1292</v>
      </c>
      <c r="M12" s="146">
        <v>44382</v>
      </c>
      <c r="N12" s="142" t="s">
        <v>1292</v>
      </c>
      <c r="O12" s="142" t="s">
        <v>1132</v>
      </c>
      <c r="P12" s="147">
        <v>0.2</v>
      </c>
      <c r="Q12" s="142">
        <v>2</v>
      </c>
      <c r="R12" s="142" t="s">
        <v>2357</v>
      </c>
      <c r="S12" s="142" t="s">
        <v>130</v>
      </c>
      <c r="T12" s="142" t="s">
        <v>2128</v>
      </c>
      <c r="U12"/>
    </row>
    <row r="13" spans="1:21" x14ac:dyDescent="0.25">
      <c r="A13" s="142" t="s">
        <v>1821</v>
      </c>
      <c r="B13" s="142" t="s">
        <v>1743</v>
      </c>
      <c r="C13" s="142" t="s">
        <v>110</v>
      </c>
      <c r="D13" s="142" t="s">
        <v>714</v>
      </c>
      <c r="E13" s="142" t="s">
        <v>1292</v>
      </c>
      <c r="F13" s="142" t="s">
        <v>1292</v>
      </c>
      <c r="G13" s="142" t="s">
        <v>1292</v>
      </c>
      <c r="H13" s="142" t="s">
        <v>1292</v>
      </c>
      <c r="I13" s="142" t="s">
        <v>2175</v>
      </c>
      <c r="J13" s="142" t="s">
        <v>1292</v>
      </c>
      <c r="K13" s="142" t="s">
        <v>1292</v>
      </c>
      <c r="L13" s="142" t="s">
        <v>1292</v>
      </c>
      <c r="M13" s="142" t="s">
        <v>1292</v>
      </c>
      <c r="N13" s="142" t="s">
        <v>1292</v>
      </c>
      <c r="O13" s="142" t="s">
        <v>1381</v>
      </c>
      <c r="P13" s="147">
        <v>0</v>
      </c>
      <c r="Q13" s="142">
        <v>260</v>
      </c>
      <c r="R13" s="142" t="s">
        <v>169</v>
      </c>
      <c r="S13" s="142" t="s">
        <v>1292</v>
      </c>
      <c r="T13" s="142" t="s">
        <v>1292</v>
      </c>
      <c r="U13"/>
    </row>
    <row r="14" spans="1:21" x14ac:dyDescent="0.25">
      <c r="A14" s="142" t="s">
        <v>1897</v>
      </c>
      <c r="B14" s="142" t="s">
        <v>2201</v>
      </c>
      <c r="C14" s="142" t="s">
        <v>109</v>
      </c>
      <c r="D14" s="142" t="s">
        <v>714</v>
      </c>
      <c r="E14" s="142" t="s">
        <v>1292</v>
      </c>
      <c r="F14" s="142" t="s">
        <v>1292</v>
      </c>
      <c r="G14" s="142" t="s">
        <v>1292</v>
      </c>
      <c r="H14" s="142" t="s">
        <v>1292</v>
      </c>
      <c r="I14" s="142" t="s">
        <v>2202</v>
      </c>
      <c r="J14" s="142" t="s">
        <v>1292</v>
      </c>
      <c r="K14" s="142" t="s">
        <v>1292</v>
      </c>
      <c r="L14" s="142" t="s">
        <v>1292</v>
      </c>
      <c r="M14" s="142" t="s">
        <v>1292</v>
      </c>
      <c r="N14" s="142" t="s">
        <v>1292</v>
      </c>
      <c r="O14" s="142" t="s">
        <v>1381</v>
      </c>
      <c r="P14" s="147">
        <v>0</v>
      </c>
      <c r="Q14" s="142" t="s">
        <v>1292</v>
      </c>
      <c r="R14" s="142" t="s">
        <v>2358</v>
      </c>
      <c r="S14" s="142" t="s">
        <v>1292</v>
      </c>
      <c r="T14" s="142" t="s">
        <v>1292</v>
      </c>
      <c r="U14"/>
    </row>
    <row r="15" spans="1:21" x14ac:dyDescent="0.25">
      <c r="A15" s="142" t="s">
        <v>1382</v>
      </c>
      <c r="B15" s="142" t="s">
        <v>1380</v>
      </c>
      <c r="C15" s="142" t="s">
        <v>110</v>
      </c>
      <c r="D15" s="142" t="s">
        <v>714</v>
      </c>
      <c r="E15" s="142" t="s">
        <v>1292</v>
      </c>
      <c r="F15" s="142" t="s">
        <v>1292</v>
      </c>
      <c r="G15" s="142" t="s">
        <v>1292</v>
      </c>
      <c r="H15" s="142" t="s">
        <v>1292</v>
      </c>
      <c r="I15" s="142" t="s">
        <v>1382</v>
      </c>
      <c r="J15" s="142" t="s">
        <v>1292</v>
      </c>
      <c r="K15" s="142" t="s">
        <v>1292</v>
      </c>
      <c r="L15" s="142" t="s">
        <v>1292</v>
      </c>
      <c r="M15" s="142" t="s">
        <v>1292</v>
      </c>
      <c r="N15" s="142" t="s">
        <v>1292</v>
      </c>
      <c r="O15" s="142" t="s">
        <v>1381</v>
      </c>
      <c r="P15" s="147">
        <v>0</v>
      </c>
      <c r="Q15" s="142" t="s">
        <v>1292</v>
      </c>
      <c r="R15" s="142" t="s">
        <v>1134</v>
      </c>
      <c r="S15" s="142" t="s">
        <v>1292</v>
      </c>
      <c r="T15" s="142" t="s">
        <v>2215</v>
      </c>
      <c r="U15"/>
    </row>
    <row r="16" spans="1:21" x14ac:dyDescent="0.25">
      <c r="B16" s="142" t="s">
        <v>1733</v>
      </c>
      <c r="C16" s="142" t="s">
        <v>110</v>
      </c>
      <c r="D16" s="142" t="s">
        <v>714</v>
      </c>
      <c r="E16" s="142" t="s">
        <v>1292</v>
      </c>
      <c r="F16" s="142" t="s">
        <v>1292</v>
      </c>
      <c r="G16" s="142" t="s">
        <v>1292</v>
      </c>
      <c r="H16" s="142" t="s">
        <v>1292</v>
      </c>
      <c r="I16" s="142" t="s">
        <v>1382</v>
      </c>
      <c r="J16" s="142" t="s">
        <v>1292</v>
      </c>
      <c r="K16" s="142" t="s">
        <v>1292</v>
      </c>
      <c r="L16" s="142" t="s">
        <v>1292</v>
      </c>
      <c r="M16" s="142" t="s">
        <v>1292</v>
      </c>
      <c r="N16" s="142" t="s">
        <v>1292</v>
      </c>
      <c r="O16" s="142" t="s">
        <v>1381</v>
      </c>
      <c r="P16" s="147">
        <v>0</v>
      </c>
      <c r="Q16" s="142">
        <v>1</v>
      </c>
      <c r="R16" s="142" t="s">
        <v>2357</v>
      </c>
      <c r="S16" s="142" t="s">
        <v>1292</v>
      </c>
      <c r="T16" s="142" t="s">
        <v>1292</v>
      </c>
      <c r="U16"/>
    </row>
    <row r="17" spans="1:21" x14ac:dyDescent="0.25">
      <c r="A17" s="142" t="s">
        <v>2116</v>
      </c>
      <c r="B17" s="142" t="s">
        <v>80</v>
      </c>
      <c r="C17" s="142" t="s">
        <v>110</v>
      </c>
      <c r="D17" s="142" t="s">
        <v>714</v>
      </c>
      <c r="E17" s="142" t="s">
        <v>1292</v>
      </c>
      <c r="F17" s="142" t="s">
        <v>1292</v>
      </c>
      <c r="G17" s="142" t="s">
        <v>1068</v>
      </c>
      <c r="H17" s="142" t="s">
        <v>1069</v>
      </c>
      <c r="I17" s="142" t="s">
        <v>490</v>
      </c>
      <c r="J17" s="142" t="s">
        <v>297</v>
      </c>
      <c r="K17" s="142" t="s">
        <v>475</v>
      </c>
      <c r="L17" s="142" t="s">
        <v>1071</v>
      </c>
      <c r="M17" s="146">
        <v>43860</v>
      </c>
      <c r="N17" s="142">
        <v>60</v>
      </c>
      <c r="O17" s="142" t="s">
        <v>1328</v>
      </c>
      <c r="P17" s="147">
        <v>1</v>
      </c>
      <c r="Q17" s="142" t="s">
        <v>1292</v>
      </c>
      <c r="R17" s="142" t="s">
        <v>169</v>
      </c>
      <c r="S17" s="142" t="s">
        <v>152</v>
      </c>
      <c r="T17" s="142" t="s">
        <v>1072</v>
      </c>
      <c r="U17"/>
    </row>
    <row r="18" spans="1:21" x14ac:dyDescent="0.25">
      <c r="A18" s="142" t="s">
        <v>1823</v>
      </c>
      <c r="B18" s="142" t="s">
        <v>1490</v>
      </c>
      <c r="C18" s="142" t="s">
        <v>1492</v>
      </c>
      <c r="D18" s="142" t="s">
        <v>714</v>
      </c>
      <c r="E18" s="142" t="s">
        <v>1541</v>
      </c>
      <c r="F18" s="142" t="s">
        <v>1292</v>
      </c>
      <c r="G18" s="142" t="s">
        <v>1292</v>
      </c>
      <c r="H18" s="142" t="s">
        <v>1292</v>
      </c>
      <c r="I18" s="142" t="s">
        <v>496</v>
      </c>
      <c r="J18" s="142" t="s">
        <v>1292</v>
      </c>
      <c r="K18" s="142" t="s">
        <v>1534</v>
      </c>
      <c r="L18" s="142" t="s">
        <v>1292</v>
      </c>
      <c r="M18" s="142" t="s">
        <v>1292</v>
      </c>
      <c r="N18" s="142" t="s">
        <v>1292</v>
      </c>
      <c r="O18" s="142" t="s">
        <v>1132</v>
      </c>
      <c r="P18" s="147">
        <v>0.502</v>
      </c>
      <c r="Q18" s="142" t="s">
        <v>1292</v>
      </c>
      <c r="R18" s="142" t="s">
        <v>2357</v>
      </c>
      <c r="S18" s="142" t="s">
        <v>1292</v>
      </c>
      <c r="T18" s="142" t="s">
        <v>2150</v>
      </c>
      <c r="U18"/>
    </row>
    <row r="19" spans="1:21" x14ac:dyDescent="0.25">
      <c r="A19" s="142" t="s">
        <v>2145</v>
      </c>
      <c r="B19" s="142" t="s">
        <v>1413</v>
      </c>
      <c r="C19" s="142" t="s">
        <v>830</v>
      </c>
      <c r="D19" s="142" t="s">
        <v>1414</v>
      </c>
      <c r="E19" s="142" t="s">
        <v>1292</v>
      </c>
      <c r="F19" s="142" t="s">
        <v>1292</v>
      </c>
      <c r="G19" s="142" t="s">
        <v>1292</v>
      </c>
      <c r="H19" s="142" t="s">
        <v>1292</v>
      </c>
      <c r="I19" s="142" t="s">
        <v>490</v>
      </c>
      <c r="J19" s="142" t="s">
        <v>1292</v>
      </c>
      <c r="K19" s="142" t="s">
        <v>1292</v>
      </c>
      <c r="L19" s="142" t="s">
        <v>1292</v>
      </c>
      <c r="M19" s="142" t="s">
        <v>1292</v>
      </c>
      <c r="N19" s="142" t="s">
        <v>1292</v>
      </c>
      <c r="O19" s="142" t="s">
        <v>1142</v>
      </c>
      <c r="P19" s="147">
        <v>0</v>
      </c>
      <c r="Q19" s="142" t="s">
        <v>1292</v>
      </c>
      <c r="R19" s="142" t="s">
        <v>169</v>
      </c>
      <c r="S19" s="142" t="s">
        <v>1292</v>
      </c>
      <c r="T19" s="142" t="s">
        <v>1415</v>
      </c>
      <c r="U19"/>
    </row>
    <row r="20" spans="1:21" x14ac:dyDescent="0.25">
      <c r="B20" s="142" t="s">
        <v>1754</v>
      </c>
      <c r="C20" s="142" t="s">
        <v>124</v>
      </c>
      <c r="D20" s="142" t="s">
        <v>714</v>
      </c>
      <c r="E20" s="142" t="s">
        <v>1292</v>
      </c>
      <c r="F20" s="142" t="s">
        <v>1292</v>
      </c>
      <c r="G20" s="142" t="s">
        <v>1292</v>
      </c>
      <c r="H20" s="142" t="s">
        <v>1292</v>
      </c>
      <c r="I20" s="142" t="s">
        <v>490</v>
      </c>
      <c r="J20" s="142" t="s">
        <v>1292</v>
      </c>
      <c r="K20" s="142" t="s">
        <v>1292</v>
      </c>
      <c r="L20" s="142" t="s">
        <v>1292</v>
      </c>
      <c r="M20" s="142" t="s">
        <v>1292</v>
      </c>
      <c r="N20" s="142" t="s">
        <v>1292</v>
      </c>
      <c r="O20" s="142" t="s">
        <v>1381</v>
      </c>
      <c r="P20" s="147">
        <v>0</v>
      </c>
      <c r="Q20" s="142" t="s">
        <v>1292</v>
      </c>
      <c r="R20" s="142" t="s">
        <v>2358</v>
      </c>
      <c r="S20" s="142" t="s">
        <v>1292</v>
      </c>
      <c r="T20" s="142" t="s">
        <v>1292</v>
      </c>
      <c r="U20"/>
    </row>
    <row r="21" spans="1:21" x14ac:dyDescent="0.25">
      <c r="B21" s="142" t="s">
        <v>2199</v>
      </c>
      <c r="C21" s="142" t="s">
        <v>110</v>
      </c>
      <c r="D21" s="142" t="s">
        <v>714</v>
      </c>
      <c r="E21" s="142" t="s">
        <v>1292</v>
      </c>
      <c r="F21" s="142" t="s">
        <v>1292</v>
      </c>
      <c r="G21" s="142" t="s">
        <v>1292</v>
      </c>
      <c r="H21" s="142" t="s">
        <v>1292</v>
      </c>
      <c r="I21" s="142" t="s">
        <v>490</v>
      </c>
      <c r="J21" s="142" t="s">
        <v>1292</v>
      </c>
      <c r="K21" s="142" t="s">
        <v>1292</v>
      </c>
      <c r="L21" s="142" t="s">
        <v>1292</v>
      </c>
      <c r="M21" s="142" t="s">
        <v>1292</v>
      </c>
      <c r="N21" s="142" t="s">
        <v>1292</v>
      </c>
      <c r="O21" s="142" t="s">
        <v>1381</v>
      </c>
      <c r="P21" s="147">
        <v>0</v>
      </c>
      <c r="Q21" s="142" t="s">
        <v>1292</v>
      </c>
      <c r="R21" s="142" t="s">
        <v>169</v>
      </c>
      <c r="S21" s="142" t="s">
        <v>1292</v>
      </c>
      <c r="T21" s="142" t="s">
        <v>1292</v>
      </c>
      <c r="U21"/>
    </row>
    <row r="22" spans="1:21" x14ac:dyDescent="0.25">
      <c r="A22" s="142" t="s">
        <v>2178</v>
      </c>
      <c r="B22" s="142" t="s">
        <v>1769</v>
      </c>
      <c r="C22" s="142" t="s">
        <v>110</v>
      </c>
      <c r="D22" s="142" t="s">
        <v>714</v>
      </c>
      <c r="E22" s="142" t="s">
        <v>1292</v>
      </c>
      <c r="F22" s="142" t="s">
        <v>1292</v>
      </c>
      <c r="G22" s="142" t="s">
        <v>1292</v>
      </c>
      <c r="H22" s="142" t="s">
        <v>1292</v>
      </c>
      <c r="I22" s="142" t="s">
        <v>1382</v>
      </c>
      <c r="J22" s="142" t="s">
        <v>1292</v>
      </c>
      <c r="K22" s="142" t="s">
        <v>1292</v>
      </c>
      <c r="L22" s="142" t="s">
        <v>1292</v>
      </c>
      <c r="M22" s="142" t="s">
        <v>1292</v>
      </c>
      <c r="N22" s="142" t="s">
        <v>1292</v>
      </c>
      <c r="O22" s="142" t="s">
        <v>1381</v>
      </c>
      <c r="P22" s="147">
        <v>0</v>
      </c>
      <c r="Q22" s="142" t="s">
        <v>1292</v>
      </c>
      <c r="R22" s="142" t="s">
        <v>1292</v>
      </c>
      <c r="S22" s="142" t="s">
        <v>1292</v>
      </c>
      <c r="T22" s="142" t="s">
        <v>1292</v>
      </c>
      <c r="U22"/>
    </row>
    <row r="23" spans="1:21" x14ac:dyDescent="0.25">
      <c r="B23" s="142" t="s">
        <v>1771</v>
      </c>
      <c r="C23" s="142" t="s">
        <v>110</v>
      </c>
      <c r="D23" s="142" t="s">
        <v>714</v>
      </c>
      <c r="E23" s="142" t="s">
        <v>1292</v>
      </c>
      <c r="F23" s="142" t="s">
        <v>1292</v>
      </c>
      <c r="G23" s="142" t="s">
        <v>1292</v>
      </c>
      <c r="H23" s="142" t="s">
        <v>1292</v>
      </c>
      <c r="I23" s="142" t="s">
        <v>1382</v>
      </c>
      <c r="J23" s="142" t="s">
        <v>1292</v>
      </c>
      <c r="K23" s="142" t="s">
        <v>1292</v>
      </c>
      <c r="L23" s="142" t="s">
        <v>1292</v>
      </c>
      <c r="M23" s="142" t="s">
        <v>1292</v>
      </c>
      <c r="N23" s="142" t="s">
        <v>1292</v>
      </c>
      <c r="O23" s="142" t="s">
        <v>1381</v>
      </c>
      <c r="P23" s="147">
        <v>0</v>
      </c>
      <c r="Q23" s="142" t="s">
        <v>1292</v>
      </c>
      <c r="R23" s="142" t="s">
        <v>1292</v>
      </c>
      <c r="S23" s="142" t="s">
        <v>1292</v>
      </c>
      <c r="T23" s="142" t="s">
        <v>1292</v>
      </c>
      <c r="U23"/>
    </row>
    <row r="24" spans="1:21" x14ac:dyDescent="0.25">
      <c r="B24" s="142" t="s">
        <v>1772</v>
      </c>
      <c r="C24" s="142" t="s">
        <v>110</v>
      </c>
      <c r="D24" s="142" t="s">
        <v>714</v>
      </c>
      <c r="E24" s="142" t="s">
        <v>1292</v>
      </c>
      <c r="F24" s="142" t="s">
        <v>1292</v>
      </c>
      <c r="G24" s="142" t="s">
        <v>1292</v>
      </c>
      <c r="H24" s="142" t="s">
        <v>1292</v>
      </c>
      <c r="I24" s="142" t="s">
        <v>1382</v>
      </c>
      <c r="J24" s="142" t="s">
        <v>1292</v>
      </c>
      <c r="K24" s="142" t="s">
        <v>1292</v>
      </c>
      <c r="L24" s="142" t="s">
        <v>1292</v>
      </c>
      <c r="M24" s="142" t="s">
        <v>1292</v>
      </c>
      <c r="N24" s="142" t="s">
        <v>1292</v>
      </c>
      <c r="O24" s="142" t="s">
        <v>1381</v>
      </c>
      <c r="P24" s="147">
        <v>0</v>
      </c>
      <c r="Q24" s="142" t="s">
        <v>1292</v>
      </c>
      <c r="R24" s="142" t="s">
        <v>1292</v>
      </c>
      <c r="S24" s="142" t="s">
        <v>1292</v>
      </c>
      <c r="T24" s="142" t="s">
        <v>1292</v>
      </c>
      <c r="U24"/>
    </row>
    <row r="25" spans="1:21" x14ac:dyDescent="0.25">
      <c r="B25" s="142" t="s">
        <v>1773</v>
      </c>
      <c r="C25" s="142" t="s">
        <v>110</v>
      </c>
      <c r="D25" s="142" t="s">
        <v>714</v>
      </c>
      <c r="E25" s="142" t="s">
        <v>1292</v>
      </c>
      <c r="F25" s="142" t="s">
        <v>1292</v>
      </c>
      <c r="G25" s="142" t="s">
        <v>1292</v>
      </c>
      <c r="H25" s="142" t="s">
        <v>1292</v>
      </c>
      <c r="I25" s="142" t="s">
        <v>1382</v>
      </c>
      <c r="J25" s="142" t="s">
        <v>1292</v>
      </c>
      <c r="K25" s="142" t="s">
        <v>1292</v>
      </c>
      <c r="L25" s="142" t="s">
        <v>1292</v>
      </c>
      <c r="M25" s="142" t="s">
        <v>1292</v>
      </c>
      <c r="N25" s="142" t="s">
        <v>1292</v>
      </c>
      <c r="O25" s="142" t="s">
        <v>1381</v>
      </c>
      <c r="P25" s="147">
        <v>0</v>
      </c>
      <c r="Q25" s="142" t="s">
        <v>1292</v>
      </c>
      <c r="R25" s="142" t="s">
        <v>1292</v>
      </c>
      <c r="S25" s="142" t="s">
        <v>1292</v>
      </c>
      <c r="T25" s="142" t="s">
        <v>1292</v>
      </c>
      <c r="U25"/>
    </row>
    <row r="26" spans="1:21" x14ac:dyDescent="0.25">
      <c r="B26" s="142" t="s">
        <v>1774</v>
      </c>
      <c r="C26" s="142" t="s">
        <v>110</v>
      </c>
      <c r="D26" s="142" t="s">
        <v>714</v>
      </c>
      <c r="E26" s="142" t="s">
        <v>1292</v>
      </c>
      <c r="F26" s="142" t="s">
        <v>1292</v>
      </c>
      <c r="G26" s="142" t="s">
        <v>1292</v>
      </c>
      <c r="H26" s="142" t="s">
        <v>1292</v>
      </c>
      <c r="I26" s="142" t="s">
        <v>1382</v>
      </c>
      <c r="J26" s="142" t="s">
        <v>1292</v>
      </c>
      <c r="K26" s="142" t="s">
        <v>1292</v>
      </c>
      <c r="L26" s="142" t="s">
        <v>1292</v>
      </c>
      <c r="M26" s="142" t="s">
        <v>1292</v>
      </c>
      <c r="N26" s="142" t="s">
        <v>1292</v>
      </c>
      <c r="O26" s="142" t="s">
        <v>1381</v>
      </c>
      <c r="P26" s="147">
        <v>0</v>
      </c>
      <c r="Q26" s="142" t="s">
        <v>1292</v>
      </c>
      <c r="R26" s="142" t="s">
        <v>1292</v>
      </c>
      <c r="S26" s="142" t="s">
        <v>1292</v>
      </c>
      <c r="T26" s="142" t="s">
        <v>1292</v>
      </c>
      <c r="U26"/>
    </row>
    <row r="27" spans="1:21" x14ac:dyDescent="0.25">
      <c r="B27" s="142" t="s">
        <v>1775</v>
      </c>
      <c r="C27" s="142" t="s">
        <v>109</v>
      </c>
      <c r="D27" s="142" t="s">
        <v>714</v>
      </c>
      <c r="E27" s="142" t="s">
        <v>1292</v>
      </c>
      <c r="F27" s="142" t="s">
        <v>1292</v>
      </c>
      <c r="G27" s="142" t="s">
        <v>1292</v>
      </c>
      <c r="H27" s="142" t="s">
        <v>1292</v>
      </c>
      <c r="I27" s="142" t="s">
        <v>1382</v>
      </c>
      <c r="J27" s="142" t="s">
        <v>1292</v>
      </c>
      <c r="K27" s="142" t="s">
        <v>1292</v>
      </c>
      <c r="L27" s="142" t="s">
        <v>1292</v>
      </c>
      <c r="M27" s="142" t="s">
        <v>1292</v>
      </c>
      <c r="N27" s="142" t="s">
        <v>1292</v>
      </c>
      <c r="O27" s="142" t="s">
        <v>1381</v>
      </c>
      <c r="P27" s="147">
        <v>0</v>
      </c>
      <c r="Q27" s="142" t="s">
        <v>1292</v>
      </c>
      <c r="R27" s="142" t="s">
        <v>1292</v>
      </c>
      <c r="S27" s="142" t="s">
        <v>1292</v>
      </c>
      <c r="T27" s="142" t="s">
        <v>1292</v>
      </c>
      <c r="U27"/>
    </row>
    <row r="28" spans="1:21" x14ac:dyDescent="0.25">
      <c r="B28" s="142" t="s">
        <v>1776</v>
      </c>
      <c r="C28" s="142" t="s">
        <v>109</v>
      </c>
      <c r="D28" s="142" t="s">
        <v>714</v>
      </c>
      <c r="E28" s="142" t="s">
        <v>1292</v>
      </c>
      <c r="F28" s="142" t="s">
        <v>1292</v>
      </c>
      <c r="G28" s="142" t="s">
        <v>1292</v>
      </c>
      <c r="H28" s="142" t="s">
        <v>1292</v>
      </c>
      <c r="I28" s="142" t="s">
        <v>1382</v>
      </c>
      <c r="J28" s="142" t="s">
        <v>1292</v>
      </c>
      <c r="K28" s="142" t="s">
        <v>1292</v>
      </c>
      <c r="L28" s="142" t="s">
        <v>1292</v>
      </c>
      <c r="M28" s="142" t="s">
        <v>1292</v>
      </c>
      <c r="N28" s="142" t="s">
        <v>1292</v>
      </c>
      <c r="O28" s="142" t="s">
        <v>1381</v>
      </c>
      <c r="P28" s="147">
        <v>0</v>
      </c>
      <c r="Q28" s="142" t="s">
        <v>1292</v>
      </c>
      <c r="R28" s="142" t="s">
        <v>1292</v>
      </c>
      <c r="S28" s="142" t="s">
        <v>1292</v>
      </c>
      <c r="T28" s="142" t="s">
        <v>1292</v>
      </c>
      <c r="U28"/>
    </row>
    <row r="29" spans="1:21" x14ac:dyDescent="0.25">
      <c r="B29" s="142" t="s">
        <v>1777</v>
      </c>
      <c r="C29" s="142" t="s">
        <v>109</v>
      </c>
      <c r="D29" s="142" t="s">
        <v>714</v>
      </c>
      <c r="E29" s="142" t="s">
        <v>1292</v>
      </c>
      <c r="F29" s="142" t="s">
        <v>1292</v>
      </c>
      <c r="G29" s="142" t="s">
        <v>1292</v>
      </c>
      <c r="H29" s="142" t="s">
        <v>1292</v>
      </c>
      <c r="I29" s="142" t="s">
        <v>1382</v>
      </c>
      <c r="J29" s="142" t="s">
        <v>1292</v>
      </c>
      <c r="K29" s="142" t="s">
        <v>1292</v>
      </c>
      <c r="L29" s="142" t="s">
        <v>1292</v>
      </c>
      <c r="M29" s="142" t="s">
        <v>1292</v>
      </c>
      <c r="N29" s="142" t="s">
        <v>1292</v>
      </c>
      <c r="O29" s="142" t="s">
        <v>1381</v>
      </c>
      <c r="P29" s="147">
        <v>0</v>
      </c>
      <c r="Q29" s="142" t="s">
        <v>1292</v>
      </c>
      <c r="R29" s="142" t="s">
        <v>1292</v>
      </c>
      <c r="S29" s="142" t="s">
        <v>1292</v>
      </c>
      <c r="T29" s="142" t="s">
        <v>1292</v>
      </c>
      <c r="U29"/>
    </row>
    <row r="30" spans="1:21" x14ac:dyDescent="0.25">
      <c r="B30" s="142" t="s">
        <v>1778</v>
      </c>
      <c r="C30" s="142" t="s">
        <v>109</v>
      </c>
      <c r="D30" s="142" t="s">
        <v>714</v>
      </c>
      <c r="E30" s="142" t="s">
        <v>1292</v>
      </c>
      <c r="F30" s="142" t="s">
        <v>1292</v>
      </c>
      <c r="G30" s="142" t="s">
        <v>1292</v>
      </c>
      <c r="H30" s="142" t="s">
        <v>1292</v>
      </c>
      <c r="I30" s="142" t="s">
        <v>1382</v>
      </c>
      <c r="J30" s="142" t="s">
        <v>1292</v>
      </c>
      <c r="K30" s="142" t="s">
        <v>1292</v>
      </c>
      <c r="L30" s="142" t="s">
        <v>1292</v>
      </c>
      <c r="M30" s="142" t="s">
        <v>1292</v>
      </c>
      <c r="N30" s="142" t="s">
        <v>1292</v>
      </c>
      <c r="O30" s="142" t="s">
        <v>1381</v>
      </c>
      <c r="P30" s="147">
        <v>0</v>
      </c>
      <c r="Q30" s="142" t="s">
        <v>1292</v>
      </c>
      <c r="R30" s="142" t="s">
        <v>1292</v>
      </c>
      <c r="S30" s="142" t="s">
        <v>1292</v>
      </c>
      <c r="T30" s="142" t="s">
        <v>1292</v>
      </c>
      <c r="U30"/>
    </row>
    <row r="31" spans="1:21" x14ac:dyDescent="0.25">
      <c r="B31" s="142" t="s">
        <v>1779</v>
      </c>
      <c r="C31" s="142" t="s">
        <v>109</v>
      </c>
      <c r="D31" s="142" t="s">
        <v>714</v>
      </c>
      <c r="E31" s="142" t="s">
        <v>1292</v>
      </c>
      <c r="F31" s="142" t="s">
        <v>1292</v>
      </c>
      <c r="G31" s="142" t="s">
        <v>1292</v>
      </c>
      <c r="H31" s="142" t="s">
        <v>1292</v>
      </c>
      <c r="I31" s="142" t="s">
        <v>1382</v>
      </c>
      <c r="J31" s="142" t="s">
        <v>1292</v>
      </c>
      <c r="K31" s="142" t="s">
        <v>1292</v>
      </c>
      <c r="L31" s="142" t="s">
        <v>1292</v>
      </c>
      <c r="M31" s="142" t="s">
        <v>1292</v>
      </c>
      <c r="N31" s="142" t="s">
        <v>1292</v>
      </c>
      <c r="O31" s="142" t="s">
        <v>1381</v>
      </c>
      <c r="P31" s="147">
        <v>0</v>
      </c>
      <c r="Q31" s="142" t="s">
        <v>1292</v>
      </c>
      <c r="R31" s="142" t="s">
        <v>1292</v>
      </c>
      <c r="S31" s="142" t="s">
        <v>1292</v>
      </c>
      <c r="T31" s="142" t="s">
        <v>1292</v>
      </c>
      <c r="U31"/>
    </row>
    <row r="32" spans="1:21" x14ac:dyDescent="0.25">
      <c r="B32" s="142" t="s">
        <v>1780</v>
      </c>
      <c r="C32" s="142" t="s">
        <v>109</v>
      </c>
      <c r="D32" s="142" t="s">
        <v>714</v>
      </c>
      <c r="E32" s="142" t="s">
        <v>1292</v>
      </c>
      <c r="F32" s="142" t="s">
        <v>1292</v>
      </c>
      <c r="G32" s="142" t="s">
        <v>1292</v>
      </c>
      <c r="H32" s="142" t="s">
        <v>1292</v>
      </c>
      <c r="I32" s="142" t="s">
        <v>1382</v>
      </c>
      <c r="J32" s="142" t="s">
        <v>1292</v>
      </c>
      <c r="K32" s="142" t="s">
        <v>1292</v>
      </c>
      <c r="L32" s="142" t="s">
        <v>1292</v>
      </c>
      <c r="M32" s="142" t="s">
        <v>1292</v>
      </c>
      <c r="N32" s="142" t="s">
        <v>1292</v>
      </c>
      <c r="O32" s="142" t="s">
        <v>1381</v>
      </c>
      <c r="P32" s="147">
        <v>0</v>
      </c>
      <c r="Q32" s="142" t="s">
        <v>1292</v>
      </c>
      <c r="R32" s="142" t="s">
        <v>1292</v>
      </c>
      <c r="S32" s="142" t="s">
        <v>1292</v>
      </c>
      <c r="T32" s="142" t="s">
        <v>1292</v>
      </c>
      <c r="U32"/>
    </row>
    <row r="33" spans="2:21" x14ac:dyDescent="0.25">
      <c r="B33" s="142" t="s">
        <v>1825</v>
      </c>
      <c r="C33" s="142" t="s">
        <v>109</v>
      </c>
      <c r="D33" s="142" t="s">
        <v>714</v>
      </c>
      <c r="E33" s="142" t="s">
        <v>1292</v>
      </c>
      <c r="F33" s="142" t="s">
        <v>1292</v>
      </c>
      <c r="G33" s="142" t="s">
        <v>1292</v>
      </c>
      <c r="H33" s="142" t="s">
        <v>1292</v>
      </c>
      <c r="I33" s="142" t="s">
        <v>1382</v>
      </c>
      <c r="J33" s="142" t="s">
        <v>1292</v>
      </c>
      <c r="K33" s="142" t="s">
        <v>1292</v>
      </c>
      <c r="L33" s="142" t="s">
        <v>1292</v>
      </c>
      <c r="M33" s="142" t="s">
        <v>1292</v>
      </c>
      <c r="N33" s="142" t="s">
        <v>1292</v>
      </c>
      <c r="O33" s="142" t="s">
        <v>1381</v>
      </c>
      <c r="P33" s="147">
        <v>0</v>
      </c>
      <c r="Q33" s="142" t="s">
        <v>1292</v>
      </c>
      <c r="R33" s="142" t="s">
        <v>2375</v>
      </c>
      <c r="S33" s="142" t="s">
        <v>1292</v>
      </c>
      <c r="T33" s="142" t="s">
        <v>1292</v>
      </c>
      <c r="U33"/>
    </row>
    <row r="34" spans="2:21" x14ac:dyDescent="0.25">
      <c r="B34" s="142" t="s">
        <v>1827</v>
      </c>
      <c r="C34" s="142" t="s">
        <v>110</v>
      </c>
      <c r="D34" s="142" t="s">
        <v>714</v>
      </c>
      <c r="E34" s="142" t="s">
        <v>1292</v>
      </c>
      <c r="F34" s="142" t="s">
        <v>1292</v>
      </c>
      <c r="G34" s="142" t="s">
        <v>1292</v>
      </c>
      <c r="H34" s="142" t="s">
        <v>1292</v>
      </c>
      <c r="I34" s="142" t="s">
        <v>1382</v>
      </c>
      <c r="J34" s="142" t="s">
        <v>1292</v>
      </c>
      <c r="K34" s="142" t="s">
        <v>1292</v>
      </c>
      <c r="L34" s="142" t="s">
        <v>1292</v>
      </c>
      <c r="M34" s="142" t="s">
        <v>1292</v>
      </c>
      <c r="N34" s="142" t="s">
        <v>1292</v>
      </c>
      <c r="O34" s="142" t="s">
        <v>1381</v>
      </c>
      <c r="P34" s="147">
        <v>0</v>
      </c>
      <c r="Q34" s="142" t="s">
        <v>1292</v>
      </c>
      <c r="R34" s="142" t="s">
        <v>2375</v>
      </c>
      <c r="S34" s="142" t="s">
        <v>1292</v>
      </c>
      <c r="T34" s="142" t="s">
        <v>1292</v>
      </c>
      <c r="U34"/>
    </row>
    <row r="35" spans="2:21" x14ac:dyDescent="0.25">
      <c r="B35" s="142" t="s">
        <v>1829</v>
      </c>
      <c r="C35" s="142" t="s">
        <v>110</v>
      </c>
      <c r="D35" s="142" t="s">
        <v>714</v>
      </c>
      <c r="E35" s="142" t="s">
        <v>1292</v>
      </c>
      <c r="F35" s="142" t="s">
        <v>1292</v>
      </c>
      <c r="G35" s="142" t="s">
        <v>1292</v>
      </c>
      <c r="H35" s="142" t="s">
        <v>1292</v>
      </c>
      <c r="I35" s="142" t="s">
        <v>1382</v>
      </c>
      <c r="J35" s="142" t="s">
        <v>1292</v>
      </c>
      <c r="K35" s="142" t="s">
        <v>1292</v>
      </c>
      <c r="L35" s="142" t="s">
        <v>1292</v>
      </c>
      <c r="M35" s="142" t="s">
        <v>1292</v>
      </c>
      <c r="N35" s="142" t="s">
        <v>1292</v>
      </c>
      <c r="O35" s="142" t="s">
        <v>1381</v>
      </c>
      <c r="P35" s="147">
        <v>0</v>
      </c>
      <c r="Q35" s="142" t="s">
        <v>1292</v>
      </c>
      <c r="R35" s="142" t="s">
        <v>2375</v>
      </c>
      <c r="S35" s="142" t="s">
        <v>1292</v>
      </c>
      <c r="T35" s="142" t="s">
        <v>1292</v>
      </c>
      <c r="U35"/>
    </row>
    <row r="36" spans="2:21" x14ac:dyDescent="0.25">
      <c r="B36" s="142" t="s">
        <v>1830</v>
      </c>
      <c r="C36" s="142" t="s">
        <v>110</v>
      </c>
      <c r="D36" s="142" t="s">
        <v>714</v>
      </c>
      <c r="E36" s="142" t="s">
        <v>1292</v>
      </c>
      <c r="F36" s="142" t="s">
        <v>1292</v>
      </c>
      <c r="G36" s="142" t="s">
        <v>1292</v>
      </c>
      <c r="H36" s="142" t="s">
        <v>1292</v>
      </c>
      <c r="I36" s="142" t="s">
        <v>1382</v>
      </c>
      <c r="J36" s="142" t="s">
        <v>1292</v>
      </c>
      <c r="K36" s="142" t="s">
        <v>1292</v>
      </c>
      <c r="L36" s="142" t="s">
        <v>1292</v>
      </c>
      <c r="M36" s="142" t="s">
        <v>1292</v>
      </c>
      <c r="N36" s="142" t="s">
        <v>1292</v>
      </c>
      <c r="O36" s="142" t="s">
        <v>1381</v>
      </c>
      <c r="P36" s="147">
        <v>0</v>
      </c>
      <c r="Q36" s="142" t="s">
        <v>1292</v>
      </c>
      <c r="R36" s="142" t="s">
        <v>2375</v>
      </c>
      <c r="S36" s="142" t="s">
        <v>1292</v>
      </c>
      <c r="T36" s="142" t="s">
        <v>1292</v>
      </c>
      <c r="U36"/>
    </row>
    <row r="37" spans="2:21" x14ac:dyDescent="0.25">
      <c r="B37" s="142" t="s">
        <v>1831</v>
      </c>
      <c r="C37" s="142" t="s">
        <v>110</v>
      </c>
      <c r="D37" s="142" t="s">
        <v>714</v>
      </c>
      <c r="E37" s="142" t="s">
        <v>1292</v>
      </c>
      <c r="F37" s="142" t="s">
        <v>1292</v>
      </c>
      <c r="G37" s="142" t="s">
        <v>1292</v>
      </c>
      <c r="H37" s="142" t="s">
        <v>1292</v>
      </c>
      <c r="I37" s="142" t="s">
        <v>1382</v>
      </c>
      <c r="J37" s="142" t="s">
        <v>1292</v>
      </c>
      <c r="K37" s="142" t="s">
        <v>1292</v>
      </c>
      <c r="L37" s="142" t="s">
        <v>1292</v>
      </c>
      <c r="M37" s="142" t="s">
        <v>1292</v>
      </c>
      <c r="N37" s="142" t="s">
        <v>1292</v>
      </c>
      <c r="O37" s="142" t="s">
        <v>1381</v>
      </c>
      <c r="P37" s="147">
        <v>0</v>
      </c>
      <c r="Q37" s="142" t="s">
        <v>1292</v>
      </c>
      <c r="R37" s="142" t="s">
        <v>2375</v>
      </c>
      <c r="S37" s="142" t="s">
        <v>1292</v>
      </c>
      <c r="T37" s="142" t="s">
        <v>1292</v>
      </c>
      <c r="U37"/>
    </row>
    <row r="38" spans="2:21" x14ac:dyDescent="0.25">
      <c r="B38" s="142" t="s">
        <v>1832</v>
      </c>
      <c r="C38" s="142" t="s">
        <v>109</v>
      </c>
      <c r="D38" s="142" t="s">
        <v>714</v>
      </c>
      <c r="E38" s="142" t="s">
        <v>1292</v>
      </c>
      <c r="F38" s="142" t="s">
        <v>1292</v>
      </c>
      <c r="G38" s="142" t="s">
        <v>1292</v>
      </c>
      <c r="H38" s="142" t="s">
        <v>1292</v>
      </c>
      <c r="I38" s="142" t="s">
        <v>1382</v>
      </c>
      <c r="J38" s="142" t="s">
        <v>1292</v>
      </c>
      <c r="K38" s="142" t="s">
        <v>1292</v>
      </c>
      <c r="L38" s="142" t="s">
        <v>1292</v>
      </c>
      <c r="M38" s="142" t="s">
        <v>1292</v>
      </c>
      <c r="N38" s="142" t="s">
        <v>1292</v>
      </c>
      <c r="O38" s="142" t="s">
        <v>1381</v>
      </c>
      <c r="P38" s="147">
        <v>0</v>
      </c>
      <c r="Q38" s="142" t="s">
        <v>1292</v>
      </c>
      <c r="R38" s="142" t="s">
        <v>2375</v>
      </c>
      <c r="S38" s="142" t="s">
        <v>1292</v>
      </c>
      <c r="T38" s="142" t="s">
        <v>1292</v>
      </c>
      <c r="U38"/>
    </row>
    <row r="39" spans="2:21" x14ac:dyDescent="0.25">
      <c r="B39" s="142" t="s">
        <v>1833</v>
      </c>
      <c r="C39" s="142" t="s">
        <v>109</v>
      </c>
      <c r="D39" s="142" t="s">
        <v>714</v>
      </c>
      <c r="E39" s="142" t="s">
        <v>1292</v>
      </c>
      <c r="F39" s="142" t="s">
        <v>1292</v>
      </c>
      <c r="G39" s="142" t="s">
        <v>1292</v>
      </c>
      <c r="H39" s="142" t="s">
        <v>1292</v>
      </c>
      <c r="I39" s="142" t="s">
        <v>1382</v>
      </c>
      <c r="J39" s="142" t="s">
        <v>1292</v>
      </c>
      <c r="K39" s="142" t="s">
        <v>1292</v>
      </c>
      <c r="L39" s="142" t="s">
        <v>1292</v>
      </c>
      <c r="M39" s="142" t="s">
        <v>1292</v>
      </c>
      <c r="N39" s="142" t="s">
        <v>1292</v>
      </c>
      <c r="O39" s="142" t="s">
        <v>1381</v>
      </c>
      <c r="P39" s="147">
        <v>0</v>
      </c>
      <c r="Q39" s="142" t="s">
        <v>1292</v>
      </c>
      <c r="R39" s="142" t="s">
        <v>2375</v>
      </c>
      <c r="S39" s="142" t="s">
        <v>1292</v>
      </c>
      <c r="T39" s="142" t="s">
        <v>1292</v>
      </c>
      <c r="U39"/>
    </row>
    <row r="40" spans="2:21" x14ac:dyDescent="0.25">
      <c r="B40" s="142" t="s">
        <v>1835</v>
      </c>
      <c r="C40" s="142" t="s">
        <v>109</v>
      </c>
      <c r="D40" s="142" t="s">
        <v>714</v>
      </c>
      <c r="E40" s="142" t="s">
        <v>1292</v>
      </c>
      <c r="F40" s="142" t="s">
        <v>1292</v>
      </c>
      <c r="G40" s="142" t="s">
        <v>1292</v>
      </c>
      <c r="H40" s="142" t="s">
        <v>1292</v>
      </c>
      <c r="I40" s="142" t="s">
        <v>1382</v>
      </c>
      <c r="J40" s="142" t="s">
        <v>1292</v>
      </c>
      <c r="K40" s="142" t="s">
        <v>1292</v>
      </c>
      <c r="L40" s="142" t="s">
        <v>1292</v>
      </c>
      <c r="M40" s="142" t="s">
        <v>1292</v>
      </c>
      <c r="N40" s="142" t="s">
        <v>1292</v>
      </c>
      <c r="O40" s="142" t="s">
        <v>1381</v>
      </c>
      <c r="P40" s="147">
        <v>0</v>
      </c>
      <c r="Q40" s="142" t="s">
        <v>1292</v>
      </c>
      <c r="R40" s="142" t="s">
        <v>2375</v>
      </c>
      <c r="S40" s="142" t="s">
        <v>1292</v>
      </c>
      <c r="T40" s="142" t="s">
        <v>1292</v>
      </c>
      <c r="U40"/>
    </row>
    <row r="41" spans="2:21" x14ac:dyDescent="0.25">
      <c r="B41" s="142" t="s">
        <v>1836</v>
      </c>
      <c r="C41" s="142" t="s">
        <v>124</v>
      </c>
      <c r="D41" s="142" t="s">
        <v>714</v>
      </c>
      <c r="E41" s="142" t="s">
        <v>1292</v>
      </c>
      <c r="F41" s="142" t="s">
        <v>1292</v>
      </c>
      <c r="G41" s="142" t="s">
        <v>1292</v>
      </c>
      <c r="H41" s="142" t="s">
        <v>1292</v>
      </c>
      <c r="I41" s="142" t="s">
        <v>1382</v>
      </c>
      <c r="J41" s="142" t="s">
        <v>1292</v>
      </c>
      <c r="K41" s="142" t="s">
        <v>1292</v>
      </c>
      <c r="L41" s="142" t="s">
        <v>1292</v>
      </c>
      <c r="M41" s="142" t="s">
        <v>1292</v>
      </c>
      <c r="N41" s="142" t="s">
        <v>1292</v>
      </c>
      <c r="O41" s="142" t="s">
        <v>1381</v>
      </c>
      <c r="P41" s="147">
        <v>0</v>
      </c>
      <c r="Q41" s="142" t="s">
        <v>1292</v>
      </c>
      <c r="R41" s="142" t="s">
        <v>2375</v>
      </c>
      <c r="S41" s="142" t="s">
        <v>1292</v>
      </c>
      <c r="T41" s="142" t="s">
        <v>1292</v>
      </c>
      <c r="U41"/>
    </row>
    <row r="42" spans="2:21" x14ac:dyDescent="0.25">
      <c r="B42" s="142" t="s">
        <v>1837</v>
      </c>
      <c r="C42" s="142" t="s">
        <v>109</v>
      </c>
      <c r="D42" s="142" t="s">
        <v>714</v>
      </c>
      <c r="E42" s="142" t="s">
        <v>1292</v>
      </c>
      <c r="F42" s="142" t="s">
        <v>1292</v>
      </c>
      <c r="G42" s="142" t="s">
        <v>1292</v>
      </c>
      <c r="H42" s="142" t="s">
        <v>1292</v>
      </c>
      <c r="I42" s="142" t="s">
        <v>1382</v>
      </c>
      <c r="J42" s="142" t="s">
        <v>1292</v>
      </c>
      <c r="K42" s="142" t="s">
        <v>1292</v>
      </c>
      <c r="L42" s="142" t="s">
        <v>1292</v>
      </c>
      <c r="M42" s="142" t="s">
        <v>1292</v>
      </c>
      <c r="N42" s="142" t="s">
        <v>1292</v>
      </c>
      <c r="O42" s="142" t="s">
        <v>1381</v>
      </c>
      <c r="P42" s="147">
        <v>0</v>
      </c>
      <c r="Q42" s="142" t="s">
        <v>1292</v>
      </c>
      <c r="R42" s="142" t="s">
        <v>2375</v>
      </c>
      <c r="S42" s="142" t="s">
        <v>1292</v>
      </c>
      <c r="T42" s="142" t="s">
        <v>1292</v>
      </c>
      <c r="U42"/>
    </row>
    <row r="43" spans="2:21" x14ac:dyDescent="0.25">
      <c r="B43" s="142" t="s">
        <v>1838</v>
      </c>
      <c r="C43" s="142" t="s">
        <v>110</v>
      </c>
      <c r="D43" s="142" t="s">
        <v>714</v>
      </c>
      <c r="E43" s="142" t="s">
        <v>1292</v>
      </c>
      <c r="F43" s="142" t="s">
        <v>1292</v>
      </c>
      <c r="G43" s="142" t="s">
        <v>1292</v>
      </c>
      <c r="H43" s="142" t="s">
        <v>1292</v>
      </c>
      <c r="I43" s="142" t="s">
        <v>1382</v>
      </c>
      <c r="J43" s="142" t="s">
        <v>1292</v>
      </c>
      <c r="K43" s="142" t="s">
        <v>1292</v>
      </c>
      <c r="L43" s="142" t="s">
        <v>1292</v>
      </c>
      <c r="M43" s="142" t="s">
        <v>1292</v>
      </c>
      <c r="N43" s="142" t="s">
        <v>1292</v>
      </c>
      <c r="O43" s="142" t="s">
        <v>1381</v>
      </c>
      <c r="P43" s="147">
        <v>0</v>
      </c>
      <c r="Q43" s="142" t="s">
        <v>1292</v>
      </c>
      <c r="R43" s="142" t="s">
        <v>2375</v>
      </c>
      <c r="S43" s="142" t="s">
        <v>1292</v>
      </c>
      <c r="T43" s="142" t="s">
        <v>1845</v>
      </c>
      <c r="U43"/>
    </row>
    <row r="44" spans="2:21" x14ac:dyDescent="0.25">
      <c r="B44" s="142" t="s">
        <v>1839</v>
      </c>
      <c r="C44" s="142" t="s">
        <v>110</v>
      </c>
      <c r="D44" s="142" t="s">
        <v>714</v>
      </c>
      <c r="E44" s="142" t="s">
        <v>1292</v>
      </c>
      <c r="F44" s="142" t="s">
        <v>1292</v>
      </c>
      <c r="G44" s="142" t="s">
        <v>1292</v>
      </c>
      <c r="H44" s="142" t="s">
        <v>1292</v>
      </c>
      <c r="I44" s="142" t="s">
        <v>1382</v>
      </c>
      <c r="J44" s="142" t="s">
        <v>1292</v>
      </c>
      <c r="K44" s="142" t="s">
        <v>1292</v>
      </c>
      <c r="L44" s="142" t="s">
        <v>1292</v>
      </c>
      <c r="M44" s="142" t="s">
        <v>1292</v>
      </c>
      <c r="N44" s="142" t="s">
        <v>1292</v>
      </c>
      <c r="O44" s="142" t="s">
        <v>1381</v>
      </c>
      <c r="P44" s="147">
        <v>0</v>
      </c>
      <c r="Q44" s="142" t="s">
        <v>1292</v>
      </c>
      <c r="R44" s="142" t="s">
        <v>2375</v>
      </c>
      <c r="S44" s="142" t="s">
        <v>1292</v>
      </c>
      <c r="T44" s="142" t="s">
        <v>1292</v>
      </c>
      <c r="U44"/>
    </row>
    <row r="45" spans="2:21" x14ac:dyDescent="0.25">
      <c r="B45" s="142" t="s">
        <v>1840</v>
      </c>
      <c r="C45" s="142" t="s">
        <v>110</v>
      </c>
      <c r="D45" s="142" t="s">
        <v>714</v>
      </c>
      <c r="E45" s="142" t="s">
        <v>1292</v>
      </c>
      <c r="F45" s="142" t="s">
        <v>1292</v>
      </c>
      <c r="G45" s="142" t="s">
        <v>1292</v>
      </c>
      <c r="H45" s="142" t="s">
        <v>1292</v>
      </c>
      <c r="I45" s="142" t="s">
        <v>1382</v>
      </c>
      <c r="J45" s="142" t="s">
        <v>1292</v>
      </c>
      <c r="K45" s="142" t="s">
        <v>1292</v>
      </c>
      <c r="L45" s="142" t="s">
        <v>1292</v>
      </c>
      <c r="M45" s="142" t="s">
        <v>1292</v>
      </c>
      <c r="N45" s="142" t="s">
        <v>1292</v>
      </c>
      <c r="O45" s="142" t="s">
        <v>1381</v>
      </c>
      <c r="P45" s="147">
        <v>0</v>
      </c>
      <c r="Q45" s="142" t="s">
        <v>1292</v>
      </c>
      <c r="R45" s="142" t="s">
        <v>2375</v>
      </c>
      <c r="S45" s="142" t="s">
        <v>1292</v>
      </c>
      <c r="T45" s="142" t="s">
        <v>1292</v>
      </c>
      <c r="U45"/>
    </row>
    <row r="46" spans="2:21" x14ac:dyDescent="0.25">
      <c r="B46" s="142" t="s">
        <v>1841</v>
      </c>
      <c r="C46" s="142" t="s">
        <v>110</v>
      </c>
      <c r="D46" s="142" t="s">
        <v>714</v>
      </c>
      <c r="E46" s="142" t="s">
        <v>1292</v>
      </c>
      <c r="F46" s="142" t="s">
        <v>1292</v>
      </c>
      <c r="G46" s="142" t="s">
        <v>1292</v>
      </c>
      <c r="H46" s="142" t="s">
        <v>1292</v>
      </c>
      <c r="I46" s="142" t="s">
        <v>1382</v>
      </c>
      <c r="J46" s="142" t="s">
        <v>1292</v>
      </c>
      <c r="K46" s="142" t="s">
        <v>1292</v>
      </c>
      <c r="L46" s="142" t="s">
        <v>1292</v>
      </c>
      <c r="M46" s="142" t="s">
        <v>1292</v>
      </c>
      <c r="N46" s="142" t="s">
        <v>1292</v>
      </c>
      <c r="O46" s="142" t="s">
        <v>1381</v>
      </c>
      <c r="P46" s="147">
        <v>0</v>
      </c>
      <c r="Q46" s="142" t="s">
        <v>1292</v>
      </c>
      <c r="R46" s="142" t="s">
        <v>2375</v>
      </c>
      <c r="S46" s="142" t="s">
        <v>1292</v>
      </c>
      <c r="T46" s="142" t="s">
        <v>1292</v>
      </c>
      <c r="U46"/>
    </row>
    <row r="47" spans="2:21" x14ac:dyDescent="0.25">
      <c r="B47" s="142" t="s">
        <v>1842</v>
      </c>
      <c r="C47" s="142" t="s">
        <v>109</v>
      </c>
      <c r="D47" s="142" t="s">
        <v>714</v>
      </c>
      <c r="E47" s="142" t="s">
        <v>1292</v>
      </c>
      <c r="F47" s="142" t="s">
        <v>1292</v>
      </c>
      <c r="G47" s="142" t="s">
        <v>1292</v>
      </c>
      <c r="H47" s="142" t="s">
        <v>1292</v>
      </c>
      <c r="I47" s="142" t="s">
        <v>1382</v>
      </c>
      <c r="J47" s="142" t="s">
        <v>1292</v>
      </c>
      <c r="K47" s="142" t="s">
        <v>1292</v>
      </c>
      <c r="L47" s="142" t="s">
        <v>1292</v>
      </c>
      <c r="M47" s="142" t="s">
        <v>1292</v>
      </c>
      <c r="N47" s="142" t="s">
        <v>1292</v>
      </c>
      <c r="O47" s="142" t="s">
        <v>1381</v>
      </c>
      <c r="P47" s="147">
        <v>0</v>
      </c>
      <c r="Q47" s="142" t="s">
        <v>1292</v>
      </c>
      <c r="R47" s="142" t="s">
        <v>2375</v>
      </c>
      <c r="S47" s="142" t="s">
        <v>1292</v>
      </c>
      <c r="T47" s="142" t="s">
        <v>1292</v>
      </c>
      <c r="U47"/>
    </row>
    <row r="48" spans="2:21" x14ac:dyDescent="0.25">
      <c r="B48" s="142" t="s">
        <v>1843</v>
      </c>
      <c r="C48" s="142" t="s">
        <v>109</v>
      </c>
      <c r="D48" s="142" t="s">
        <v>714</v>
      </c>
      <c r="E48" s="142" t="s">
        <v>1292</v>
      </c>
      <c r="F48" s="142" t="s">
        <v>1292</v>
      </c>
      <c r="G48" s="142" t="s">
        <v>1292</v>
      </c>
      <c r="H48" s="142" t="s">
        <v>1292</v>
      </c>
      <c r="I48" s="142" t="s">
        <v>1382</v>
      </c>
      <c r="J48" s="142" t="s">
        <v>1292</v>
      </c>
      <c r="K48" s="142" t="s">
        <v>1292</v>
      </c>
      <c r="L48" s="142" t="s">
        <v>1292</v>
      </c>
      <c r="M48" s="142" t="s">
        <v>1292</v>
      </c>
      <c r="N48" s="142" t="s">
        <v>1292</v>
      </c>
      <c r="O48" s="142" t="s">
        <v>1381</v>
      </c>
      <c r="P48" s="147">
        <v>0</v>
      </c>
      <c r="Q48" s="142" t="s">
        <v>1292</v>
      </c>
      <c r="R48" s="142" t="s">
        <v>2375</v>
      </c>
      <c r="S48" s="142" t="s">
        <v>1292</v>
      </c>
      <c r="T48" s="142" t="s">
        <v>1292</v>
      </c>
      <c r="U48"/>
    </row>
    <row r="49" spans="1:21" x14ac:dyDescent="0.25">
      <c r="B49" s="142" t="s">
        <v>1844</v>
      </c>
      <c r="C49" s="142" t="s">
        <v>110</v>
      </c>
      <c r="D49" s="142" t="s">
        <v>714</v>
      </c>
      <c r="E49" s="142" t="s">
        <v>1292</v>
      </c>
      <c r="F49" s="142" t="s">
        <v>1292</v>
      </c>
      <c r="G49" s="142" t="s">
        <v>1292</v>
      </c>
      <c r="H49" s="142" t="s">
        <v>1292</v>
      </c>
      <c r="I49" s="142" t="s">
        <v>1382</v>
      </c>
      <c r="J49" s="142" t="s">
        <v>1292</v>
      </c>
      <c r="K49" s="142" t="s">
        <v>1292</v>
      </c>
      <c r="L49" s="142" t="s">
        <v>1292</v>
      </c>
      <c r="M49" s="142" t="s">
        <v>1292</v>
      </c>
      <c r="N49" s="142" t="s">
        <v>1292</v>
      </c>
      <c r="O49" s="142" t="s">
        <v>1381</v>
      </c>
      <c r="P49" s="147">
        <v>0</v>
      </c>
      <c r="Q49" s="142" t="s">
        <v>1292</v>
      </c>
      <c r="R49" s="142" t="s">
        <v>2375</v>
      </c>
      <c r="S49" s="142" t="s">
        <v>1292</v>
      </c>
      <c r="T49" s="142" t="s">
        <v>1292</v>
      </c>
      <c r="U49"/>
    </row>
    <row r="50" spans="1:21" x14ac:dyDescent="0.25">
      <c r="B50" s="142" t="s">
        <v>1886</v>
      </c>
      <c r="C50" s="142" t="s">
        <v>110</v>
      </c>
      <c r="D50" s="142" t="s">
        <v>714</v>
      </c>
      <c r="E50" s="142" t="s">
        <v>1292</v>
      </c>
      <c r="F50" s="142" t="s">
        <v>1292</v>
      </c>
      <c r="G50" s="142" t="s">
        <v>1292</v>
      </c>
      <c r="H50" s="142" t="s">
        <v>1292</v>
      </c>
      <c r="I50" s="142" t="s">
        <v>1382</v>
      </c>
      <c r="J50" s="142" t="s">
        <v>1292</v>
      </c>
      <c r="K50" s="142" t="s">
        <v>1292</v>
      </c>
      <c r="L50" s="142" t="s">
        <v>1292</v>
      </c>
      <c r="M50" s="142" t="s">
        <v>1292</v>
      </c>
      <c r="N50" s="142" t="s">
        <v>1292</v>
      </c>
      <c r="O50" s="142" t="s">
        <v>1381</v>
      </c>
      <c r="P50" s="147">
        <v>0</v>
      </c>
      <c r="Q50" s="142" t="s">
        <v>1292</v>
      </c>
      <c r="R50" s="142" t="s">
        <v>1292</v>
      </c>
      <c r="S50" s="142" t="s">
        <v>1292</v>
      </c>
      <c r="T50" s="142" t="s">
        <v>1292</v>
      </c>
      <c r="U50"/>
    </row>
    <row r="51" spans="1:21" x14ac:dyDescent="0.25">
      <c r="B51" s="142" t="s">
        <v>1930</v>
      </c>
      <c r="C51" s="142" t="s">
        <v>110</v>
      </c>
      <c r="D51" s="142" t="s">
        <v>714</v>
      </c>
      <c r="E51" s="142" t="s">
        <v>1292</v>
      </c>
      <c r="F51" s="142" t="s">
        <v>1292</v>
      </c>
      <c r="G51" s="142" t="s">
        <v>1292</v>
      </c>
      <c r="H51" s="142" t="s">
        <v>1292</v>
      </c>
      <c r="I51" s="142" t="s">
        <v>1382</v>
      </c>
      <c r="J51" s="142" t="s">
        <v>1292</v>
      </c>
      <c r="K51" s="142" t="s">
        <v>1292</v>
      </c>
      <c r="L51" s="142" t="s">
        <v>1292</v>
      </c>
      <c r="M51" s="142" t="s">
        <v>1292</v>
      </c>
      <c r="N51" s="142" t="s">
        <v>1292</v>
      </c>
      <c r="O51" s="142" t="s">
        <v>1381</v>
      </c>
      <c r="P51" s="147">
        <v>0</v>
      </c>
      <c r="Q51" s="142" t="s">
        <v>1292</v>
      </c>
      <c r="R51" s="142" t="s">
        <v>1292</v>
      </c>
      <c r="S51" s="142" t="s">
        <v>1292</v>
      </c>
      <c r="T51" s="142" t="s">
        <v>1292</v>
      </c>
      <c r="U51"/>
    </row>
    <row r="52" spans="1:21" x14ac:dyDescent="0.25">
      <c r="B52" s="142" t="s">
        <v>2179</v>
      </c>
      <c r="C52" s="142" t="s">
        <v>110</v>
      </c>
      <c r="D52" s="142" t="s">
        <v>714</v>
      </c>
      <c r="E52" s="142" t="s">
        <v>1292</v>
      </c>
      <c r="F52" s="142" t="s">
        <v>1292</v>
      </c>
      <c r="G52" s="142" t="s">
        <v>1292</v>
      </c>
      <c r="H52" s="142" t="s">
        <v>1292</v>
      </c>
      <c r="I52" s="142" t="s">
        <v>1382</v>
      </c>
      <c r="J52" s="142" t="s">
        <v>1292</v>
      </c>
      <c r="K52" s="142" t="s">
        <v>1292</v>
      </c>
      <c r="L52" s="142" t="s">
        <v>1292</v>
      </c>
      <c r="M52" s="142" t="s">
        <v>1292</v>
      </c>
      <c r="N52" s="142" t="s">
        <v>1292</v>
      </c>
      <c r="O52" s="142" t="s">
        <v>1381</v>
      </c>
      <c r="P52" s="147">
        <v>0</v>
      </c>
      <c r="Q52" s="142" t="s">
        <v>1292</v>
      </c>
      <c r="R52" s="142" t="s">
        <v>1292</v>
      </c>
      <c r="S52" s="142" t="s">
        <v>1292</v>
      </c>
      <c r="T52" s="142" t="s">
        <v>1292</v>
      </c>
      <c r="U52"/>
    </row>
    <row r="53" spans="1:21" x14ac:dyDescent="0.25">
      <c r="B53" s="142" t="s">
        <v>2194</v>
      </c>
      <c r="C53" s="142" t="s">
        <v>110</v>
      </c>
      <c r="D53" s="142" t="s">
        <v>714</v>
      </c>
      <c r="E53" s="142" t="s">
        <v>1292</v>
      </c>
      <c r="F53" s="142" t="s">
        <v>1292</v>
      </c>
      <c r="G53" s="142" t="s">
        <v>1292</v>
      </c>
      <c r="H53" s="142" t="s">
        <v>1292</v>
      </c>
      <c r="I53" s="142" t="s">
        <v>1382</v>
      </c>
      <c r="J53" s="142" t="s">
        <v>1292</v>
      </c>
      <c r="K53" s="142" t="s">
        <v>1292</v>
      </c>
      <c r="L53" s="142" t="s">
        <v>1292</v>
      </c>
      <c r="M53" s="142" t="s">
        <v>1292</v>
      </c>
      <c r="N53" s="142" t="s">
        <v>1292</v>
      </c>
      <c r="O53" s="142" t="s">
        <v>1381</v>
      </c>
      <c r="P53" s="147">
        <v>0</v>
      </c>
      <c r="Q53" s="142" t="s">
        <v>1292</v>
      </c>
      <c r="R53" s="142" t="s">
        <v>2375</v>
      </c>
      <c r="S53" s="142" t="s">
        <v>1292</v>
      </c>
      <c r="T53" s="142" t="s">
        <v>1292</v>
      </c>
      <c r="U53"/>
    </row>
    <row r="54" spans="1:21" x14ac:dyDescent="0.25">
      <c r="B54" s="142" t="s">
        <v>2195</v>
      </c>
      <c r="C54" s="142" t="s">
        <v>110</v>
      </c>
      <c r="D54" s="142" t="s">
        <v>714</v>
      </c>
      <c r="E54" s="142" t="s">
        <v>1292</v>
      </c>
      <c r="F54" s="142" t="s">
        <v>1292</v>
      </c>
      <c r="G54" s="142" t="s">
        <v>1292</v>
      </c>
      <c r="H54" s="142" t="s">
        <v>1292</v>
      </c>
      <c r="I54" s="142" t="s">
        <v>1382</v>
      </c>
      <c r="J54" s="142" t="s">
        <v>1292</v>
      </c>
      <c r="K54" s="142" t="s">
        <v>1292</v>
      </c>
      <c r="L54" s="142" t="s">
        <v>1292</v>
      </c>
      <c r="M54" s="142" t="s">
        <v>1292</v>
      </c>
      <c r="N54" s="142" t="s">
        <v>1292</v>
      </c>
      <c r="O54" s="142" t="s">
        <v>1381</v>
      </c>
      <c r="P54" s="147">
        <v>0</v>
      </c>
      <c r="Q54" s="142" t="s">
        <v>1292</v>
      </c>
      <c r="R54" s="142" t="s">
        <v>2375</v>
      </c>
      <c r="S54" s="142" t="s">
        <v>1292</v>
      </c>
      <c r="T54" s="142" t="s">
        <v>1292</v>
      </c>
      <c r="U54"/>
    </row>
    <row r="55" spans="1:21" x14ac:dyDescent="0.25">
      <c r="B55" s="142" t="s">
        <v>2196</v>
      </c>
      <c r="C55" s="142" t="s">
        <v>109</v>
      </c>
      <c r="D55" s="142" t="s">
        <v>714</v>
      </c>
      <c r="E55" s="142" t="s">
        <v>1292</v>
      </c>
      <c r="F55" s="142" t="s">
        <v>1292</v>
      </c>
      <c r="G55" s="142" t="s">
        <v>1292</v>
      </c>
      <c r="H55" s="142" t="s">
        <v>1292</v>
      </c>
      <c r="I55" s="142" t="s">
        <v>1382</v>
      </c>
      <c r="J55" s="142" t="s">
        <v>1292</v>
      </c>
      <c r="K55" s="142" t="s">
        <v>1292</v>
      </c>
      <c r="L55" s="142" t="s">
        <v>1292</v>
      </c>
      <c r="M55" s="142" t="s">
        <v>1292</v>
      </c>
      <c r="N55" s="142" t="s">
        <v>1292</v>
      </c>
      <c r="O55" s="142" t="s">
        <v>1381</v>
      </c>
      <c r="P55" s="147">
        <v>0</v>
      </c>
      <c r="Q55" s="142" t="s">
        <v>1292</v>
      </c>
      <c r="R55" s="142" t="s">
        <v>2375</v>
      </c>
      <c r="S55" s="142" t="s">
        <v>1292</v>
      </c>
      <c r="T55" s="142" t="s">
        <v>1292</v>
      </c>
      <c r="U55"/>
    </row>
    <row r="56" spans="1:21" x14ac:dyDescent="0.25">
      <c r="A56" s="142" t="s">
        <v>1824</v>
      </c>
      <c r="B56" s="142" t="s">
        <v>1489</v>
      </c>
      <c r="C56" s="142" t="s">
        <v>1492</v>
      </c>
      <c r="D56" s="142" t="s">
        <v>714</v>
      </c>
      <c r="E56" s="142" t="s">
        <v>2149</v>
      </c>
      <c r="F56" s="142" t="s">
        <v>1292</v>
      </c>
      <c r="G56" s="142" t="s">
        <v>1292</v>
      </c>
      <c r="H56" s="142" t="s">
        <v>1292</v>
      </c>
      <c r="I56" s="142" t="s">
        <v>507</v>
      </c>
      <c r="J56" s="142" t="s">
        <v>1292</v>
      </c>
      <c r="K56" s="142" t="s">
        <v>1533</v>
      </c>
      <c r="L56" s="142" t="s">
        <v>1292</v>
      </c>
      <c r="M56" s="142" t="s">
        <v>1292</v>
      </c>
      <c r="N56" s="142" t="s">
        <v>1292</v>
      </c>
      <c r="O56" s="142" t="s">
        <v>1142</v>
      </c>
      <c r="P56" s="147">
        <v>0</v>
      </c>
      <c r="Q56" s="142" t="s">
        <v>1292</v>
      </c>
      <c r="R56" s="142" t="s">
        <v>2357</v>
      </c>
      <c r="S56" s="142" t="s">
        <v>1292</v>
      </c>
      <c r="T56" s="142" t="s">
        <v>1537</v>
      </c>
      <c r="U56"/>
    </row>
    <row r="57" spans="1:21" x14ac:dyDescent="0.25">
      <c r="A57" s="142" t="s">
        <v>312</v>
      </c>
      <c r="B57" s="142" t="s">
        <v>1488</v>
      </c>
      <c r="C57" s="142" t="s">
        <v>1492</v>
      </c>
      <c r="D57" s="142" t="s">
        <v>714</v>
      </c>
      <c r="E57" s="142" t="s">
        <v>1539</v>
      </c>
      <c r="F57" s="142" t="s">
        <v>1292</v>
      </c>
      <c r="G57" s="142" t="s">
        <v>1292</v>
      </c>
      <c r="H57" s="142" t="s">
        <v>1292</v>
      </c>
      <c r="I57" s="142" t="s">
        <v>984</v>
      </c>
      <c r="J57" s="142" t="s">
        <v>1292</v>
      </c>
      <c r="K57" s="142" t="s">
        <v>1532</v>
      </c>
      <c r="L57" s="142" t="s">
        <v>1292</v>
      </c>
      <c r="M57" s="142" t="s">
        <v>1292</v>
      </c>
      <c r="N57" s="142" t="s">
        <v>1292</v>
      </c>
      <c r="O57" s="142" t="s">
        <v>1142</v>
      </c>
      <c r="P57" s="147">
        <v>0</v>
      </c>
      <c r="Q57" s="142" t="s">
        <v>1292</v>
      </c>
      <c r="R57" s="142" t="s">
        <v>2357</v>
      </c>
      <c r="S57" s="142" t="s">
        <v>1292</v>
      </c>
      <c r="T57" s="142" t="s">
        <v>1537</v>
      </c>
      <c r="U57"/>
    </row>
    <row r="58" spans="1:21" x14ac:dyDescent="0.25">
      <c r="A58" s="142" t="s">
        <v>346</v>
      </c>
      <c r="B58" s="142" t="s">
        <v>101</v>
      </c>
      <c r="C58" s="142" t="s">
        <v>109</v>
      </c>
      <c r="D58" s="142" t="s">
        <v>714</v>
      </c>
      <c r="E58" s="142" t="s">
        <v>225</v>
      </c>
      <c r="F58" s="142" t="s">
        <v>250</v>
      </c>
      <c r="G58" s="142" t="s">
        <v>931</v>
      </c>
      <c r="H58" s="142" t="s">
        <v>932</v>
      </c>
      <c r="I58" s="142" t="s">
        <v>505</v>
      </c>
      <c r="J58" s="142" t="s">
        <v>1213</v>
      </c>
      <c r="K58" s="142" t="s">
        <v>434</v>
      </c>
      <c r="L58" s="142" t="s">
        <v>400</v>
      </c>
      <c r="M58" s="146">
        <v>44183</v>
      </c>
      <c r="N58" s="142">
        <v>60</v>
      </c>
      <c r="O58" s="142" t="s">
        <v>1328</v>
      </c>
      <c r="P58" s="147">
        <v>1</v>
      </c>
      <c r="Q58" s="142">
        <v>0.69599999999999995</v>
      </c>
      <c r="R58" s="142" t="s">
        <v>169</v>
      </c>
      <c r="S58" s="142" t="s">
        <v>167</v>
      </c>
      <c r="T58" s="142" t="s">
        <v>1292</v>
      </c>
      <c r="U58"/>
    </row>
    <row r="59" spans="1:21" x14ac:dyDescent="0.25">
      <c r="A59" s="142" t="s">
        <v>1387</v>
      </c>
      <c r="B59" s="142" t="s">
        <v>1141</v>
      </c>
      <c r="C59" s="142" t="s">
        <v>110</v>
      </c>
      <c r="D59" s="142" t="s">
        <v>714</v>
      </c>
      <c r="E59" s="142" t="s">
        <v>1292</v>
      </c>
      <c r="F59" s="142" t="s">
        <v>1292</v>
      </c>
      <c r="G59" s="142" t="s">
        <v>1292</v>
      </c>
      <c r="H59" s="142" t="s">
        <v>1292</v>
      </c>
      <c r="I59" s="142" t="s">
        <v>1384</v>
      </c>
      <c r="J59" s="142" t="s">
        <v>1373</v>
      </c>
      <c r="K59" s="142" t="s">
        <v>1292</v>
      </c>
      <c r="L59" s="142" t="s">
        <v>1292</v>
      </c>
      <c r="M59" s="142" t="s">
        <v>1292</v>
      </c>
      <c r="N59" s="142" t="s">
        <v>1292</v>
      </c>
      <c r="O59" s="142" t="s">
        <v>1381</v>
      </c>
      <c r="P59" s="147">
        <v>0</v>
      </c>
      <c r="Q59" s="142">
        <v>130</v>
      </c>
      <c r="R59" s="142" t="s">
        <v>169</v>
      </c>
      <c r="S59" s="142" t="s">
        <v>1292</v>
      </c>
      <c r="T59" s="142" t="s">
        <v>2216</v>
      </c>
      <c r="U59"/>
    </row>
    <row r="60" spans="1:21" x14ac:dyDescent="0.25">
      <c r="B60" s="142" t="s">
        <v>1749</v>
      </c>
      <c r="C60" s="142" t="s">
        <v>110</v>
      </c>
      <c r="D60" s="142" t="s">
        <v>714</v>
      </c>
      <c r="E60" s="142" t="s">
        <v>1292</v>
      </c>
      <c r="F60" s="142" t="s">
        <v>1292</v>
      </c>
      <c r="G60" s="142" t="s">
        <v>1292</v>
      </c>
      <c r="H60" s="142" t="s">
        <v>1292</v>
      </c>
      <c r="I60" s="142" t="s">
        <v>1384</v>
      </c>
      <c r="J60" s="142" t="s">
        <v>1373</v>
      </c>
      <c r="K60" s="142" t="s">
        <v>1292</v>
      </c>
      <c r="L60" s="142" t="s">
        <v>1292</v>
      </c>
      <c r="M60" s="142" t="s">
        <v>1292</v>
      </c>
      <c r="N60" s="142" t="s">
        <v>1292</v>
      </c>
      <c r="O60" s="142" t="s">
        <v>1381</v>
      </c>
      <c r="P60" s="147">
        <v>0</v>
      </c>
      <c r="Q60" s="142" t="s">
        <v>1292</v>
      </c>
      <c r="R60" s="142" t="s">
        <v>2358</v>
      </c>
      <c r="S60" s="142" t="s">
        <v>1292</v>
      </c>
      <c r="T60" s="142" t="s">
        <v>1292</v>
      </c>
      <c r="U60"/>
    </row>
    <row r="61" spans="1:21" x14ac:dyDescent="0.25">
      <c r="A61" s="142" t="s">
        <v>2181</v>
      </c>
      <c r="B61" s="142" t="s">
        <v>1785</v>
      </c>
      <c r="C61" s="142" t="s">
        <v>110</v>
      </c>
      <c r="D61" s="142" t="s">
        <v>714</v>
      </c>
      <c r="E61" s="142" t="s">
        <v>1292</v>
      </c>
      <c r="F61" s="142" t="s">
        <v>1292</v>
      </c>
      <c r="G61" s="142" t="s">
        <v>1292</v>
      </c>
      <c r="H61" s="142" t="s">
        <v>1292</v>
      </c>
      <c r="I61" s="142" t="s">
        <v>2157</v>
      </c>
      <c r="J61" s="142" t="s">
        <v>2158</v>
      </c>
      <c r="K61" s="142" t="s">
        <v>1292</v>
      </c>
      <c r="L61" s="142" t="s">
        <v>1292</v>
      </c>
      <c r="M61" s="142" t="s">
        <v>1292</v>
      </c>
      <c r="N61" s="142" t="s">
        <v>1292</v>
      </c>
      <c r="O61" s="142" t="s">
        <v>1381</v>
      </c>
      <c r="P61" s="147">
        <v>0</v>
      </c>
      <c r="Q61" s="142" t="s">
        <v>1292</v>
      </c>
      <c r="R61" s="142" t="s">
        <v>1134</v>
      </c>
      <c r="S61" s="142" t="s">
        <v>1292</v>
      </c>
      <c r="T61" s="142" t="s">
        <v>1292</v>
      </c>
      <c r="U61"/>
    </row>
    <row r="62" spans="1:21" x14ac:dyDescent="0.25">
      <c r="A62" s="142" t="s">
        <v>2282</v>
      </c>
      <c r="B62" s="142" t="s">
        <v>2279</v>
      </c>
      <c r="C62" s="142" t="s">
        <v>110</v>
      </c>
      <c r="D62" s="142" t="s">
        <v>714</v>
      </c>
      <c r="E62" s="142" t="s">
        <v>2276</v>
      </c>
      <c r="F62" s="142" t="s">
        <v>1292</v>
      </c>
      <c r="G62" s="142" t="s">
        <v>1292</v>
      </c>
      <c r="H62" s="142" t="s">
        <v>1292</v>
      </c>
      <c r="I62" s="142" t="s">
        <v>506</v>
      </c>
      <c r="J62" s="142" t="s">
        <v>2277</v>
      </c>
      <c r="K62" s="142" t="s">
        <v>2281</v>
      </c>
      <c r="L62" s="142" t="s">
        <v>2273</v>
      </c>
      <c r="M62" s="142" t="s">
        <v>1292</v>
      </c>
      <c r="N62" s="142" t="s">
        <v>2280</v>
      </c>
      <c r="O62" s="142" t="s">
        <v>1132</v>
      </c>
      <c r="P62" s="147">
        <v>0.95</v>
      </c>
      <c r="Q62" s="142" t="s">
        <v>1292</v>
      </c>
      <c r="R62" s="142" t="s">
        <v>1134</v>
      </c>
      <c r="S62" s="142" t="s">
        <v>2275</v>
      </c>
      <c r="T62" s="142" t="s">
        <v>1292</v>
      </c>
      <c r="U62"/>
    </row>
    <row r="63" spans="1:21" x14ac:dyDescent="0.25">
      <c r="A63" s="142" t="s">
        <v>1288</v>
      </c>
      <c r="B63" s="142" t="s">
        <v>99</v>
      </c>
      <c r="C63" s="142" t="s">
        <v>110</v>
      </c>
      <c r="D63" s="142" t="s">
        <v>714</v>
      </c>
      <c r="E63" s="142" t="s">
        <v>1075</v>
      </c>
      <c r="F63" s="142" t="s">
        <v>1292</v>
      </c>
      <c r="G63" s="142" t="s">
        <v>1074</v>
      </c>
      <c r="H63" s="142" t="s">
        <v>1292</v>
      </c>
      <c r="I63" s="142" t="s">
        <v>490</v>
      </c>
      <c r="J63" s="142" t="s">
        <v>345</v>
      </c>
      <c r="K63" s="142" t="s">
        <v>432</v>
      </c>
      <c r="L63" s="142" t="s">
        <v>1174</v>
      </c>
      <c r="M63" s="146">
        <v>44183</v>
      </c>
      <c r="N63" s="142">
        <v>120</v>
      </c>
      <c r="O63" s="142" t="s">
        <v>1328</v>
      </c>
      <c r="P63" s="147">
        <v>1</v>
      </c>
      <c r="Q63" s="142" t="s">
        <v>1292</v>
      </c>
      <c r="R63" s="142" t="s">
        <v>1134</v>
      </c>
      <c r="S63" s="142" t="s">
        <v>165</v>
      </c>
      <c r="T63" s="142" t="s">
        <v>1175</v>
      </c>
      <c r="U63"/>
    </row>
    <row r="64" spans="1:21" x14ac:dyDescent="0.25">
      <c r="A64" s="142" t="s">
        <v>1931</v>
      </c>
      <c r="B64" s="142" t="s">
        <v>1898</v>
      </c>
      <c r="C64" s="142" t="s">
        <v>110</v>
      </c>
      <c r="D64" s="142" t="s">
        <v>714</v>
      </c>
      <c r="E64" s="142" t="s">
        <v>1292</v>
      </c>
      <c r="F64" s="142" t="s">
        <v>1292</v>
      </c>
      <c r="G64" s="142" t="s">
        <v>1292</v>
      </c>
      <c r="H64" s="142" t="s">
        <v>1292</v>
      </c>
      <c r="I64" s="142" t="s">
        <v>1292</v>
      </c>
      <c r="J64" s="142" t="s">
        <v>1292</v>
      </c>
      <c r="K64" s="142" t="s">
        <v>1900</v>
      </c>
      <c r="L64" s="142" t="s">
        <v>1902</v>
      </c>
      <c r="M64" s="142" t="s">
        <v>1292</v>
      </c>
      <c r="N64" s="142">
        <v>20</v>
      </c>
      <c r="O64" s="142" t="s">
        <v>1381</v>
      </c>
      <c r="P64" s="147">
        <v>0</v>
      </c>
      <c r="Q64" s="142" t="s">
        <v>1292</v>
      </c>
      <c r="R64" s="142" t="s">
        <v>1292</v>
      </c>
      <c r="S64" s="142" t="s">
        <v>1292</v>
      </c>
      <c r="T64" s="142" t="s">
        <v>1899</v>
      </c>
      <c r="U64"/>
    </row>
    <row r="65" spans="1:21" x14ac:dyDescent="0.25">
      <c r="A65" s="142" t="s">
        <v>2180</v>
      </c>
      <c r="B65" s="142" t="s">
        <v>1782</v>
      </c>
      <c r="C65" s="142" t="s">
        <v>110</v>
      </c>
      <c r="D65" s="142" t="s">
        <v>714</v>
      </c>
      <c r="E65" s="142" t="s">
        <v>1292</v>
      </c>
      <c r="F65" s="142" t="s">
        <v>1292</v>
      </c>
      <c r="G65" s="142" t="s">
        <v>1292</v>
      </c>
      <c r="H65" s="142" t="s">
        <v>1292</v>
      </c>
      <c r="I65" s="142" t="s">
        <v>1382</v>
      </c>
      <c r="J65" s="142" t="s">
        <v>1292</v>
      </c>
      <c r="K65" s="142" t="s">
        <v>1292</v>
      </c>
      <c r="L65" s="142" t="s">
        <v>1292</v>
      </c>
      <c r="M65" s="142" t="s">
        <v>1292</v>
      </c>
      <c r="N65" s="142" t="s">
        <v>1292</v>
      </c>
      <c r="O65" s="142" t="s">
        <v>1381</v>
      </c>
      <c r="P65" s="147">
        <v>0</v>
      </c>
      <c r="Q65" s="142" t="s">
        <v>1292</v>
      </c>
      <c r="R65" s="142" t="s">
        <v>1134</v>
      </c>
      <c r="S65" s="142" t="s">
        <v>1292</v>
      </c>
      <c r="T65" s="142" t="s">
        <v>1292</v>
      </c>
      <c r="U65"/>
    </row>
    <row r="66" spans="1:21" x14ac:dyDescent="0.25">
      <c r="A66" s="142" t="s">
        <v>1298</v>
      </c>
      <c r="B66" s="142" t="s">
        <v>842</v>
      </c>
      <c r="C66" s="142" t="s">
        <v>109</v>
      </c>
      <c r="D66" s="142" t="s">
        <v>714</v>
      </c>
      <c r="E66" s="142" t="s">
        <v>849</v>
      </c>
      <c r="F66" s="142" t="s">
        <v>850</v>
      </c>
      <c r="G66" s="142" t="s">
        <v>956</v>
      </c>
      <c r="H66" s="142" t="s">
        <v>957</v>
      </c>
      <c r="I66" s="142" t="s">
        <v>491</v>
      </c>
      <c r="J66" s="142" t="s">
        <v>839</v>
      </c>
      <c r="K66" s="142" t="s">
        <v>843</v>
      </c>
      <c r="L66" s="142" t="s">
        <v>841</v>
      </c>
      <c r="M66" s="146">
        <v>44071</v>
      </c>
      <c r="N66" s="142">
        <v>60</v>
      </c>
      <c r="O66" s="142" t="s">
        <v>1131</v>
      </c>
      <c r="P66" s="147">
        <v>1</v>
      </c>
      <c r="Q66" s="142">
        <v>34</v>
      </c>
      <c r="R66" s="142" t="s">
        <v>169</v>
      </c>
      <c r="S66" s="142" t="s">
        <v>811</v>
      </c>
      <c r="T66" s="142" t="s">
        <v>1674</v>
      </c>
      <c r="U66"/>
    </row>
    <row r="67" spans="1:21" x14ac:dyDescent="0.25">
      <c r="B67" s="142" t="s">
        <v>846</v>
      </c>
      <c r="C67" s="142" t="s">
        <v>109</v>
      </c>
      <c r="D67" s="142" t="s">
        <v>714</v>
      </c>
      <c r="E67" s="142" t="s">
        <v>850</v>
      </c>
      <c r="F67" s="142" t="s">
        <v>851</v>
      </c>
      <c r="G67" s="142" t="s">
        <v>958</v>
      </c>
      <c r="H67" s="142" t="s">
        <v>959</v>
      </c>
      <c r="I67" s="142" t="s">
        <v>491</v>
      </c>
      <c r="J67" s="142" t="s">
        <v>671</v>
      </c>
      <c r="K67" s="142" t="s">
        <v>847</v>
      </c>
      <c r="L67" s="142" t="s">
        <v>845</v>
      </c>
      <c r="M67" s="146">
        <v>44071</v>
      </c>
      <c r="N67" s="142">
        <v>60</v>
      </c>
      <c r="O67" s="142" t="s">
        <v>1131</v>
      </c>
      <c r="P67" s="147">
        <v>1</v>
      </c>
      <c r="Q67" s="142">
        <v>28</v>
      </c>
      <c r="R67" s="142" t="s">
        <v>169</v>
      </c>
      <c r="S67" s="142" t="s">
        <v>811</v>
      </c>
      <c r="T67" s="142" t="s">
        <v>1674</v>
      </c>
      <c r="U67"/>
    </row>
    <row r="68" spans="1:21" x14ac:dyDescent="0.25">
      <c r="B68" s="142" t="s">
        <v>51</v>
      </c>
      <c r="C68" s="142" t="s">
        <v>110</v>
      </c>
      <c r="D68" s="142" t="s">
        <v>714</v>
      </c>
      <c r="E68" s="142" t="s">
        <v>1292</v>
      </c>
      <c r="F68" s="142" t="s">
        <v>1292</v>
      </c>
      <c r="G68" s="142" t="s">
        <v>1292</v>
      </c>
      <c r="H68" s="142" t="s">
        <v>1292</v>
      </c>
      <c r="I68" s="142" t="s">
        <v>491</v>
      </c>
      <c r="J68" s="142" t="s">
        <v>277</v>
      </c>
      <c r="K68" s="142" t="s">
        <v>1292</v>
      </c>
      <c r="L68" s="142" t="s">
        <v>1292</v>
      </c>
      <c r="M68" s="142" t="s">
        <v>1292</v>
      </c>
      <c r="N68" s="142" t="s">
        <v>1292</v>
      </c>
      <c r="O68" s="142" t="s">
        <v>1328</v>
      </c>
      <c r="P68" s="147">
        <v>1</v>
      </c>
      <c r="Q68" s="142">
        <v>219.18299999999999</v>
      </c>
      <c r="R68" s="142" t="s">
        <v>169</v>
      </c>
      <c r="S68" s="142" t="s">
        <v>139</v>
      </c>
      <c r="T68" s="142" t="s">
        <v>989</v>
      </c>
      <c r="U68"/>
    </row>
    <row r="69" spans="1:21" x14ac:dyDescent="0.25">
      <c r="B69" s="142" t="s">
        <v>1427</v>
      </c>
      <c r="C69" s="142" t="s">
        <v>1492</v>
      </c>
      <c r="D69" s="142" t="s">
        <v>714</v>
      </c>
      <c r="E69" s="142" t="s">
        <v>670</v>
      </c>
      <c r="F69" s="142" t="s">
        <v>1292</v>
      </c>
      <c r="G69" s="142" t="s">
        <v>1292</v>
      </c>
      <c r="H69" s="142" t="s">
        <v>1292</v>
      </c>
      <c r="I69" s="142" t="s">
        <v>491</v>
      </c>
      <c r="J69" s="142" t="s">
        <v>1292</v>
      </c>
      <c r="K69" s="142" t="s">
        <v>1181</v>
      </c>
      <c r="L69" s="142" t="s">
        <v>1292</v>
      </c>
      <c r="M69" s="142" t="s">
        <v>1292</v>
      </c>
      <c r="N69" s="142" t="s">
        <v>1292</v>
      </c>
      <c r="O69" s="142" t="s">
        <v>1142</v>
      </c>
      <c r="P69" s="147">
        <v>0</v>
      </c>
      <c r="Q69" s="142" t="s">
        <v>1292</v>
      </c>
      <c r="R69" s="142" t="s">
        <v>1134</v>
      </c>
      <c r="S69" s="142" t="s">
        <v>1292</v>
      </c>
      <c r="T69" s="142" t="s">
        <v>1537</v>
      </c>
      <c r="U69"/>
    </row>
    <row r="70" spans="1:21" x14ac:dyDescent="0.25">
      <c r="B70" s="142" t="s">
        <v>1428</v>
      </c>
      <c r="C70" s="142" t="s">
        <v>124</v>
      </c>
      <c r="D70" s="142" t="s">
        <v>714</v>
      </c>
      <c r="E70" s="142" t="s">
        <v>1562</v>
      </c>
      <c r="F70" s="142" t="s">
        <v>1292</v>
      </c>
      <c r="G70" s="142" t="s">
        <v>1292</v>
      </c>
      <c r="H70" s="142" t="s">
        <v>1292</v>
      </c>
      <c r="I70" s="142" t="s">
        <v>491</v>
      </c>
      <c r="J70" s="142" t="s">
        <v>1292</v>
      </c>
      <c r="K70" s="142" t="s">
        <v>1181</v>
      </c>
      <c r="L70" s="142" t="s">
        <v>1292</v>
      </c>
      <c r="M70" s="142" t="s">
        <v>1292</v>
      </c>
      <c r="N70" s="142" t="s">
        <v>1292</v>
      </c>
      <c r="O70" s="142" t="s">
        <v>1142</v>
      </c>
      <c r="P70" s="147">
        <v>0</v>
      </c>
      <c r="Q70" s="142" t="s">
        <v>1292</v>
      </c>
      <c r="R70" s="142" t="s">
        <v>1292</v>
      </c>
      <c r="S70" s="142" t="s">
        <v>1292</v>
      </c>
      <c r="T70" s="142" t="s">
        <v>1537</v>
      </c>
      <c r="U70"/>
    </row>
    <row r="71" spans="1:21" x14ac:dyDescent="0.25">
      <c r="B71" s="142" t="s">
        <v>1761</v>
      </c>
      <c r="C71" s="142" t="s">
        <v>124</v>
      </c>
      <c r="D71" s="142" t="s">
        <v>714</v>
      </c>
      <c r="E71" s="142" t="s">
        <v>1292</v>
      </c>
      <c r="F71" s="142" t="s">
        <v>1292</v>
      </c>
      <c r="G71" s="142" t="s">
        <v>1292</v>
      </c>
      <c r="H71" s="142" t="s">
        <v>1292</v>
      </c>
      <c r="I71" s="142" t="s">
        <v>491</v>
      </c>
      <c r="J71" s="142" t="s">
        <v>1292</v>
      </c>
      <c r="K71" s="142" t="s">
        <v>1292</v>
      </c>
      <c r="L71" s="142" t="s">
        <v>1292</v>
      </c>
      <c r="M71" s="142" t="s">
        <v>1292</v>
      </c>
      <c r="N71" s="142" t="s">
        <v>1292</v>
      </c>
      <c r="O71" s="142" t="s">
        <v>1381</v>
      </c>
      <c r="P71" s="147">
        <v>0</v>
      </c>
      <c r="Q71" s="142" t="s">
        <v>1292</v>
      </c>
      <c r="R71" s="142" t="s">
        <v>2358</v>
      </c>
      <c r="S71" s="142" t="s">
        <v>1292</v>
      </c>
      <c r="T71" s="142" t="s">
        <v>1292</v>
      </c>
      <c r="U71"/>
    </row>
    <row r="72" spans="1:21" x14ac:dyDescent="0.25">
      <c r="B72" s="142" t="s">
        <v>1912</v>
      </c>
      <c r="C72" s="142" t="s">
        <v>110</v>
      </c>
      <c r="D72" s="142" t="s">
        <v>714</v>
      </c>
      <c r="E72" s="142" t="s">
        <v>1292</v>
      </c>
      <c r="F72" s="142" t="s">
        <v>1292</v>
      </c>
      <c r="G72" s="142" t="s">
        <v>1292</v>
      </c>
      <c r="H72" s="142" t="s">
        <v>1292</v>
      </c>
      <c r="I72" s="142" t="s">
        <v>491</v>
      </c>
      <c r="J72" s="142" t="s">
        <v>1292</v>
      </c>
      <c r="K72" s="142" t="s">
        <v>1181</v>
      </c>
      <c r="L72" s="142" t="s">
        <v>1913</v>
      </c>
      <c r="M72" s="142" t="s">
        <v>1292</v>
      </c>
      <c r="N72" s="142">
        <v>20</v>
      </c>
      <c r="O72" s="142" t="s">
        <v>1381</v>
      </c>
      <c r="P72" s="147">
        <v>0</v>
      </c>
      <c r="Q72" s="142" t="s">
        <v>1292</v>
      </c>
      <c r="R72" s="142" t="s">
        <v>1292</v>
      </c>
      <c r="S72" s="142" t="s">
        <v>1292</v>
      </c>
      <c r="T72" s="142" t="s">
        <v>1914</v>
      </c>
      <c r="U72"/>
    </row>
    <row r="73" spans="1:21" x14ac:dyDescent="0.25">
      <c r="A73" s="142" t="s">
        <v>1314</v>
      </c>
      <c r="B73" s="142" t="s">
        <v>69</v>
      </c>
      <c r="C73" s="142" t="s">
        <v>109</v>
      </c>
      <c r="D73" s="142" t="s">
        <v>714</v>
      </c>
      <c r="E73" s="142" t="s">
        <v>234</v>
      </c>
      <c r="F73" s="142" t="s">
        <v>1292</v>
      </c>
      <c r="G73" s="142" t="s">
        <v>205</v>
      </c>
      <c r="H73" s="142" t="s">
        <v>1292</v>
      </c>
      <c r="I73" s="142" t="s">
        <v>502</v>
      </c>
      <c r="J73" s="142" t="s">
        <v>308</v>
      </c>
      <c r="K73" s="142" t="s">
        <v>465</v>
      </c>
      <c r="L73" s="142" t="s">
        <v>1292</v>
      </c>
      <c r="M73" s="146">
        <v>44136</v>
      </c>
      <c r="N73" s="142">
        <v>90</v>
      </c>
      <c r="O73" s="142" t="s">
        <v>1328</v>
      </c>
      <c r="P73" s="147">
        <v>1</v>
      </c>
      <c r="Q73" s="142">
        <v>6</v>
      </c>
      <c r="R73" s="142" t="s">
        <v>1134</v>
      </c>
      <c r="S73" s="142" t="s">
        <v>2113</v>
      </c>
      <c r="T73" s="142" t="s">
        <v>1292</v>
      </c>
      <c r="U73"/>
    </row>
    <row r="74" spans="1:21" x14ac:dyDescent="0.25">
      <c r="B74" s="142" t="s">
        <v>1429</v>
      </c>
      <c r="C74" s="142" t="s">
        <v>1492</v>
      </c>
      <c r="D74" s="142" t="s">
        <v>714</v>
      </c>
      <c r="E74" s="142" t="s">
        <v>1563</v>
      </c>
      <c r="F74" s="142" t="s">
        <v>1292</v>
      </c>
      <c r="G74" s="142" t="s">
        <v>1292</v>
      </c>
      <c r="H74" s="142" t="s">
        <v>1292</v>
      </c>
      <c r="I74" s="142" t="s">
        <v>502</v>
      </c>
      <c r="J74" s="142" t="s">
        <v>1292</v>
      </c>
      <c r="K74" s="142" t="s">
        <v>1506</v>
      </c>
      <c r="L74" s="142" t="s">
        <v>1292</v>
      </c>
      <c r="M74" s="142" t="s">
        <v>1292</v>
      </c>
      <c r="N74" s="142" t="s">
        <v>1292</v>
      </c>
      <c r="O74" s="142" t="s">
        <v>1142</v>
      </c>
      <c r="P74" s="147">
        <v>0</v>
      </c>
      <c r="Q74" s="142" t="s">
        <v>1292</v>
      </c>
      <c r="R74" s="142" t="s">
        <v>1134</v>
      </c>
      <c r="S74" s="142" t="s">
        <v>1292</v>
      </c>
      <c r="T74" s="142" t="s">
        <v>1537</v>
      </c>
      <c r="U74"/>
    </row>
    <row r="75" spans="1:21" x14ac:dyDescent="0.25">
      <c r="B75" s="142" t="s">
        <v>1926</v>
      </c>
      <c r="C75" s="142" t="s">
        <v>110</v>
      </c>
      <c r="D75" s="142" t="s">
        <v>714</v>
      </c>
      <c r="E75" s="142" t="s">
        <v>1292</v>
      </c>
      <c r="F75" s="142" t="s">
        <v>1292</v>
      </c>
      <c r="G75" s="142" t="s">
        <v>1292</v>
      </c>
      <c r="H75" s="142" t="s">
        <v>1292</v>
      </c>
      <c r="I75" s="142" t="s">
        <v>2142</v>
      </c>
      <c r="J75" s="142" t="s">
        <v>1292</v>
      </c>
      <c r="K75" s="142" t="s">
        <v>1292</v>
      </c>
      <c r="L75" s="142" t="s">
        <v>1292</v>
      </c>
      <c r="M75" s="142" t="s">
        <v>1292</v>
      </c>
      <c r="N75" s="142" t="s">
        <v>1292</v>
      </c>
      <c r="O75" s="142" t="s">
        <v>1381</v>
      </c>
      <c r="P75" s="147">
        <v>0</v>
      </c>
      <c r="Q75" s="142" t="s">
        <v>1292</v>
      </c>
      <c r="R75" s="142" t="s">
        <v>169</v>
      </c>
      <c r="S75" s="142" t="s">
        <v>1292</v>
      </c>
      <c r="T75" s="142" t="s">
        <v>1292</v>
      </c>
      <c r="U75"/>
    </row>
    <row r="76" spans="1:21" x14ac:dyDescent="0.25">
      <c r="B76" s="142" t="s">
        <v>2141</v>
      </c>
      <c r="C76" s="142" t="s">
        <v>110</v>
      </c>
      <c r="D76" s="142" t="s">
        <v>714</v>
      </c>
      <c r="E76" s="142" t="s">
        <v>1292</v>
      </c>
      <c r="F76" s="142" t="s">
        <v>1292</v>
      </c>
      <c r="G76" s="142" t="s">
        <v>1292</v>
      </c>
      <c r="H76" s="142" t="s">
        <v>1292</v>
      </c>
      <c r="I76" s="142" t="s">
        <v>2142</v>
      </c>
      <c r="J76" s="142" t="s">
        <v>1292</v>
      </c>
      <c r="K76" s="142" t="s">
        <v>1506</v>
      </c>
      <c r="L76" s="142" t="s">
        <v>1292</v>
      </c>
      <c r="M76" s="142" t="s">
        <v>1292</v>
      </c>
      <c r="N76" s="142" t="s">
        <v>1292</v>
      </c>
      <c r="O76" s="142" t="s">
        <v>1381</v>
      </c>
      <c r="P76" s="147">
        <v>0</v>
      </c>
      <c r="Q76" s="142" t="s">
        <v>1292</v>
      </c>
      <c r="R76" s="142" t="s">
        <v>169</v>
      </c>
      <c r="S76" s="142" t="s">
        <v>1292</v>
      </c>
      <c r="T76" s="142" t="s">
        <v>1893</v>
      </c>
      <c r="U76"/>
    </row>
    <row r="77" spans="1:21" x14ac:dyDescent="0.25">
      <c r="A77" s="142" t="s">
        <v>1299</v>
      </c>
      <c r="B77" s="142" t="s">
        <v>597</v>
      </c>
      <c r="C77" s="142" t="s">
        <v>830</v>
      </c>
      <c r="D77" s="142" t="s">
        <v>588</v>
      </c>
      <c r="E77" s="142" t="s">
        <v>592</v>
      </c>
      <c r="F77" s="142" t="s">
        <v>593</v>
      </c>
      <c r="G77" s="142" t="s">
        <v>2126</v>
      </c>
      <c r="H77" s="142" t="s">
        <v>1292</v>
      </c>
      <c r="I77" s="142" t="s">
        <v>494</v>
      </c>
      <c r="J77" s="142" t="s">
        <v>324</v>
      </c>
      <c r="K77" s="142" t="s">
        <v>598</v>
      </c>
      <c r="L77" s="142" t="s">
        <v>596</v>
      </c>
      <c r="M77" s="146">
        <v>44487</v>
      </c>
      <c r="N77" s="142">
        <v>720</v>
      </c>
      <c r="O77" s="142" t="s">
        <v>1132</v>
      </c>
      <c r="P77" s="147">
        <v>2.9999999999999997E-4</v>
      </c>
      <c r="Q77" s="142">
        <v>132</v>
      </c>
      <c r="R77" s="142" t="s">
        <v>1134</v>
      </c>
      <c r="S77" s="142" t="s">
        <v>590</v>
      </c>
      <c r="T77" s="142" t="s">
        <v>1130</v>
      </c>
      <c r="U77"/>
    </row>
    <row r="78" spans="1:21" x14ac:dyDescent="0.25">
      <c r="B78" s="142" t="s">
        <v>608</v>
      </c>
      <c r="C78" s="142" t="s">
        <v>110</v>
      </c>
      <c r="D78" s="142" t="s">
        <v>714</v>
      </c>
      <c r="E78" s="142" t="s">
        <v>611</v>
      </c>
      <c r="F78" s="142" t="s">
        <v>612</v>
      </c>
      <c r="G78" s="142" t="s">
        <v>868</v>
      </c>
      <c r="H78" s="142" t="s">
        <v>867</v>
      </c>
      <c r="I78" s="142" t="s">
        <v>500</v>
      </c>
      <c r="J78" s="142" t="s">
        <v>604</v>
      </c>
      <c r="K78" s="142" t="s">
        <v>613</v>
      </c>
      <c r="L78" s="142" t="s">
        <v>1096</v>
      </c>
      <c r="M78" s="146">
        <v>44413</v>
      </c>
      <c r="N78" s="142">
        <v>150</v>
      </c>
      <c r="O78" s="142" t="s">
        <v>1132</v>
      </c>
      <c r="P78" s="147">
        <v>0.85</v>
      </c>
      <c r="Q78" s="142">
        <v>48.728999999999999</v>
      </c>
      <c r="R78" s="142" t="s">
        <v>169</v>
      </c>
      <c r="S78" s="142" t="s">
        <v>609</v>
      </c>
      <c r="T78" s="142" t="s">
        <v>1292</v>
      </c>
      <c r="U78"/>
    </row>
    <row r="79" spans="1:21" x14ac:dyDescent="0.25">
      <c r="B79" s="142" t="s">
        <v>79</v>
      </c>
      <c r="C79" s="142" t="s">
        <v>110</v>
      </c>
      <c r="D79" s="142" t="s">
        <v>714</v>
      </c>
      <c r="E79" s="142" t="s">
        <v>1292</v>
      </c>
      <c r="F79" s="142" t="s">
        <v>1292</v>
      </c>
      <c r="G79" s="142" t="s">
        <v>1292</v>
      </c>
      <c r="H79" s="142" t="s">
        <v>1292</v>
      </c>
      <c r="I79" s="142" t="s">
        <v>500</v>
      </c>
      <c r="J79" s="142" t="s">
        <v>319</v>
      </c>
      <c r="K79" s="142" t="s">
        <v>474</v>
      </c>
      <c r="L79" s="142" t="s">
        <v>1169</v>
      </c>
      <c r="M79" s="142" t="s">
        <v>431</v>
      </c>
      <c r="N79" s="142" t="s">
        <v>1292</v>
      </c>
      <c r="O79" s="142" t="s">
        <v>1132</v>
      </c>
      <c r="P79" s="147">
        <v>0.05</v>
      </c>
      <c r="Q79" s="142" t="s">
        <v>1292</v>
      </c>
      <c r="R79" s="142" t="s">
        <v>169</v>
      </c>
      <c r="S79" s="142" t="s">
        <v>1292</v>
      </c>
      <c r="T79" s="142" t="s">
        <v>1292</v>
      </c>
      <c r="U79"/>
    </row>
    <row r="80" spans="1:21" x14ac:dyDescent="0.25">
      <c r="B80" s="142" t="s">
        <v>614</v>
      </c>
      <c r="C80" s="142" t="s">
        <v>109</v>
      </c>
      <c r="D80" s="142" t="s">
        <v>714</v>
      </c>
      <c r="E80" s="142" t="s">
        <v>1097</v>
      </c>
      <c r="F80" s="142" t="s">
        <v>1098</v>
      </c>
      <c r="G80" s="142" t="s">
        <v>866</v>
      </c>
      <c r="H80" s="142" t="s">
        <v>865</v>
      </c>
      <c r="I80" s="142" t="s">
        <v>500</v>
      </c>
      <c r="J80" s="142" t="s">
        <v>604</v>
      </c>
      <c r="K80" s="142" t="s">
        <v>447</v>
      </c>
      <c r="L80" s="142" t="s">
        <v>1122</v>
      </c>
      <c r="M80" s="146">
        <v>44419</v>
      </c>
      <c r="N80" s="142">
        <v>30</v>
      </c>
      <c r="O80" s="142" t="s">
        <v>1131</v>
      </c>
      <c r="P80" s="147">
        <v>1</v>
      </c>
      <c r="Q80" s="142">
        <v>102.729</v>
      </c>
      <c r="R80" s="142" t="s">
        <v>169</v>
      </c>
      <c r="S80" s="142" t="s">
        <v>609</v>
      </c>
      <c r="T80" s="142" t="s">
        <v>1703</v>
      </c>
      <c r="U80"/>
    </row>
    <row r="81" spans="1:21" x14ac:dyDescent="0.25">
      <c r="B81" s="142" t="s">
        <v>1430</v>
      </c>
      <c r="C81" s="142" t="s">
        <v>1492</v>
      </c>
      <c r="D81" s="142" t="s">
        <v>714</v>
      </c>
      <c r="E81" s="142" t="s">
        <v>1554</v>
      </c>
      <c r="F81" s="142" t="s">
        <v>1292</v>
      </c>
      <c r="G81" s="142" t="s">
        <v>1292</v>
      </c>
      <c r="H81" s="142" t="s">
        <v>1292</v>
      </c>
      <c r="I81" s="142" t="s">
        <v>494</v>
      </c>
      <c r="J81" s="142" t="s">
        <v>1292</v>
      </c>
      <c r="K81" s="142" t="s">
        <v>1507</v>
      </c>
      <c r="L81" s="142" t="s">
        <v>1292</v>
      </c>
      <c r="M81" s="142" t="s">
        <v>1292</v>
      </c>
      <c r="N81" s="142" t="s">
        <v>1292</v>
      </c>
      <c r="O81" s="142" t="s">
        <v>1142</v>
      </c>
      <c r="P81" s="147">
        <v>0.55000000000000004</v>
      </c>
      <c r="Q81" s="142" t="s">
        <v>1292</v>
      </c>
      <c r="R81" s="142" t="s">
        <v>1292</v>
      </c>
      <c r="S81" s="142" t="s">
        <v>1292</v>
      </c>
      <c r="T81" s="142" t="s">
        <v>1537</v>
      </c>
      <c r="U81"/>
    </row>
    <row r="82" spans="1:21" x14ac:dyDescent="0.25">
      <c r="B82" s="142" t="s">
        <v>1431</v>
      </c>
      <c r="C82" s="142" t="s">
        <v>1492</v>
      </c>
      <c r="D82" s="142" t="s">
        <v>714</v>
      </c>
      <c r="E82" s="142" t="s">
        <v>1555</v>
      </c>
      <c r="F82" s="142" t="s">
        <v>1292</v>
      </c>
      <c r="G82" s="142" t="s">
        <v>1292</v>
      </c>
      <c r="H82" s="142" t="s">
        <v>1292</v>
      </c>
      <c r="I82" s="142" t="s">
        <v>494</v>
      </c>
      <c r="J82" s="142" t="s">
        <v>1292</v>
      </c>
      <c r="K82" s="142" t="s">
        <v>1507</v>
      </c>
      <c r="L82" s="142" t="s">
        <v>1292</v>
      </c>
      <c r="M82" s="142" t="s">
        <v>1292</v>
      </c>
      <c r="N82" s="142" t="s">
        <v>1292</v>
      </c>
      <c r="O82" s="142" t="s">
        <v>1142</v>
      </c>
      <c r="P82" s="147">
        <v>0</v>
      </c>
      <c r="Q82" s="142" t="s">
        <v>1292</v>
      </c>
      <c r="R82" s="142" t="s">
        <v>1292</v>
      </c>
      <c r="S82" s="142" t="s">
        <v>1292</v>
      </c>
      <c r="T82" s="142" t="s">
        <v>1537</v>
      </c>
      <c r="U82"/>
    </row>
    <row r="83" spans="1:21" x14ac:dyDescent="0.25">
      <c r="B83" s="142" t="s">
        <v>1794</v>
      </c>
      <c r="C83" s="142" t="s">
        <v>110</v>
      </c>
      <c r="D83" s="142" t="s">
        <v>714</v>
      </c>
      <c r="E83" s="142" t="s">
        <v>1292</v>
      </c>
      <c r="F83" s="142" t="s">
        <v>1292</v>
      </c>
      <c r="G83" s="142" t="s">
        <v>1292</v>
      </c>
      <c r="H83" s="142" t="s">
        <v>1292</v>
      </c>
      <c r="I83" s="142" t="s">
        <v>490</v>
      </c>
      <c r="J83" s="142" t="s">
        <v>1292</v>
      </c>
      <c r="K83" s="142" t="s">
        <v>1292</v>
      </c>
      <c r="L83" s="142" t="s">
        <v>1292</v>
      </c>
      <c r="M83" s="142" t="s">
        <v>1292</v>
      </c>
      <c r="N83" s="142" t="s">
        <v>1292</v>
      </c>
      <c r="O83" s="142" t="s">
        <v>1381</v>
      </c>
      <c r="P83" s="147">
        <v>0</v>
      </c>
      <c r="Q83" s="142" t="s">
        <v>1292</v>
      </c>
      <c r="R83" s="142" t="s">
        <v>1134</v>
      </c>
      <c r="S83" s="142" t="s">
        <v>1292</v>
      </c>
      <c r="T83" s="142" t="s">
        <v>1292</v>
      </c>
      <c r="U83"/>
    </row>
    <row r="84" spans="1:21" x14ac:dyDescent="0.25">
      <c r="B84" s="142" t="s">
        <v>1956</v>
      </c>
      <c r="C84" s="142" t="s">
        <v>110</v>
      </c>
      <c r="D84" s="142" t="s">
        <v>714</v>
      </c>
      <c r="E84" s="142" t="s">
        <v>1292</v>
      </c>
      <c r="F84" s="142" t="s">
        <v>1292</v>
      </c>
      <c r="G84" s="142" t="s">
        <v>1292</v>
      </c>
      <c r="H84" s="142" t="s">
        <v>1292</v>
      </c>
      <c r="I84" s="142" t="s">
        <v>490</v>
      </c>
      <c r="J84" s="142" t="s">
        <v>1292</v>
      </c>
      <c r="K84" s="142" t="s">
        <v>1292</v>
      </c>
      <c r="L84" s="142" t="s">
        <v>1292</v>
      </c>
      <c r="M84" s="142" t="s">
        <v>1292</v>
      </c>
      <c r="N84" s="142" t="s">
        <v>1292</v>
      </c>
      <c r="O84" s="142" t="s">
        <v>1381</v>
      </c>
      <c r="P84" s="147">
        <v>0</v>
      </c>
      <c r="Q84" s="142" t="s">
        <v>1292</v>
      </c>
      <c r="R84" s="142" t="s">
        <v>1292</v>
      </c>
      <c r="S84" s="142" t="s">
        <v>1292</v>
      </c>
      <c r="T84" s="142" t="s">
        <v>1292</v>
      </c>
      <c r="U84"/>
    </row>
    <row r="85" spans="1:21" x14ac:dyDescent="0.25">
      <c r="B85" s="142" t="s">
        <v>1872</v>
      </c>
      <c r="C85" s="142" t="s">
        <v>110</v>
      </c>
      <c r="D85" s="142" t="s">
        <v>714</v>
      </c>
      <c r="E85" s="142" t="s">
        <v>1292</v>
      </c>
      <c r="F85" s="142" t="s">
        <v>1292</v>
      </c>
      <c r="G85" s="142" t="s">
        <v>1292</v>
      </c>
      <c r="H85" s="142" t="s">
        <v>1292</v>
      </c>
      <c r="I85" s="142" t="s">
        <v>2198</v>
      </c>
      <c r="J85" s="142" t="s">
        <v>1292</v>
      </c>
      <c r="K85" s="142" t="s">
        <v>1292</v>
      </c>
      <c r="L85" s="142" t="s">
        <v>1292</v>
      </c>
      <c r="M85" s="142" t="s">
        <v>1292</v>
      </c>
      <c r="N85" s="142" t="s">
        <v>1292</v>
      </c>
      <c r="O85" s="142" t="s">
        <v>1381</v>
      </c>
      <c r="P85" s="147">
        <v>0</v>
      </c>
      <c r="Q85" s="142" t="s">
        <v>1292</v>
      </c>
      <c r="R85" s="142" t="s">
        <v>1292</v>
      </c>
      <c r="S85" s="142" t="s">
        <v>1292</v>
      </c>
      <c r="T85" s="142" t="s">
        <v>1873</v>
      </c>
      <c r="U85"/>
    </row>
    <row r="86" spans="1:21" x14ac:dyDescent="0.25">
      <c r="B86" s="142" t="s">
        <v>2131</v>
      </c>
      <c r="C86" s="142" t="s">
        <v>110</v>
      </c>
      <c r="D86" s="142" t="s">
        <v>714</v>
      </c>
      <c r="E86" s="142" t="s">
        <v>617</v>
      </c>
      <c r="F86" s="142" t="s">
        <v>618</v>
      </c>
      <c r="G86" s="142" t="s">
        <v>962</v>
      </c>
      <c r="H86" s="142" t="s">
        <v>963</v>
      </c>
      <c r="I86" s="142" t="s">
        <v>500</v>
      </c>
      <c r="J86" s="142" t="s">
        <v>604</v>
      </c>
      <c r="K86" s="142" t="s">
        <v>1327</v>
      </c>
      <c r="L86" s="142" t="s">
        <v>1095</v>
      </c>
      <c r="M86" s="146">
        <v>44418</v>
      </c>
      <c r="N86" s="142">
        <v>240</v>
      </c>
      <c r="O86" s="142" t="s">
        <v>1132</v>
      </c>
      <c r="P86" s="147">
        <v>0.25</v>
      </c>
      <c r="Q86" s="142">
        <v>145</v>
      </c>
      <c r="R86" s="142" t="s">
        <v>169</v>
      </c>
      <c r="S86" s="142" t="s">
        <v>609</v>
      </c>
      <c r="T86" s="142" t="s">
        <v>1163</v>
      </c>
      <c r="U86"/>
    </row>
    <row r="87" spans="1:21" x14ac:dyDescent="0.25">
      <c r="B87" s="142" t="s">
        <v>1957</v>
      </c>
      <c r="C87" s="142" t="s">
        <v>1492</v>
      </c>
      <c r="D87" s="142" t="s">
        <v>714</v>
      </c>
      <c r="E87" s="142" t="s">
        <v>1553</v>
      </c>
      <c r="F87" s="142" t="s">
        <v>1292</v>
      </c>
      <c r="G87" s="142" t="s">
        <v>1292</v>
      </c>
      <c r="H87" s="142" t="s">
        <v>1292</v>
      </c>
      <c r="I87" s="142" t="s">
        <v>490</v>
      </c>
      <c r="J87" s="142" t="s">
        <v>1292</v>
      </c>
      <c r="K87" s="142" t="s">
        <v>688</v>
      </c>
      <c r="L87" s="142" t="s">
        <v>1292</v>
      </c>
      <c r="M87" s="142" t="s">
        <v>1292</v>
      </c>
      <c r="N87" s="142" t="s">
        <v>1292</v>
      </c>
      <c r="O87" s="142" t="s">
        <v>1142</v>
      </c>
      <c r="P87" s="147">
        <v>0</v>
      </c>
      <c r="Q87" s="142" t="s">
        <v>1292</v>
      </c>
      <c r="R87" s="142" t="s">
        <v>1292</v>
      </c>
      <c r="S87" s="142" t="s">
        <v>1292</v>
      </c>
      <c r="T87" s="142" t="s">
        <v>1537</v>
      </c>
      <c r="U87"/>
    </row>
    <row r="88" spans="1:21" x14ac:dyDescent="0.25">
      <c r="B88" s="142" t="s">
        <v>2160</v>
      </c>
      <c r="C88" s="142" t="s">
        <v>109</v>
      </c>
      <c r="D88" s="142" t="s">
        <v>714</v>
      </c>
      <c r="E88" s="142" t="s">
        <v>1292</v>
      </c>
      <c r="F88" s="142" t="s">
        <v>1292</v>
      </c>
      <c r="G88" s="142" t="s">
        <v>1292</v>
      </c>
      <c r="H88" s="142" t="s">
        <v>1292</v>
      </c>
      <c r="I88" s="142" t="s">
        <v>490</v>
      </c>
      <c r="J88" s="142" t="s">
        <v>1292</v>
      </c>
      <c r="K88" s="142" t="s">
        <v>1292</v>
      </c>
      <c r="L88" s="142" t="s">
        <v>1292</v>
      </c>
      <c r="M88" s="142" t="s">
        <v>1292</v>
      </c>
      <c r="N88" s="142" t="s">
        <v>1292</v>
      </c>
      <c r="O88" s="142" t="s">
        <v>1381</v>
      </c>
      <c r="P88" s="147">
        <v>0</v>
      </c>
      <c r="Q88" s="142" t="s">
        <v>1292</v>
      </c>
      <c r="R88" s="142" t="s">
        <v>1292</v>
      </c>
      <c r="S88" s="142" t="s">
        <v>1292</v>
      </c>
      <c r="T88" s="142" t="s">
        <v>1292</v>
      </c>
      <c r="U88"/>
    </row>
    <row r="89" spans="1:21" x14ac:dyDescent="0.25">
      <c r="B89" s="142" t="s">
        <v>2184</v>
      </c>
      <c r="C89" s="142" t="s">
        <v>110</v>
      </c>
      <c r="D89" s="142" t="s">
        <v>714</v>
      </c>
      <c r="E89" s="142" t="s">
        <v>1292</v>
      </c>
      <c r="F89" s="142" t="s">
        <v>1292</v>
      </c>
      <c r="G89" s="142" t="s">
        <v>1292</v>
      </c>
      <c r="H89" s="142" t="s">
        <v>1292</v>
      </c>
      <c r="I89" s="142" t="s">
        <v>494</v>
      </c>
      <c r="J89" s="142" t="s">
        <v>1292</v>
      </c>
      <c r="K89" s="142" t="s">
        <v>1292</v>
      </c>
      <c r="L89" s="142" t="s">
        <v>1292</v>
      </c>
      <c r="M89" s="142" t="s">
        <v>1292</v>
      </c>
      <c r="N89" s="142" t="s">
        <v>1292</v>
      </c>
      <c r="O89" s="142" t="s">
        <v>1381</v>
      </c>
      <c r="P89" s="147">
        <v>0</v>
      </c>
      <c r="Q89" s="142" t="s">
        <v>1292</v>
      </c>
      <c r="R89" s="142" t="s">
        <v>169</v>
      </c>
      <c r="S89" s="142" t="s">
        <v>1292</v>
      </c>
      <c r="T89" s="142" t="s">
        <v>1292</v>
      </c>
      <c r="U89"/>
    </row>
    <row r="90" spans="1:21" x14ac:dyDescent="0.25">
      <c r="A90" s="142" t="s">
        <v>1300</v>
      </c>
      <c r="B90" s="142" t="s">
        <v>47</v>
      </c>
      <c r="C90" s="142" t="s">
        <v>110</v>
      </c>
      <c r="D90" s="142" t="s">
        <v>714</v>
      </c>
      <c r="E90" s="142" t="s">
        <v>1292</v>
      </c>
      <c r="F90" s="142" t="s">
        <v>1292</v>
      </c>
      <c r="G90" s="142" t="s">
        <v>871</v>
      </c>
      <c r="H90" s="142" t="s">
        <v>872</v>
      </c>
      <c r="I90" s="142" t="s">
        <v>490</v>
      </c>
      <c r="J90" s="142" t="s">
        <v>268</v>
      </c>
      <c r="K90" s="142" t="s">
        <v>1078</v>
      </c>
      <c r="L90" s="142" t="s">
        <v>363</v>
      </c>
      <c r="M90" s="146">
        <v>44281</v>
      </c>
      <c r="N90" s="142">
        <v>90</v>
      </c>
      <c r="O90" s="142" t="s">
        <v>1131</v>
      </c>
      <c r="P90" s="147">
        <v>1</v>
      </c>
      <c r="Q90" s="142">
        <v>5.4</v>
      </c>
      <c r="R90" s="142" t="s">
        <v>169</v>
      </c>
      <c r="S90" s="142" t="s">
        <v>135</v>
      </c>
      <c r="T90" s="142" t="s">
        <v>1672</v>
      </c>
      <c r="U90"/>
    </row>
    <row r="91" spans="1:21" x14ac:dyDescent="0.25">
      <c r="B91" s="142" t="s">
        <v>1080</v>
      </c>
      <c r="C91" s="142" t="s">
        <v>109</v>
      </c>
      <c r="D91" s="142" t="s">
        <v>714</v>
      </c>
      <c r="E91" s="142" t="s">
        <v>1292</v>
      </c>
      <c r="F91" s="142" t="s">
        <v>1292</v>
      </c>
      <c r="G91" s="142" t="s">
        <v>1082</v>
      </c>
      <c r="H91" s="142" t="s">
        <v>1083</v>
      </c>
      <c r="I91" s="142" t="s">
        <v>490</v>
      </c>
      <c r="J91" s="142" t="s">
        <v>1084</v>
      </c>
      <c r="K91" s="142" t="s">
        <v>325</v>
      </c>
      <c r="L91" s="142" t="s">
        <v>1079</v>
      </c>
      <c r="M91" s="146">
        <v>44250</v>
      </c>
      <c r="N91" s="142">
        <v>45</v>
      </c>
      <c r="O91" s="142" t="s">
        <v>1131</v>
      </c>
      <c r="P91" s="147">
        <v>1</v>
      </c>
      <c r="Q91" s="142" t="s">
        <v>1292</v>
      </c>
      <c r="R91" s="142" t="s">
        <v>169</v>
      </c>
      <c r="S91" s="142" t="s">
        <v>1081</v>
      </c>
      <c r="T91" s="142" t="s">
        <v>1700</v>
      </c>
      <c r="U91"/>
    </row>
    <row r="92" spans="1:21" x14ac:dyDescent="0.25">
      <c r="B92" s="142" t="s">
        <v>1127</v>
      </c>
      <c r="C92" s="142" t="s">
        <v>110</v>
      </c>
      <c r="D92" s="142" t="s">
        <v>714</v>
      </c>
      <c r="E92" s="142" t="s">
        <v>1292</v>
      </c>
      <c r="F92" s="142" t="s">
        <v>1292</v>
      </c>
      <c r="G92" s="142" t="s">
        <v>1292</v>
      </c>
      <c r="H92" s="142" t="s">
        <v>1292</v>
      </c>
      <c r="I92" s="142" t="s">
        <v>490</v>
      </c>
      <c r="J92" s="142" t="s">
        <v>1062</v>
      </c>
      <c r="K92" s="142" t="s">
        <v>637</v>
      </c>
      <c r="L92" s="142" t="s">
        <v>1128</v>
      </c>
      <c r="M92" s="146">
        <v>43969</v>
      </c>
      <c r="N92" s="142">
        <v>90</v>
      </c>
      <c r="O92" s="142" t="s">
        <v>1131</v>
      </c>
      <c r="P92" s="147">
        <v>1</v>
      </c>
      <c r="Q92" s="142">
        <v>1.9</v>
      </c>
      <c r="R92" s="142" t="s">
        <v>169</v>
      </c>
      <c r="S92" s="142" t="s">
        <v>1292</v>
      </c>
      <c r="T92" s="142" t="s">
        <v>2083</v>
      </c>
      <c r="U92"/>
    </row>
    <row r="93" spans="1:21" x14ac:dyDescent="0.25">
      <c r="A93" s="142" t="s">
        <v>1504</v>
      </c>
      <c r="B93" s="142" t="s">
        <v>1432</v>
      </c>
      <c r="C93" s="142" t="s">
        <v>1492</v>
      </c>
      <c r="D93" s="142" t="s">
        <v>714</v>
      </c>
      <c r="E93" s="142" t="s">
        <v>1561</v>
      </c>
      <c r="F93" s="142" t="s">
        <v>1292</v>
      </c>
      <c r="G93" s="142" t="s">
        <v>2293</v>
      </c>
      <c r="H93" s="142" t="s">
        <v>1292</v>
      </c>
      <c r="I93" s="142" t="s">
        <v>494</v>
      </c>
      <c r="J93" s="142" t="s">
        <v>299</v>
      </c>
      <c r="K93" s="142" t="s">
        <v>1508</v>
      </c>
      <c r="L93" s="142" t="s">
        <v>2294</v>
      </c>
      <c r="M93" s="142" t="s">
        <v>1292</v>
      </c>
      <c r="N93" s="142">
        <v>0</v>
      </c>
      <c r="O93" s="142" t="s">
        <v>1132</v>
      </c>
      <c r="P93" s="147">
        <v>0.3</v>
      </c>
      <c r="Q93" s="142" t="s">
        <v>1292</v>
      </c>
      <c r="R93" s="142" t="s">
        <v>1134</v>
      </c>
      <c r="S93" s="142" t="s">
        <v>2292</v>
      </c>
      <c r="T93" s="142" t="s">
        <v>2295</v>
      </c>
      <c r="U93"/>
    </row>
    <row r="94" spans="1:21" x14ac:dyDescent="0.25">
      <c r="B94" s="142" t="s">
        <v>1443</v>
      </c>
      <c r="C94" s="142" t="s">
        <v>1492</v>
      </c>
      <c r="D94" s="142" t="s">
        <v>714</v>
      </c>
      <c r="E94" s="142" t="s">
        <v>1571</v>
      </c>
      <c r="F94" s="142" t="s">
        <v>1292</v>
      </c>
      <c r="G94" s="142" t="s">
        <v>1292</v>
      </c>
      <c r="H94" s="142" t="s">
        <v>1292</v>
      </c>
      <c r="I94" s="142" t="s">
        <v>494</v>
      </c>
      <c r="J94" s="142" t="s">
        <v>1292</v>
      </c>
      <c r="K94" s="142" t="s">
        <v>1508</v>
      </c>
      <c r="L94" s="142" t="s">
        <v>1292</v>
      </c>
      <c r="M94" s="142" t="s">
        <v>1292</v>
      </c>
      <c r="N94" s="142" t="s">
        <v>1292</v>
      </c>
      <c r="O94" s="142" t="s">
        <v>1142</v>
      </c>
      <c r="P94" s="147">
        <v>0</v>
      </c>
      <c r="Q94" s="142" t="s">
        <v>1292</v>
      </c>
      <c r="R94" s="142" t="s">
        <v>1292</v>
      </c>
      <c r="S94" s="142" t="s">
        <v>1292</v>
      </c>
      <c r="T94" s="142" t="s">
        <v>1537</v>
      </c>
      <c r="U94"/>
    </row>
    <row r="95" spans="1:21" x14ac:dyDescent="0.25">
      <c r="B95" s="142" t="s">
        <v>1444</v>
      </c>
      <c r="C95" s="142" t="s">
        <v>1492</v>
      </c>
      <c r="D95" s="142" t="s">
        <v>714</v>
      </c>
      <c r="E95" s="142" t="s">
        <v>1572</v>
      </c>
      <c r="F95" s="142" t="s">
        <v>1573</v>
      </c>
      <c r="G95" s="142" t="s">
        <v>1292</v>
      </c>
      <c r="H95" s="142" t="s">
        <v>1292</v>
      </c>
      <c r="I95" s="142" t="s">
        <v>494</v>
      </c>
      <c r="J95" s="142" t="s">
        <v>1292</v>
      </c>
      <c r="K95" s="142" t="s">
        <v>1508</v>
      </c>
      <c r="L95" s="142" t="s">
        <v>1292</v>
      </c>
      <c r="M95" s="142" t="s">
        <v>1292</v>
      </c>
      <c r="N95" s="142" t="s">
        <v>1292</v>
      </c>
      <c r="O95" s="142" t="s">
        <v>1142</v>
      </c>
      <c r="P95" s="147">
        <v>0</v>
      </c>
      <c r="Q95" s="142" t="s">
        <v>1292</v>
      </c>
      <c r="R95" s="142" t="s">
        <v>1292</v>
      </c>
      <c r="S95" s="142" t="s">
        <v>1292</v>
      </c>
      <c r="T95" s="142" t="s">
        <v>1537</v>
      </c>
      <c r="U95"/>
    </row>
    <row r="96" spans="1:21" x14ac:dyDescent="0.25">
      <c r="B96" s="142" t="s">
        <v>1859</v>
      </c>
      <c r="C96" s="142" t="s">
        <v>110</v>
      </c>
      <c r="D96" s="142" t="s">
        <v>714</v>
      </c>
      <c r="E96" s="142" t="s">
        <v>1292</v>
      </c>
      <c r="F96" s="142" t="s">
        <v>1292</v>
      </c>
      <c r="G96" s="142" t="s">
        <v>1292</v>
      </c>
      <c r="H96" s="142" t="s">
        <v>1292</v>
      </c>
      <c r="I96" s="142" t="s">
        <v>494</v>
      </c>
      <c r="J96" s="142" t="s">
        <v>1292</v>
      </c>
      <c r="K96" s="142" t="s">
        <v>1861</v>
      </c>
      <c r="L96" s="142" t="s">
        <v>1860</v>
      </c>
      <c r="M96" s="142" t="s">
        <v>1292</v>
      </c>
      <c r="N96" s="142">
        <v>20</v>
      </c>
      <c r="O96" s="142" t="s">
        <v>1142</v>
      </c>
      <c r="P96" s="147">
        <v>0</v>
      </c>
      <c r="Q96" s="142" t="s">
        <v>1292</v>
      </c>
      <c r="R96" s="142" t="s">
        <v>1292</v>
      </c>
      <c r="S96" s="142" t="s">
        <v>1292</v>
      </c>
      <c r="T96" s="142" t="s">
        <v>1862</v>
      </c>
      <c r="U96"/>
    </row>
    <row r="97" spans="1:21" x14ac:dyDescent="0.25">
      <c r="B97" s="142" t="s">
        <v>1878</v>
      </c>
      <c r="C97" s="142" t="s">
        <v>110</v>
      </c>
      <c r="D97" s="142" t="s">
        <v>714</v>
      </c>
      <c r="E97" s="142" t="s">
        <v>1292</v>
      </c>
      <c r="F97" s="142" t="s">
        <v>1292</v>
      </c>
      <c r="G97" s="142" t="s">
        <v>1292</v>
      </c>
      <c r="H97" s="142" t="s">
        <v>1292</v>
      </c>
      <c r="I97" s="142" t="s">
        <v>494</v>
      </c>
      <c r="J97" s="142" t="s">
        <v>1292</v>
      </c>
      <c r="K97" s="142" t="s">
        <v>1292</v>
      </c>
      <c r="L97" s="142" t="s">
        <v>1292</v>
      </c>
      <c r="M97" s="142" t="s">
        <v>1292</v>
      </c>
      <c r="N97" s="142" t="s">
        <v>1292</v>
      </c>
      <c r="O97" s="142" t="s">
        <v>1381</v>
      </c>
      <c r="P97" s="147">
        <v>0</v>
      </c>
      <c r="Q97" s="142">
        <v>3</v>
      </c>
      <c r="R97" s="142" t="s">
        <v>169</v>
      </c>
      <c r="S97" s="142" t="s">
        <v>1292</v>
      </c>
      <c r="T97" s="142" t="s">
        <v>1292</v>
      </c>
      <c r="U97"/>
    </row>
    <row r="98" spans="1:21" x14ac:dyDescent="0.25">
      <c r="B98" s="142" t="s">
        <v>1964</v>
      </c>
      <c r="C98" s="142" t="s">
        <v>110</v>
      </c>
      <c r="D98" s="142" t="s">
        <v>714</v>
      </c>
      <c r="E98" s="142" t="s">
        <v>1292</v>
      </c>
      <c r="F98" s="142" t="s">
        <v>1292</v>
      </c>
      <c r="G98" s="142" t="s">
        <v>1292</v>
      </c>
      <c r="H98" s="142" t="s">
        <v>1292</v>
      </c>
      <c r="I98" s="142" t="s">
        <v>494</v>
      </c>
      <c r="J98" s="142" t="s">
        <v>1292</v>
      </c>
      <c r="K98" s="142" t="s">
        <v>1981</v>
      </c>
      <c r="L98" s="142" t="s">
        <v>1977</v>
      </c>
      <c r="M98" s="142" t="s">
        <v>1292</v>
      </c>
      <c r="N98" s="142">
        <v>20</v>
      </c>
      <c r="O98" s="142" t="s">
        <v>1381</v>
      </c>
      <c r="P98" s="147">
        <v>0</v>
      </c>
      <c r="Q98" s="142" t="s">
        <v>1292</v>
      </c>
      <c r="R98" s="142" t="s">
        <v>1292</v>
      </c>
      <c r="S98" s="142" t="s">
        <v>1292</v>
      </c>
      <c r="T98" s="142" t="s">
        <v>2204</v>
      </c>
      <c r="U98"/>
    </row>
    <row r="99" spans="1:21" x14ac:dyDescent="0.25">
      <c r="B99" s="142" t="s">
        <v>1965</v>
      </c>
      <c r="C99" s="142" t="s">
        <v>110</v>
      </c>
      <c r="D99" s="142" t="s">
        <v>714</v>
      </c>
      <c r="E99" s="142" t="s">
        <v>1292</v>
      </c>
      <c r="F99" s="142" t="s">
        <v>1292</v>
      </c>
      <c r="G99" s="142" t="s">
        <v>1292</v>
      </c>
      <c r="H99" s="142" t="s">
        <v>1292</v>
      </c>
      <c r="I99" s="142" t="s">
        <v>494</v>
      </c>
      <c r="J99" s="142" t="s">
        <v>1292</v>
      </c>
      <c r="K99" s="142" t="s">
        <v>1861</v>
      </c>
      <c r="L99" s="142" t="s">
        <v>1978</v>
      </c>
      <c r="M99" s="142" t="s">
        <v>1292</v>
      </c>
      <c r="N99" s="142">
        <v>20</v>
      </c>
      <c r="O99" s="142" t="s">
        <v>1381</v>
      </c>
      <c r="P99" s="147">
        <v>0</v>
      </c>
      <c r="Q99" s="142" t="s">
        <v>1292</v>
      </c>
      <c r="R99" s="142" t="s">
        <v>1292</v>
      </c>
      <c r="S99" s="142" t="s">
        <v>1292</v>
      </c>
      <c r="T99" s="142" t="s">
        <v>1973</v>
      </c>
      <c r="U99"/>
    </row>
    <row r="100" spans="1:21" x14ac:dyDescent="0.25">
      <c r="B100" s="142" t="s">
        <v>1966</v>
      </c>
      <c r="C100" s="142" t="s">
        <v>110</v>
      </c>
      <c r="D100" s="142" t="s">
        <v>714</v>
      </c>
      <c r="E100" s="142" t="s">
        <v>1292</v>
      </c>
      <c r="F100" s="142" t="s">
        <v>1292</v>
      </c>
      <c r="G100" s="142" t="s">
        <v>1292</v>
      </c>
      <c r="H100" s="142" t="s">
        <v>1292</v>
      </c>
      <c r="I100" s="142" t="s">
        <v>494</v>
      </c>
      <c r="J100" s="142" t="s">
        <v>1292</v>
      </c>
      <c r="K100" s="142" t="s">
        <v>1982</v>
      </c>
      <c r="L100" s="142" t="s">
        <v>1979</v>
      </c>
      <c r="M100" s="142" t="s">
        <v>1292</v>
      </c>
      <c r="N100" s="142">
        <v>25</v>
      </c>
      <c r="O100" s="142" t="s">
        <v>1381</v>
      </c>
      <c r="P100" s="147">
        <v>0</v>
      </c>
      <c r="Q100" s="142" t="s">
        <v>1292</v>
      </c>
      <c r="R100" s="142" t="s">
        <v>1292</v>
      </c>
      <c r="S100" s="142" t="s">
        <v>1292</v>
      </c>
      <c r="T100" s="142" t="s">
        <v>2205</v>
      </c>
      <c r="U100"/>
    </row>
    <row r="101" spans="1:21" x14ac:dyDescent="0.25">
      <c r="B101" s="142" t="s">
        <v>1967</v>
      </c>
      <c r="C101" s="142" t="s">
        <v>110</v>
      </c>
      <c r="D101" s="142" t="s">
        <v>714</v>
      </c>
      <c r="E101" s="142" t="s">
        <v>1292</v>
      </c>
      <c r="F101" s="142" t="s">
        <v>1292</v>
      </c>
      <c r="G101" s="142" t="s">
        <v>1292</v>
      </c>
      <c r="H101" s="142" t="s">
        <v>1292</v>
      </c>
      <c r="I101" s="142" t="s">
        <v>494</v>
      </c>
      <c r="J101" s="142" t="s">
        <v>1292</v>
      </c>
      <c r="K101" s="142" t="s">
        <v>1861</v>
      </c>
      <c r="L101" s="142" t="s">
        <v>1980</v>
      </c>
      <c r="M101" s="142" t="s">
        <v>1292</v>
      </c>
      <c r="N101" s="142">
        <v>20</v>
      </c>
      <c r="O101" s="142" t="s">
        <v>1381</v>
      </c>
      <c r="P101" s="147">
        <v>0</v>
      </c>
      <c r="Q101" s="142" t="s">
        <v>1292</v>
      </c>
      <c r="R101" s="142" t="s">
        <v>1292</v>
      </c>
      <c r="S101" s="142" t="s">
        <v>1292</v>
      </c>
      <c r="T101" s="142" t="s">
        <v>1973</v>
      </c>
      <c r="U101"/>
    </row>
    <row r="102" spans="1:21" x14ac:dyDescent="0.25">
      <c r="B102" s="142" t="s">
        <v>1968</v>
      </c>
      <c r="C102" s="142" t="s">
        <v>110</v>
      </c>
      <c r="D102" s="142" t="s">
        <v>714</v>
      </c>
      <c r="E102" s="142" t="s">
        <v>1292</v>
      </c>
      <c r="F102" s="142" t="s">
        <v>1292</v>
      </c>
      <c r="G102" s="142" t="s">
        <v>1292</v>
      </c>
      <c r="H102" s="142" t="s">
        <v>1292</v>
      </c>
      <c r="I102" s="142" t="s">
        <v>494</v>
      </c>
      <c r="J102" s="142" t="s">
        <v>1292</v>
      </c>
      <c r="K102" s="142" t="s">
        <v>1507</v>
      </c>
      <c r="L102" s="142" t="s">
        <v>1945</v>
      </c>
      <c r="M102" s="142" t="s">
        <v>1292</v>
      </c>
      <c r="N102" s="142" t="s">
        <v>1292</v>
      </c>
      <c r="O102" s="142" t="s">
        <v>1381</v>
      </c>
      <c r="P102" s="147">
        <v>0</v>
      </c>
      <c r="Q102" s="142" t="s">
        <v>1292</v>
      </c>
      <c r="R102" s="142" t="s">
        <v>1292</v>
      </c>
      <c r="S102" s="142" t="s">
        <v>1292</v>
      </c>
      <c r="T102" s="142" t="s">
        <v>1975</v>
      </c>
      <c r="U102"/>
    </row>
    <row r="103" spans="1:21" x14ac:dyDescent="0.25">
      <c r="B103" s="142" t="s">
        <v>1969</v>
      </c>
      <c r="C103" s="142" t="s">
        <v>110</v>
      </c>
      <c r="D103" s="142" t="s">
        <v>714</v>
      </c>
      <c r="E103" s="142" t="s">
        <v>1292</v>
      </c>
      <c r="F103" s="142" t="s">
        <v>1292</v>
      </c>
      <c r="G103" s="142" t="s">
        <v>1292</v>
      </c>
      <c r="H103" s="142" t="s">
        <v>1292</v>
      </c>
      <c r="I103" s="142" t="s">
        <v>494</v>
      </c>
      <c r="J103" s="142" t="s">
        <v>1292</v>
      </c>
      <c r="K103" s="142" t="s">
        <v>1292</v>
      </c>
      <c r="L103" s="142" t="s">
        <v>1292</v>
      </c>
      <c r="M103" s="142" t="s">
        <v>1292</v>
      </c>
      <c r="N103" s="142" t="s">
        <v>1292</v>
      </c>
      <c r="O103" s="142" t="s">
        <v>1381</v>
      </c>
      <c r="P103" s="147">
        <v>0</v>
      </c>
      <c r="Q103" s="142" t="s">
        <v>1292</v>
      </c>
      <c r="R103" s="142" t="s">
        <v>1292</v>
      </c>
      <c r="S103" s="142" t="s">
        <v>1292</v>
      </c>
      <c r="T103" s="142" t="s">
        <v>1292</v>
      </c>
      <c r="U103"/>
    </row>
    <row r="104" spans="1:21" x14ac:dyDescent="0.25">
      <c r="B104" s="142" t="s">
        <v>1971</v>
      </c>
      <c r="C104" s="142" t="s">
        <v>110</v>
      </c>
      <c r="D104" s="142" t="s">
        <v>714</v>
      </c>
      <c r="E104" s="142" t="s">
        <v>1292</v>
      </c>
      <c r="F104" s="142" t="s">
        <v>1292</v>
      </c>
      <c r="G104" s="142" t="s">
        <v>1292</v>
      </c>
      <c r="H104" s="142" t="s">
        <v>1292</v>
      </c>
      <c r="I104" s="142" t="s">
        <v>494</v>
      </c>
      <c r="J104" s="142" t="s">
        <v>1292</v>
      </c>
      <c r="K104" s="142" t="s">
        <v>1292</v>
      </c>
      <c r="L104" s="142" t="s">
        <v>1292</v>
      </c>
      <c r="M104" s="142" t="s">
        <v>1292</v>
      </c>
      <c r="N104" s="142" t="s">
        <v>1292</v>
      </c>
      <c r="O104" s="142" t="s">
        <v>1381</v>
      </c>
      <c r="P104" s="147">
        <v>0</v>
      </c>
      <c r="Q104" s="142" t="s">
        <v>1292</v>
      </c>
      <c r="R104" s="142" t="s">
        <v>1292</v>
      </c>
      <c r="S104" s="142" t="s">
        <v>1292</v>
      </c>
      <c r="T104" s="142" t="s">
        <v>1976</v>
      </c>
      <c r="U104"/>
    </row>
    <row r="105" spans="1:21" x14ac:dyDescent="0.25">
      <c r="B105" s="142" t="s">
        <v>2049</v>
      </c>
      <c r="C105" s="142" t="s">
        <v>110</v>
      </c>
      <c r="D105" s="142" t="s">
        <v>714</v>
      </c>
      <c r="E105" s="142" t="s">
        <v>2046</v>
      </c>
      <c r="F105" s="142" t="s">
        <v>1292</v>
      </c>
      <c r="G105" s="142" t="s">
        <v>1292</v>
      </c>
      <c r="H105" s="142" t="s">
        <v>1292</v>
      </c>
      <c r="I105" s="142" t="s">
        <v>494</v>
      </c>
      <c r="J105" s="142" t="s">
        <v>1292</v>
      </c>
      <c r="K105" s="142" t="s">
        <v>1508</v>
      </c>
      <c r="L105" s="142" t="s">
        <v>1292</v>
      </c>
      <c r="M105" s="142" t="s">
        <v>1292</v>
      </c>
      <c r="N105" s="142" t="s">
        <v>1292</v>
      </c>
      <c r="O105" s="142" t="s">
        <v>1328</v>
      </c>
      <c r="P105" s="147">
        <v>1</v>
      </c>
      <c r="Q105" s="142" t="s">
        <v>1292</v>
      </c>
      <c r="R105" s="142" t="s">
        <v>1134</v>
      </c>
      <c r="S105" s="142" t="s">
        <v>1292</v>
      </c>
      <c r="T105" s="142" t="s">
        <v>2047</v>
      </c>
      <c r="U105"/>
    </row>
    <row r="106" spans="1:21" x14ac:dyDescent="0.25">
      <c r="B106" s="142" t="s">
        <v>2050</v>
      </c>
      <c r="C106" s="142" t="s">
        <v>110</v>
      </c>
      <c r="D106" s="142" t="s">
        <v>714</v>
      </c>
      <c r="E106" s="142" t="s">
        <v>2048</v>
      </c>
      <c r="F106" s="142" t="s">
        <v>1292</v>
      </c>
      <c r="G106" s="142" t="s">
        <v>1292</v>
      </c>
      <c r="H106" s="142" t="s">
        <v>1292</v>
      </c>
      <c r="I106" s="142" t="s">
        <v>494</v>
      </c>
      <c r="J106" s="142" t="s">
        <v>1292</v>
      </c>
      <c r="K106" s="142" t="s">
        <v>1200</v>
      </c>
      <c r="L106" s="142" t="s">
        <v>1292</v>
      </c>
      <c r="M106" s="142" t="s">
        <v>1292</v>
      </c>
      <c r="N106" s="142" t="s">
        <v>1292</v>
      </c>
      <c r="O106" s="142" t="s">
        <v>1131</v>
      </c>
      <c r="P106" s="147">
        <v>1</v>
      </c>
      <c r="Q106" s="142" t="s">
        <v>1292</v>
      </c>
      <c r="R106" s="142" t="s">
        <v>1134</v>
      </c>
      <c r="S106" s="142" t="s">
        <v>1292</v>
      </c>
      <c r="T106" s="142" t="s">
        <v>2052</v>
      </c>
      <c r="U106"/>
    </row>
    <row r="107" spans="1:21" x14ac:dyDescent="0.25">
      <c r="B107" s="142" t="s">
        <v>2053</v>
      </c>
      <c r="C107" s="142" t="s">
        <v>110</v>
      </c>
      <c r="D107" s="142" t="s">
        <v>714</v>
      </c>
      <c r="E107" s="142" t="s">
        <v>2055</v>
      </c>
      <c r="F107" s="142" t="s">
        <v>1292</v>
      </c>
      <c r="G107" s="142" t="s">
        <v>1292</v>
      </c>
      <c r="H107" s="142" t="s">
        <v>1292</v>
      </c>
      <c r="I107" s="142" t="s">
        <v>494</v>
      </c>
      <c r="J107" s="142" t="s">
        <v>1292</v>
      </c>
      <c r="K107" s="142" t="s">
        <v>2054</v>
      </c>
      <c r="L107" s="142" t="s">
        <v>1292</v>
      </c>
      <c r="M107" s="142" t="s">
        <v>1292</v>
      </c>
      <c r="N107" s="142" t="s">
        <v>1292</v>
      </c>
      <c r="O107" s="142" t="s">
        <v>1328</v>
      </c>
      <c r="P107" s="147">
        <v>1</v>
      </c>
      <c r="Q107" s="142" t="s">
        <v>1292</v>
      </c>
      <c r="R107" s="142" t="s">
        <v>1134</v>
      </c>
      <c r="S107" s="142" t="s">
        <v>1292</v>
      </c>
      <c r="T107" s="142" t="s">
        <v>2047</v>
      </c>
      <c r="U107"/>
    </row>
    <row r="108" spans="1:21" x14ac:dyDescent="0.25">
      <c r="B108" s="142" t="s">
        <v>2057</v>
      </c>
      <c r="C108" s="142" t="s">
        <v>110</v>
      </c>
      <c r="D108" s="142" t="s">
        <v>714</v>
      </c>
      <c r="E108" s="142" t="s">
        <v>2056</v>
      </c>
      <c r="F108" s="142" t="s">
        <v>1292</v>
      </c>
      <c r="G108" s="142" t="s">
        <v>1292</v>
      </c>
      <c r="H108" s="142" t="s">
        <v>1292</v>
      </c>
      <c r="I108" s="142" t="s">
        <v>494</v>
      </c>
      <c r="J108" s="142" t="s">
        <v>1292</v>
      </c>
      <c r="K108" s="142" t="s">
        <v>2058</v>
      </c>
      <c r="L108" s="142" t="s">
        <v>1292</v>
      </c>
      <c r="M108" s="142" t="s">
        <v>1292</v>
      </c>
      <c r="N108" s="142" t="s">
        <v>1292</v>
      </c>
      <c r="O108" s="142" t="s">
        <v>1328</v>
      </c>
      <c r="P108" s="147">
        <v>1</v>
      </c>
      <c r="Q108" s="142" t="s">
        <v>1292</v>
      </c>
      <c r="R108" s="142" t="s">
        <v>1292</v>
      </c>
      <c r="S108" s="142" t="s">
        <v>1292</v>
      </c>
      <c r="T108" s="142" t="s">
        <v>2052</v>
      </c>
      <c r="U108"/>
    </row>
    <row r="109" spans="1:21" x14ac:dyDescent="0.25">
      <c r="A109" s="142" t="s">
        <v>1503</v>
      </c>
      <c r="B109" s="142" t="s">
        <v>1445</v>
      </c>
      <c r="C109" s="142" t="s">
        <v>1492</v>
      </c>
      <c r="D109" s="142" t="s">
        <v>714</v>
      </c>
      <c r="E109" s="142" t="s">
        <v>1543</v>
      </c>
      <c r="F109" s="142" t="s">
        <v>1292</v>
      </c>
      <c r="G109" s="142" t="s">
        <v>1292</v>
      </c>
      <c r="H109" s="142" t="s">
        <v>1292</v>
      </c>
      <c r="I109" s="142" t="s">
        <v>322</v>
      </c>
      <c r="J109" s="142" t="s">
        <v>1292</v>
      </c>
      <c r="K109" s="142" t="s">
        <v>1292</v>
      </c>
      <c r="L109" s="142" t="s">
        <v>1292</v>
      </c>
      <c r="M109" s="142" t="s">
        <v>1292</v>
      </c>
      <c r="N109" s="142" t="s">
        <v>1292</v>
      </c>
      <c r="O109" s="142" t="s">
        <v>1142</v>
      </c>
      <c r="P109" s="147">
        <v>0</v>
      </c>
      <c r="Q109" s="142" t="s">
        <v>1292</v>
      </c>
      <c r="R109" s="142" t="s">
        <v>1292</v>
      </c>
      <c r="S109" s="142" t="s">
        <v>1292</v>
      </c>
      <c r="T109" s="142" t="s">
        <v>1537</v>
      </c>
      <c r="U109"/>
    </row>
    <row r="110" spans="1:21" x14ac:dyDescent="0.25">
      <c r="B110" s="142" t="s">
        <v>1984</v>
      </c>
      <c r="C110" s="142" t="s">
        <v>110</v>
      </c>
      <c r="D110" s="142" t="s">
        <v>714</v>
      </c>
      <c r="E110" s="142" t="s">
        <v>1292</v>
      </c>
      <c r="F110" s="142" t="s">
        <v>1292</v>
      </c>
      <c r="G110" s="142" t="s">
        <v>1292</v>
      </c>
      <c r="H110" s="142" t="s">
        <v>1292</v>
      </c>
      <c r="I110" s="142" t="s">
        <v>322</v>
      </c>
      <c r="J110" s="142" t="s">
        <v>1292</v>
      </c>
      <c r="K110" s="142" t="s">
        <v>1292</v>
      </c>
      <c r="L110" s="142" t="s">
        <v>1292</v>
      </c>
      <c r="M110" s="142" t="s">
        <v>1292</v>
      </c>
      <c r="N110" s="142" t="s">
        <v>1292</v>
      </c>
      <c r="O110" s="142" t="s">
        <v>1381</v>
      </c>
      <c r="P110" s="147">
        <v>0</v>
      </c>
      <c r="Q110" s="142" t="s">
        <v>1292</v>
      </c>
      <c r="R110" s="142" t="s">
        <v>1292</v>
      </c>
      <c r="S110" s="142" t="s">
        <v>1292</v>
      </c>
      <c r="T110" s="142" t="s">
        <v>1292</v>
      </c>
      <c r="U110"/>
    </row>
    <row r="111" spans="1:21" x14ac:dyDescent="0.25">
      <c r="B111" s="142" t="s">
        <v>1985</v>
      </c>
      <c r="C111" s="142" t="s">
        <v>110</v>
      </c>
      <c r="D111" s="142" t="s">
        <v>714</v>
      </c>
      <c r="E111" s="142" t="s">
        <v>1292</v>
      </c>
      <c r="F111" s="142" t="s">
        <v>1292</v>
      </c>
      <c r="G111" s="142" t="s">
        <v>1292</v>
      </c>
      <c r="H111" s="142" t="s">
        <v>1292</v>
      </c>
      <c r="I111" s="142" t="s">
        <v>322</v>
      </c>
      <c r="J111" s="142" t="s">
        <v>1292</v>
      </c>
      <c r="K111" s="142" t="s">
        <v>1292</v>
      </c>
      <c r="L111" s="142" t="s">
        <v>1292</v>
      </c>
      <c r="M111" s="142" t="s">
        <v>1292</v>
      </c>
      <c r="N111" s="142" t="s">
        <v>1292</v>
      </c>
      <c r="O111" s="142" t="s">
        <v>1381</v>
      </c>
      <c r="P111" s="147">
        <v>0</v>
      </c>
      <c r="Q111" s="142" t="s">
        <v>1292</v>
      </c>
      <c r="R111" s="142" t="s">
        <v>1292</v>
      </c>
      <c r="S111" s="142" t="s">
        <v>1292</v>
      </c>
      <c r="T111" s="142" t="s">
        <v>1292</v>
      </c>
      <c r="U111"/>
    </row>
    <row r="112" spans="1:21" x14ac:dyDescent="0.25">
      <c r="B112" s="142" t="s">
        <v>1986</v>
      </c>
      <c r="C112" s="142" t="s">
        <v>110</v>
      </c>
      <c r="D112" s="142" t="s">
        <v>714</v>
      </c>
      <c r="E112" s="142" t="s">
        <v>1292</v>
      </c>
      <c r="F112" s="142" t="s">
        <v>1292</v>
      </c>
      <c r="G112" s="142" t="s">
        <v>1292</v>
      </c>
      <c r="H112" s="142" t="s">
        <v>1292</v>
      </c>
      <c r="I112" s="142" t="s">
        <v>322</v>
      </c>
      <c r="J112" s="142" t="s">
        <v>1292</v>
      </c>
      <c r="K112" s="142" t="s">
        <v>1292</v>
      </c>
      <c r="L112" s="142" t="s">
        <v>1292</v>
      </c>
      <c r="M112" s="142" t="s">
        <v>1292</v>
      </c>
      <c r="N112" s="142" t="s">
        <v>1292</v>
      </c>
      <c r="O112" s="142" t="s">
        <v>1381</v>
      </c>
      <c r="P112" s="147">
        <v>0</v>
      </c>
      <c r="Q112" s="142" t="s">
        <v>1292</v>
      </c>
      <c r="R112" s="142" t="s">
        <v>1292</v>
      </c>
      <c r="S112" s="142" t="s">
        <v>1292</v>
      </c>
      <c r="T112" s="142" t="s">
        <v>1292</v>
      </c>
      <c r="U112"/>
    </row>
    <row r="113" spans="1:21" x14ac:dyDescent="0.25">
      <c r="B113" s="142" t="s">
        <v>1987</v>
      </c>
      <c r="C113" s="142" t="s">
        <v>110</v>
      </c>
      <c r="D113" s="142" t="s">
        <v>714</v>
      </c>
      <c r="E113" s="142" t="s">
        <v>1292</v>
      </c>
      <c r="F113" s="142" t="s">
        <v>1292</v>
      </c>
      <c r="G113" s="142" t="s">
        <v>1292</v>
      </c>
      <c r="H113" s="142" t="s">
        <v>1292</v>
      </c>
      <c r="I113" s="142" t="s">
        <v>322</v>
      </c>
      <c r="J113" s="142" t="s">
        <v>1292</v>
      </c>
      <c r="K113" s="142" t="s">
        <v>1292</v>
      </c>
      <c r="L113" s="142" t="s">
        <v>1292</v>
      </c>
      <c r="M113" s="142" t="s">
        <v>1292</v>
      </c>
      <c r="N113" s="142" t="s">
        <v>1292</v>
      </c>
      <c r="O113" s="142" t="s">
        <v>1381</v>
      </c>
      <c r="P113" s="147">
        <v>0</v>
      </c>
      <c r="Q113" s="142" t="s">
        <v>1292</v>
      </c>
      <c r="R113" s="142" t="s">
        <v>1292</v>
      </c>
      <c r="S113" s="142" t="s">
        <v>1292</v>
      </c>
      <c r="T113" s="142" t="s">
        <v>1292</v>
      </c>
      <c r="U113"/>
    </row>
    <row r="114" spans="1:21" x14ac:dyDescent="0.25">
      <c r="B114" s="142" t="s">
        <v>1988</v>
      </c>
      <c r="C114" s="142" t="s">
        <v>110</v>
      </c>
      <c r="D114" s="142" t="s">
        <v>714</v>
      </c>
      <c r="E114" s="142" t="s">
        <v>1292</v>
      </c>
      <c r="F114" s="142" t="s">
        <v>1292</v>
      </c>
      <c r="G114" s="142" t="s">
        <v>1292</v>
      </c>
      <c r="H114" s="142" t="s">
        <v>1292</v>
      </c>
      <c r="I114" s="142" t="s">
        <v>322</v>
      </c>
      <c r="J114" s="142" t="s">
        <v>1292</v>
      </c>
      <c r="K114" s="142" t="s">
        <v>1292</v>
      </c>
      <c r="L114" s="142" t="s">
        <v>1292</v>
      </c>
      <c r="M114" s="142" t="s">
        <v>1292</v>
      </c>
      <c r="N114" s="142" t="s">
        <v>1292</v>
      </c>
      <c r="O114" s="142" t="s">
        <v>1381</v>
      </c>
      <c r="P114" s="147">
        <v>0</v>
      </c>
      <c r="Q114" s="142" t="s">
        <v>1292</v>
      </c>
      <c r="R114" s="142" t="s">
        <v>1292</v>
      </c>
      <c r="S114" s="142" t="s">
        <v>1292</v>
      </c>
      <c r="T114" s="142" t="s">
        <v>1292</v>
      </c>
      <c r="U114"/>
    </row>
    <row r="115" spans="1:21" x14ac:dyDescent="0.25">
      <c r="B115" s="142" t="s">
        <v>1989</v>
      </c>
      <c r="C115" s="142" t="s">
        <v>110</v>
      </c>
      <c r="D115" s="142" t="s">
        <v>714</v>
      </c>
      <c r="E115" s="142" t="s">
        <v>1292</v>
      </c>
      <c r="F115" s="142" t="s">
        <v>1292</v>
      </c>
      <c r="G115" s="142" t="s">
        <v>1292</v>
      </c>
      <c r="H115" s="142" t="s">
        <v>1292</v>
      </c>
      <c r="I115" s="142" t="s">
        <v>322</v>
      </c>
      <c r="J115" s="142" t="s">
        <v>1292</v>
      </c>
      <c r="K115" s="142" t="s">
        <v>1292</v>
      </c>
      <c r="L115" s="142" t="s">
        <v>1292</v>
      </c>
      <c r="M115" s="142" t="s">
        <v>1292</v>
      </c>
      <c r="N115" s="142" t="s">
        <v>1292</v>
      </c>
      <c r="O115" s="142" t="s">
        <v>1381</v>
      </c>
      <c r="P115" s="147">
        <v>0</v>
      </c>
      <c r="Q115" s="142" t="s">
        <v>1292</v>
      </c>
      <c r="R115" s="142" t="s">
        <v>1292</v>
      </c>
      <c r="S115" s="142" t="s">
        <v>1292</v>
      </c>
      <c r="T115" s="142" t="s">
        <v>1292</v>
      </c>
      <c r="U115"/>
    </row>
    <row r="116" spans="1:21" x14ac:dyDescent="0.25">
      <c r="B116" s="142" t="s">
        <v>1990</v>
      </c>
      <c r="C116" s="142" t="s">
        <v>110</v>
      </c>
      <c r="D116" s="142" t="s">
        <v>714</v>
      </c>
      <c r="E116" s="142" t="s">
        <v>1292</v>
      </c>
      <c r="F116" s="142" t="s">
        <v>1292</v>
      </c>
      <c r="G116" s="142" t="s">
        <v>1292</v>
      </c>
      <c r="H116" s="142" t="s">
        <v>1292</v>
      </c>
      <c r="I116" s="142" t="s">
        <v>322</v>
      </c>
      <c r="J116" s="142" t="s">
        <v>1292</v>
      </c>
      <c r="K116" s="142" t="s">
        <v>1292</v>
      </c>
      <c r="L116" s="142" t="s">
        <v>1292</v>
      </c>
      <c r="M116" s="142" t="s">
        <v>1292</v>
      </c>
      <c r="N116" s="142" t="s">
        <v>1292</v>
      </c>
      <c r="O116" s="142" t="s">
        <v>1381</v>
      </c>
      <c r="P116" s="147">
        <v>0</v>
      </c>
      <c r="Q116" s="142" t="s">
        <v>1292</v>
      </c>
      <c r="R116" s="142" t="s">
        <v>1292</v>
      </c>
      <c r="S116" s="142" t="s">
        <v>1292</v>
      </c>
      <c r="T116" s="142" t="s">
        <v>1292</v>
      </c>
      <c r="U116"/>
    </row>
    <row r="117" spans="1:21" x14ac:dyDescent="0.25">
      <c r="B117" s="142" t="s">
        <v>1991</v>
      </c>
      <c r="C117" s="142" t="s">
        <v>110</v>
      </c>
      <c r="D117" s="142" t="s">
        <v>714</v>
      </c>
      <c r="E117" s="142" t="s">
        <v>1292</v>
      </c>
      <c r="F117" s="142" t="s">
        <v>1292</v>
      </c>
      <c r="G117" s="142" t="s">
        <v>1292</v>
      </c>
      <c r="H117" s="142" t="s">
        <v>1292</v>
      </c>
      <c r="I117" s="142" t="s">
        <v>322</v>
      </c>
      <c r="J117" s="142" t="s">
        <v>1292</v>
      </c>
      <c r="K117" s="142" t="s">
        <v>1292</v>
      </c>
      <c r="L117" s="142" t="s">
        <v>1292</v>
      </c>
      <c r="M117" s="142" t="s">
        <v>1292</v>
      </c>
      <c r="N117" s="142" t="s">
        <v>1292</v>
      </c>
      <c r="O117" s="142" t="s">
        <v>1381</v>
      </c>
      <c r="P117" s="147">
        <v>0</v>
      </c>
      <c r="Q117" s="142" t="s">
        <v>1292</v>
      </c>
      <c r="R117" s="142" t="s">
        <v>1292</v>
      </c>
      <c r="S117" s="142" t="s">
        <v>1292</v>
      </c>
      <c r="T117" s="142" t="s">
        <v>1292</v>
      </c>
      <c r="U117"/>
    </row>
    <row r="118" spans="1:21" x14ac:dyDescent="0.25">
      <c r="B118" s="142" t="s">
        <v>1992</v>
      </c>
      <c r="C118" s="142" t="s">
        <v>110</v>
      </c>
      <c r="D118" s="142" t="s">
        <v>714</v>
      </c>
      <c r="E118" s="142" t="s">
        <v>1292</v>
      </c>
      <c r="F118" s="142" t="s">
        <v>1292</v>
      </c>
      <c r="G118" s="142" t="s">
        <v>1292</v>
      </c>
      <c r="H118" s="142" t="s">
        <v>1292</v>
      </c>
      <c r="I118" s="142" t="s">
        <v>322</v>
      </c>
      <c r="J118" s="142" t="s">
        <v>1292</v>
      </c>
      <c r="K118" s="142" t="s">
        <v>1292</v>
      </c>
      <c r="L118" s="142" t="s">
        <v>1292</v>
      </c>
      <c r="M118" s="142" t="s">
        <v>1292</v>
      </c>
      <c r="N118" s="142" t="s">
        <v>1292</v>
      </c>
      <c r="O118" s="142" t="s">
        <v>1381</v>
      </c>
      <c r="P118" s="147">
        <v>0</v>
      </c>
      <c r="Q118" s="142" t="s">
        <v>1292</v>
      </c>
      <c r="R118" s="142" t="s">
        <v>1292</v>
      </c>
      <c r="S118" s="142" t="s">
        <v>1292</v>
      </c>
      <c r="T118" s="142" t="s">
        <v>1292</v>
      </c>
      <c r="U118"/>
    </row>
    <row r="119" spans="1:21" x14ac:dyDescent="0.25">
      <c r="B119" s="142" t="s">
        <v>1993</v>
      </c>
      <c r="C119" s="142" t="s">
        <v>110</v>
      </c>
      <c r="D119" s="142" t="s">
        <v>714</v>
      </c>
      <c r="E119" s="142" t="s">
        <v>1292</v>
      </c>
      <c r="F119" s="142" t="s">
        <v>1292</v>
      </c>
      <c r="G119" s="142" t="s">
        <v>1292</v>
      </c>
      <c r="H119" s="142" t="s">
        <v>1292</v>
      </c>
      <c r="I119" s="142" t="s">
        <v>322</v>
      </c>
      <c r="J119" s="142" t="s">
        <v>1292</v>
      </c>
      <c r="K119" s="142" t="s">
        <v>1292</v>
      </c>
      <c r="L119" s="142" t="s">
        <v>1292</v>
      </c>
      <c r="M119" s="142" t="s">
        <v>1292</v>
      </c>
      <c r="N119" s="142" t="s">
        <v>1292</v>
      </c>
      <c r="O119" s="142" t="s">
        <v>1381</v>
      </c>
      <c r="P119" s="147">
        <v>0</v>
      </c>
      <c r="Q119" s="142" t="s">
        <v>1292</v>
      </c>
      <c r="R119" s="142" t="s">
        <v>1292</v>
      </c>
      <c r="S119" s="142" t="s">
        <v>1292</v>
      </c>
      <c r="T119" s="142" t="s">
        <v>1292</v>
      </c>
      <c r="U119"/>
    </row>
    <row r="120" spans="1:21" x14ac:dyDescent="0.25">
      <c r="B120" s="142" t="s">
        <v>1994</v>
      </c>
      <c r="C120" s="142" t="s">
        <v>110</v>
      </c>
      <c r="D120" s="142" t="s">
        <v>714</v>
      </c>
      <c r="E120" s="142" t="s">
        <v>1292</v>
      </c>
      <c r="F120" s="142" t="s">
        <v>1292</v>
      </c>
      <c r="G120" s="142" t="s">
        <v>1292</v>
      </c>
      <c r="H120" s="142" t="s">
        <v>1292</v>
      </c>
      <c r="I120" s="142" t="s">
        <v>322</v>
      </c>
      <c r="J120" s="142" t="s">
        <v>1292</v>
      </c>
      <c r="K120" s="142" t="s">
        <v>1292</v>
      </c>
      <c r="L120" s="142" t="s">
        <v>1292</v>
      </c>
      <c r="M120" s="142" t="s">
        <v>1292</v>
      </c>
      <c r="N120" s="142" t="s">
        <v>1292</v>
      </c>
      <c r="O120" s="142" t="s">
        <v>1381</v>
      </c>
      <c r="P120" s="147">
        <v>0</v>
      </c>
      <c r="Q120" s="142" t="s">
        <v>1292</v>
      </c>
      <c r="R120" s="142" t="s">
        <v>1292</v>
      </c>
      <c r="S120" s="142" t="s">
        <v>1292</v>
      </c>
      <c r="T120" s="142" t="s">
        <v>1292</v>
      </c>
      <c r="U120"/>
    </row>
    <row r="121" spans="1:21" x14ac:dyDescent="0.25">
      <c r="B121" s="142" t="s">
        <v>1995</v>
      </c>
      <c r="C121" s="142" t="s">
        <v>110</v>
      </c>
      <c r="D121" s="142" t="s">
        <v>714</v>
      </c>
      <c r="E121" s="142" t="s">
        <v>1292</v>
      </c>
      <c r="F121" s="142" t="s">
        <v>1292</v>
      </c>
      <c r="G121" s="142" t="s">
        <v>1292</v>
      </c>
      <c r="H121" s="142" t="s">
        <v>1292</v>
      </c>
      <c r="I121" s="142" t="s">
        <v>322</v>
      </c>
      <c r="J121" s="142" t="s">
        <v>1292</v>
      </c>
      <c r="K121" s="142" t="s">
        <v>1292</v>
      </c>
      <c r="L121" s="142" t="s">
        <v>1292</v>
      </c>
      <c r="M121" s="142" t="s">
        <v>1292</v>
      </c>
      <c r="N121" s="142" t="s">
        <v>1292</v>
      </c>
      <c r="O121" s="142" t="s">
        <v>1381</v>
      </c>
      <c r="P121" s="147">
        <v>0</v>
      </c>
      <c r="Q121" s="142" t="s">
        <v>1292</v>
      </c>
      <c r="R121" s="142" t="s">
        <v>1292</v>
      </c>
      <c r="S121" s="142" t="s">
        <v>1292</v>
      </c>
      <c r="T121" s="142" t="s">
        <v>1292</v>
      </c>
      <c r="U121"/>
    </row>
    <row r="122" spans="1:21" x14ac:dyDescent="0.25">
      <c r="B122" s="142" t="s">
        <v>1996</v>
      </c>
      <c r="C122" s="142" t="s">
        <v>110</v>
      </c>
      <c r="D122" s="142" t="s">
        <v>714</v>
      </c>
      <c r="E122" s="142" t="s">
        <v>1292</v>
      </c>
      <c r="F122" s="142" t="s">
        <v>1292</v>
      </c>
      <c r="G122" s="142" t="s">
        <v>1292</v>
      </c>
      <c r="H122" s="142" t="s">
        <v>1292</v>
      </c>
      <c r="I122" s="142" t="s">
        <v>322</v>
      </c>
      <c r="J122" s="142" t="s">
        <v>1292</v>
      </c>
      <c r="K122" s="142" t="s">
        <v>1292</v>
      </c>
      <c r="L122" s="142" t="s">
        <v>1292</v>
      </c>
      <c r="M122" s="142" t="s">
        <v>1292</v>
      </c>
      <c r="N122" s="142" t="s">
        <v>1292</v>
      </c>
      <c r="O122" s="142" t="s">
        <v>1381</v>
      </c>
      <c r="P122" s="147">
        <v>0</v>
      </c>
      <c r="Q122" s="142" t="s">
        <v>1292</v>
      </c>
      <c r="R122" s="142" t="s">
        <v>1292</v>
      </c>
      <c r="S122" s="142" t="s">
        <v>1292</v>
      </c>
      <c r="T122" s="142" t="s">
        <v>1292</v>
      </c>
      <c r="U122"/>
    </row>
    <row r="123" spans="1:21" x14ac:dyDescent="0.25">
      <c r="B123" s="142" t="s">
        <v>1998</v>
      </c>
      <c r="C123" s="142" t="s">
        <v>110</v>
      </c>
      <c r="D123" s="142" t="s">
        <v>714</v>
      </c>
      <c r="E123" s="142" t="s">
        <v>1292</v>
      </c>
      <c r="F123" s="142" t="s">
        <v>1292</v>
      </c>
      <c r="G123" s="142" t="s">
        <v>1292</v>
      </c>
      <c r="H123" s="142" t="s">
        <v>1292</v>
      </c>
      <c r="I123" s="142" t="s">
        <v>322</v>
      </c>
      <c r="J123" s="142" t="s">
        <v>1292</v>
      </c>
      <c r="K123" s="142" t="s">
        <v>1292</v>
      </c>
      <c r="L123" s="142" t="s">
        <v>1292</v>
      </c>
      <c r="M123" s="142" t="s">
        <v>1292</v>
      </c>
      <c r="N123" s="142" t="s">
        <v>1292</v>
      </c>
      <c r="O123" s="142" t="s">
        <v>1381</v>
      </c>
      <c r="P123" s="147">
        <v>0</v>
      </c>
      <c r="Q123" s="142" t="s">
        <v>1292</v>
      </c>
      <c r="R123" s="142" t="s">
        <v>1292</v>
      </c>
      <c r="S123" s="142" t="s">
        <v>1292</v>
      </c>
      <c r="T123" s="142" t="s">
        <v>1292</v>
      </c>
      <c r="U123"/>
    </row>
    <row r="124" spans="1:21" x14ac:dyDescent="0.25">
      <c r="B124" s="142" t="s">
        <v>1999</v>
      </c>
      <c r="C124" s="142" t="s">
        <v>110</v>
      </c>
      <c r="D124" s="142" t="s">
        <v>714</v>
      </c>
      <c r="E124" s="142" t="s">
        <v>1292</v>
      </c>
      <c r="F124" s="142" t="s">
        <v>1292</v>
      </c>
      <c r="G124" s="142" t="s">
        <v>1292</v>
      </c>
      <c r="H124" s="142" t="s">
        <v>1292</v>
      </c>
      <c r="I124" s="142" t="s">
        <v>322</v>
      </c>
      <c r="J124" s="142" t="s">
        <v>1292</v>
      </c>
      <c r="K124" s="142" t="s">
        <v>1292</v>
      </c>
      <c r="L124" s="142" t="s">
        <v>1292</v>
      </c>
      <c r="M124" s="142" t="s">
        <v>1292</v>
      </c>
      <c r="N124" s="142" t="s">
        <v>1292</v>
      </c>
      <c r="O124" s="142" t="s">
        <v>1381</v>
      </c>
      <c r="P124" s="147">
        <v>0</v>
      </c>
      <c r="Q124" s="142" t="s">
        <v>1292</v>
      </c>
      <c r="R124" s="142" t="s">
        <v>1292</v>
      </c>
      <c r="S124" s="142" t="s">
        <v>1292</v>
      </c>
      <c r="T124" s="142" t="s">
        <v>1292</v>
      </c>
      <c r="U124"/>
    </row>
    <row r="125" spans="1:21" x14ac:dyDescent="0.25">
      <c r="B125" s="142" t="s">
        <v>2000</v>
      </c>
      <c r="C125" s="142" t="s">
        <v>110</v>
      </c>
      <c r="D125" s="142" t="s">
        <v>714</v>
      </c>
      <c r="E125" s="142" t="s">
        <v>1292</v>
      </c>
      <c r="F125" s="142" t="s">
        <v>1292</v>
      </c>
      <c r="G125" s="142" t="s">
        <v>1292</v>
      </c>
      <c r="H125" s="142" t="s">
        <v>1292</v>
      </c>
      <c r="I125" s="142" t="s">
        <v>322</v>
      </c>
      <c r="J125" s="142" t="s">
        <v>1292</v>
      </c>
      <c r="K125" s="142" t="s">
        <v>1292</v>
      </c>
      <c r="L125" s="142" t="s">
        <v>1292</v>
      </c>
      <c r="M125" s="142" t="s">
        <v>1292</v>
      </c>
      <c r="N125" s="142" t="s">
        <v>1292</v>
      </c>
      <c r="O125" s="142" t="s">
        <v>1381</v>
      </c>
      <c r="P125" s="147">
        <v>0</v>
      </c>
      <c r="Q125" s="142" t="s">
        <v>1292</v>
      </c>
      <c r="R125" s="142" t="s">
        <v>1292</v>
      </c>
      <c r="S125" s="142" t="s">
        <v>1292</v>
      </c>
      <c r="T125" s="142" t="s">
        <v>1292</v>
      </c>
      <c r="U125"/>
    </row>
    <row r="126" spans="1:21" x14ac:dyDescent="0.25">
      <c r="B126" s="142" t="s">
        <v>2206</v>
      </c>
      <c r="C126" s="142" t="s">
        <v>110</v>
      </c>
      <c r="D126" s="142" t="s">
        <v>714</v>
      </c>
      <c r="E126" s="142" t="s">
        <v>1292</v>
      </c>
      <c r="F126" s="142" t="s">
        <v>1292</v>
      </c>
      <c r="G126" s="142" t="s">
        <v>1292</v>
      </c>
      <c r="H126" s="142" t="s">
        <v>1292</v>
      </c>
      <c r="I126" s="142" t="s">
        <v>322</v>
      </c>
      <c r="J126" s="142" t="s">
        <v>1292</v>
      </c>
      <c r="K126" s="142" t="s">
        <v>1292</v>
      </c>
      <c r="L126" s="142" t="s">
        <v>1292</v>
      </c>
      <c r="M126" s="142" t="s">
        <v>1292</v>
      </c>
      <c r="N126" s="142" t="s">
        <v>1292</v>
      </c>
      <c r="O126" s="142" t="s">
        <v>1381</v>
      </c>
      <c r="P126" s="147">
        <v>0</v>
      </c>
      <c r="Q126" s="142" t="s">
        <v>1292</v>
      </c>
      <c r="R126" s="142" t="s">
        <v>1292</v>
      </c>
      <c r="S126" s="142" t="s">
        <v>1292</v>
      </c>
      <c r="T126" s="142" t="s">
        <v>1292</v>
      </c>
      <c r="U126"/>
    </row>
    <row r="127" spans="1:21" x14ac:dyDescent="0.25">
      <c r="A127" s="142" t="s">
        <v>1301</v>
      </c>
      <c r="B127" s="142" t="s">
        <v>1043</v>
      </c>
      <c r="C127" s="142" t="s">
        <v>110</v>
      </c>
      <c r="D127" s="142" t="s">
        <v>714</v>
      </c>
      <c r="E127" s="142" t="s">
        <v>1045</v>
      </c>
      <c r="F127" s="142" t="s">
        <v>1046</v>
      </c>
      <c r="G127" s="142" t="s">
        <v>1052</v>
      </c>
      <c r="H127" s="142" t="s">
        <v>1053</v>
      </c>
      <c r="I127" s="142" t="s">
        <v>1054</v>
      </c>
      <c r="J127" s="142" t="s">
        <v>1047</v>
      </c>
      <c r="K127" s="142" t="s">
        <v>447</v>
      </c>
      <c r="L127" s="142" t="s">
        <v>1050</v>
      </c>
      <c r="M127" s="146">
        <v>44418</v>
      </c>
      <c r="N127" s="142">
        <v>150</v>
      </c>
      <c r="O127" s="142" t="s">
        <v>1132</v>
      </c>
      <c r="P127" s="147">
        <v>0.8</v>
      </c>
      <c r="Q127" s="142">
        <v>233</v>
      </c>
      <c r="R127" s="142" t="s">
        <v>169</v>
      </c>
      <c r="S127" s="142" t="s">
        <v>1044</v>
      </c>
      <c r="T127" s="142" t="s">
        <v>1051</v>
      </c>
      <c r="U127"/>
    </row>
    <row r="128" spans="1:21" x14ac:dyDescent="0.25">
      <c r="B128" s="142" t="s">
        <v>1021</v>
      </c>
      <c r="C128" s="142" t="s">
        <v>109</v>
      </c>
      <c r="D128" s="142" t="s">
        <v>714</v>
      </c>
      <c r="E128" s="142" t="s">
        <v>1022</v>
      </c>
      <c r="F128" s="142" t="s">
        <v>1023</v>
      </c>
      <c r="G128" s="142" t="s">
        <v>1038</v>
      </c>
      <c r="H128" s="142" t="s">
        <v>1039</v>
      </c>
      <c r="I128" s="142" t="s">
        <v>492</v>
      </c>
      <c r="J128" s="142" t="s">
        <v>275</v>
      </c>
      <c r="K128" s="142" t="s">
        <v>1010</v>
      </c>
      <c r="L128" s="142" t="s">
        <v>1059</v>
      </c>
      <c r="M128" s="146">
        <v>44470</v>
      </c>
      <c r="N128" s="142">
        <v>90</v>
      </c>
      <c r="O128" s="142" t="s">
        <v>1132</v>
      </c>
      <c r="P128" s="147">
        <v>0.2</v>
      </c>
      <c r="Q128" s="142">
        <v>6</v>
      </c>
      <c r="R128" s="142" t="s">
        <v>169</v>
      </c>
      <c r="S128" s="142" t="s">
        <v>994</v>
      </c>
      <c r="T128" s="142" t="s">
        <v>1003</v>
      </c>
      <c r="U128"/>
    </row>
    <row r="129" spans="1:21" x14ac:dyDescent="0.25">
      <c r="B129" s="142" t="s">
        <v>993</v>
      </c>
      <c r="C129" s="142" t="s">
        <v>109</v>
      </c>
      <c r="D129" s="142" t="s">
        <v>714</v>
      </c>
      <c r="E129" s="142" t="s">
        <v>995</v>
      </c>
      <c r="F129" s="142" t="s">
        <v>996</v>
      </c>
      <c r="G129" s="142" t="s">
        <v>1031</v>
      </c>
      <c r="H129" s="142" t="s">
        <v>1032</v>
      </c>
      <c r="I129" s="142" t="s">
        <v>492</v>
      </c>
      <c r="J129" s="142" t="s">
        <v>275</v>
      </c>
      <c r="K129" s="142" t="s">
        <v>1002</v>
      </c>
      <c r="L129" s="142" t="s">
        <v>1000</v>
      </c>
      <c r="M129" s="146">
        <v>44482</v>
      </c>
      <c r="N129" s="142">
        <v>60</v>
      </c>
      <c r="O129" s="142" t="s">
        <v>1132</v>
      </c>
      <c r="P129" s="147">
        <v>0.3</v>
      </c>
      <c r="Q129" s="142">
        <v>27</v>
      </c>
      <c r="R129" s="142" t="s">
        <v>169</v>
      </c>
      <c r="S129" s="142" t="s">
        <v>994</v>
      </c>
      <c r="T129" s="142" t="s">
        <v>1003</v>
      </c>
      <c r="U129"/>
    </row>
    <row r="130" spans="1:21" x14ac:dyDescent="0.25">
      <c r="B130" s="142" t="s">
        <v>1004</v>
      </c>
      <c r="C130" s="142" t="s">
        <v>109</v>
      </c>
      <c r="D130" s="142" t="s">
        <v>714</v>
      </c>
      <c r="E130" s="142" t="s">
        <v>996</v>
      </c>
      <c r="F130" s="142" t="s">
        <v>1005</v>
      </c>
      <c r="G130" s="142" t="s">
        <v>1032</v>
      </c>
      <c r="H130" s="142" t="s">
        <v>1033</v>
      </c>
      <c r="I130" s="142" t="s">
        <v>492</v>
      </c>
      <c r="J130" s="142" t="s">
        <v>275</v>
      </c>
      <c r="K130" s="142" t="s">
        <v>1002</v>
      </c>
      <c r="L130" s="142" t="s">
        <v>1055</v>
      </c>
      <c r="M130" s="146">
        <v>44482</v>
      </c>
      <c r="N130" s="142">
        <v>60</v>
      </c>
      <c r="O130" s="142" t="s">
        <v>1132</v>
      </c>
      <c r="P130" s="147">
        <v>0.6</v>
      </c>
      <c r="Q130" s="142">
        <v>28</v>
      </c>
      <c r="R130" s="142" t="s">
        <v>169</v>
      </c>
      <c r="S130" s="142" t="s">
        <v>994</v>
      </c>
      <c r="T130" s="142" t="s">
        <v>1003</v>
      </c>
      <c r="U130"/>
    </row>
    <row r="131" spans="1:21" x14ac:dyDescent="0.25">
      <c r="B131" s="142" t="s">
        <v>1007</v>
      </c>
      <c r="C131" s="142" t="s">
        <v>109</v>
      </c>
      <c r="D131" s="142" t="s">
        <v>714</v>
      </c>
      <c r="E131" s="142" t="s">
        <v>1005</v>
      </c>
      <c r="F131" s="142" t="s">
        <v>1008</v>
      </c>
      <c r="G131" s="142" t="s">
        <v>1034</v>
      </c>
      <c r="H131" s="142" t="s">
        <v>1035</v>
      </c>
      <c r="I131" s="142" t="s">
        <v>492</v>
      </c>
      <c r="J131" s="142" t="s">
        <v>275</v>
      </c>
      <c r="K131" s="142" t="s">
        <v>1010</v>
      </c>
      <c r="L131" s="142" t="s">
        <v>1056</v>
      </c>
      <c r="M131" s="146">
        <v>44482</v>
      </c>
      <c r="N131" s="142">
        <v>60</v>
      </c>
      <c r="O131" s="142" t="s">
        <v>1132</v>
      </c>
      <c r="P131" s="147">
        <v>0.25</v>
      </c>
      <c r="Q131" s="142">
        <v>26</v>
      </c>
      <c r="R131" s="142" t="s">
        <v>169</v>
      </c>
      <c r="S131" s="142" t="s">
        <v>994</v>
      </c>
      <c r="T131" s="142" t="s">
        <v>1003</v>
      </c>
      <c r="U131"/>
    </row>
    <row r="132" spans="1:21" x14ac:dyDescent="0.25">
      <c r="B132" s="142" t="s">
        <v>1011</v>
      </c>
      <c r="C132" s="142" t="s">
        <v>109</v>
      </c>
      <c r="D132" s="142" t="s">
        <v>714</v>
      </c>
      <c r="E132" s="142" t="s">
        <v>1013</v>
      </c>
      <c r="F132" s="142" t="s">
        <v>1014</v>
      </c>
      <c r="G132" s="142" t="s">
        <v>1012</v>
      </c>
      <c r="H132" s="142" t="s">
        <v>1012</v>
      </c>
      <c r="I132" s="142" t="s">
        <v>492</v>
      </c>
      <c r="J132" s="142" t="s">
        <v>275</v>
      </c>
      <c r="K132" s="142" t="s">
        <v>1016</v>
      </c>
      <c r="L132" s="142" t="s">
        <v>1057</v>
      </c>
      <c r="M132" s="146">
        <v>44482</v>
      </c>
      <c r="N132" s="142">
        <v>60</v>
      </c>
      <c r="O132" s="142" t="s">
        <v>1132</v>
      </c>
      <c r="P132" s="147">
        <v>0.35</v>
      </c>
      <c r="Q132" s="142">
        <v>41</v>
      </c>
      <c r="R132" s="142" t="s">
        <v>169</v>
      </c>
      <c r="S132" s="142" t="s">
        <v>994</v>
      </c>
      <c r="T132" s="142" t="s">
        <v>1003</v>
      </c>
      <c r="U132"/>
    </row>
    <row r="133" spans="1:21" x14ac:dyDescent="0.25">
      <c r="B133" s="142" t="s">
        <v>1017</v>
      </c>
      <c r="C133" s="142" t="s">
        <v>109</v>
      </c>
      <c r="D133" s="142" t="s">
        <v>714</v>
      </c>
      <c r="E133" s="142" t="s">
        <v>1014</v>
      </c>
      <c r="F133" s="142" t="s">
        <v>1018</v>
      </c>
      <c r="G133" s="142" t="s">
        <v>1036</v>
      </c>
      <c r="H133" s="142" t="s">
        <v>1037</v>
      </c>
      <c r="I133" s="142" t="s">
        <v>492</v>
      </c>
      <c r="J133" s="142" t="s">
        <v>275</v>
      </c>
      <c r="K133" s="142" t="s">
        <v>1020</v>
      </c>
      <c r="L133" s="142" t="s">
        <v>1058</v>
      </c>
      <c r="M133" s="146">
        <v>44482</v>
      </c>
      <c r="N133" s="142">
        <v>60</v>
      </c>
      <c r="O133" s="142" t="s">
        <v>1132</v>
      </c>
      <c r="P133" s="147">
        <v>0.15</v>
      </c>
      <c r="Q133" s="142">
        <v>35</v>
      </c>
      <c r="R133" s="142" t="s">
        <v>169</v>
      </c>
      <c r="S133" s="142" t="s">
        <v>994</v>
      </c>
      <c r="T133" s="142" t="s">
        <v>1003</v>
      </c>
      <c r="U133"/>
    </row>
    <row r="134" spans="1:21" x14ac:dyDescent="0.25">
      <c r="B134" s="142" t="s">
        <v>85</v>
      </c>
      <c r="C134" s="142" t="s">
        <v>110</v>
      </c>
      <c r="D134" s="142" t="s">
        <v>714</v>
      </c>
      <c r="E134" s="142" t="s">
        <v>1292</v>
      </c>
      <c r="F134" s="142" t="s">
        <v>1292</v>
      </c>
      <c r="G134" s="142" t="s">
        <v>1292</v>
      </c>
      <c r="H134" s="142" t="s">
        <v>1292</v>
      </c>
      <c r="I134" s="142" t="s">
        <v>507</v>
      </c>
      <c r="J134" s="142" t="s">
        <v>331</v>
      </c>
      <c r="K134" s="142" t="s">
        <v>481</v>
      </c>
      <c r="L134" s="142" t="s">
        <v>390</v>
      </c>
      <c r="M134" s="142" t="s">
        <v>1292</v>
      </c>
      <c r="N134" s="142">
        <v>150</v>
      </c>
      <c r="O134" s="142" t="s">
        <v>1132</v>
      </c>
      <c r="P134" s="147">
        <v>1</v>
      </c>
      <c r="Q134" s="142" t="s">
        <v>1292</v>
      </c>
      <c r="R134" s="142" t="s">
        <v>169</v>
      </c>
      <c r="S134" s="142" t="s">
        <v>158</v>
      </c>
      <c r="T134" s="142" t="s">
        <v>1292</v>
      </c>
      <c r="U134"/>
    </row>
    <row r="135" spans="1:21" x14ac:dyDescent="0.25">
      <c r="B135" s="142" t="s">
        <v>672</v>
      </c>
      <c r="C135" s="142" t="s">
        <v>110</v>
      </c>
      <c r="D135" s="142" t="s">
        <v>714</v>
      </c>
      <c r="E135" s="142" t="s">
        <v>673</v>
      </c>
      <c r="F135" s="142" t="s">
        <v>674</v>
      </c>
      <c r="G135" s="142" t="s">
        <v>1340</v>
      </c>
      <c r="H135" s="142" t="s">
        <v>1339</v>
      </c>
      <c r="I135" s="142" t="s">
        <v>1385</v>
      </c>
      <c r="J135" s="142" t="s">
        <v>1336</v>
      </c>
      <c r="K135" s="142" t="s">
        <v>675</v>
      </c>
      <c r="L135" s="142" t="s">
        <v>1341</v>
      </c>
      <c r="M135" s="146">
        <v>44519</v>
      </c>
      <c r="N135" s="142">
        <v>45</v>
      </c>
      <c r="O135" s="142" t="s">
        <v>1132</v>
      </c>
      <c r="P135" s="147">
        <v>0.42</v>
      </c>
      <c r="Q135" s="142" t="s">
        <v>1292</v>
      </c>
      <c r="R135" s="142" t="s">
        <v>169</v>
      </c>
      <c r="S135" s="142" t="s">
        <v>1335</v>
      </c>
      <c r="T135" s="142" t="s">
        <v>1292</v>
      </c>
      <c r="U135"/>
    </row>
    <row r="136" spans="1:21" x14ac:dyDescent="0.25">
      <c r="B136" s="142" t="s">
        <v>1732</v>
      </c>
      <c r="C136" s="142" t="s">
        <v>109</v>
      </c>
      <c r="D136" s="142" t="s">
        <v>714</v>
      </c>
      <c r="E136" s="142" t="s">
        <v>1292</v>
      </c>
      <c r="F136" s="142" t="s">
        <v>1292</v>
      </c>
      <c r="G136" s="142" t="s">
        <v>1292</v>
      </c>
      <c r="H136" s="142" t="s">
        <v>1292</v>
      </c>
      <c r="I136" s="142" t="s">
        <v>490</v>
      </c>
      <c r="J136" s="142" t="s">
        <v>1292</v>
      </c>
      <c r="K136" s="142" t="s">
        <v>1292</v>
      </c>
      <c r="L136" s="142" t="s">
        <v>1292</v>
      </c>
      <c r="M136" s="142" t="s">
        <v>1292</v>
      </c>
      <c r="N136" s="142" t="s">
        <v>1292</v>
      </c>
      <c r="O136" s="142" t="s">
        <v>1381</v>
      </c>
      <c r="P136" s="147">
        <v>0</v>
      </c>
      <c r="Q136" s="142" t="s">
        <v>1292</v>
      </c>
      <c r="R136" s="142" t="s">
        <v>1134</v>
      </c>
      <c r="S136" s="142" t="s">
        <v>1292</v>
      </c>
      <c r="T136" s="142" t="s">
        <v>1292</v>
      </c>
      <c r="U136"/>
    </row>
    <row r="137" spans="1:21" x14ac:dyDescent="0.25">
      <c r="B137" s="142" t="s">
        <v>1737</v>
      </c>
      <c r="C137" s="142" t="s">
        <v>109</v>
      </c>
      <c r="D137" s="142" t="s">
        <v>714</v>
      </c>
      <c r="E137" s="142" t="s">
        <v>1292</v>
      </c>
      <c r="F137" s="142" t="s">
        <v>1292</v>
      </c>
      <c r="G137" s="142" t="s">
        <v>1292</v>
      </c>
      <c r="H137" s="142" t="s">
        <v>1292</v>
      </c>
      <c r="I137" s="142" t="s">
        <v>490</v>
      </c>
      <c r="J137" s="142" t="s">
        <v>1292</v>
      </c>
      <c r="K137" s="142" t="s">
        <v>1292</v>
      </c>
      <c r="L137" s="142" t="s">
        <v>1292</v>
      </c>
      <c r="M137" s="142" t="s">
        <v>1292</v>
      </c>
      <c r="N137" s="142" t="s">
        <v>1292</v>
      </c>
      <c r="O137" s="142" t="s">
        <v>1381</v>
      </c>
      <c r="P137" s="147">
        <v>0</v>
      </c>
      <c r="Q137" s="142">
        <v>7</v>
      </c>
      <c r="R137" s="142" t="s">
        <v>169</v>
      </c>
      <c r="S137" s="142" t="s">
        <v>1292</v>
      </c>
      <c r="T137" s="142" t="s">
        <v>1292</v>
      </c>
      <c r="U137"/>
    </row>
    <row r="138" spans="1:21" x14ac:dyDescent="0.25">
      <c r="B138" s="142" t="s">
        <v>1738</v>
      </c>
      <c r="C138" s="142" t="s">
        <v>109</v>
      </c>
      <c r="D138" s="142" t="s">
        <v>714</v>
      </c>
      <c r="E138" s="142" t="s">
        <v>1292</v>
      </c>
      <c r="F138" s="142" t="s">
        <v>1292</v>
      </c>
      <c r="G138" s="142" t="s">
        <v>1292</v>
      </c>
      <c r="H138" s="142" t="s">
        <v>1292</v>
      </c>
      <c r="I138" s="142" t="s">
        <v>2172</v>
      </c>
      <c r="J138" s="142" t="s">
        <v>1292</v>
      </c>
      <c r="K138" s="142" t="s">
        <v>1292</v>
      </c>
      <c r="L138" s="142" t="s">
        <v>1292</v>
      </c>
      <c r="M138" s="142" t="s">
        <v>1292</v>
      </c>
      <c r="N138" s="142" t="s">
        <v>1292</v>
      </c>
      <c r="O138" s="142" t="s">
        <v>1381</v>
      </c>
      <c r="P138" s="147">
        <v>0</v>
      </c>
      <c r="Q138" s="142" t="s">
        <v>1292</v>
      </c>
      <c r="R138" s="142" t="s">
        <v>169</v>
      </c>
      <c r="S138" s="142" t="s">
        <v>1292</v>
      </c>
      <c r="T138" s="142" t="s">
        <v>1292</v>
      </c>
      <c r="U138"/>
    </row>
    <row r="139" spans="1:21" x14ac:dyDescent="0.25">
      <c r="B139" s="142" t="s">
        <v>1760</v>
      </c>
      <c r="C139" s="142" t="s">
        <v>124</v>
      </c>
      <c r="D139" s="142" t="s">
        <v>714</v>
      </c>
      <c r="E139" s="142" t="s">
        <v>1292</v>
      </c>
      <c r="F139" s="142" t="s">
        <v>1292</v>
      </c>
      <c r="G139" s="142" t="s">
        <v>1292</v>
      </c>
      <c r="H139" s="142" t="s">
        <v>1292</v>
      </c>
      <c r="I139" s="142" t="s">
        <v>507</v>
      </c>
      <c r="J139" s="142" t="s">
        <v>1292</v>
      </c>
      <c r="K139" s="142" t="s">
        <v>1292</v>
      </c>
      <c r="L139" s="142" t="s">
        <v>1292</v>
      </c>
      <c r="M139" s="142" t="s">
        <v>1292</v>
      </c>
      <c r="N139" s="142" t="s">
        <v>1292</v>
      </c>
      <c r="O139" s="142" t="s">
        <v>1381</v>
      </c>
      <c r="P139" s="147">
        <v>0</v>
      </c>
      <c r="Q139" s="142" t="s">
        <v>1292</v>
      </c>
      <c r="R139" s="142" t="s">
        <v>2358</v>
      </c>
      <c r="S139" s="142" t="s">
        <v>1292</v>
      </c>
      <c r="T139" s="142" t="s">
        <v>1292</v>
      </c>
      <c r="U139"/>
    </row>
    <row r="140" spans="1:21" x14ac:dyDescent="0.25">
      <c r="B140" s="142" t="s">
        <v>2192</v>
      </c>
      <c r="C140" s="142" t="s">
        <v>124</v>
      </c>
      <c r="D140" s="142" t="s">
        <v>714</v>
      </c>
      <c r="E140" s="142" t="s">
        <v>1292</v>
      </c>
      <c r="F140" s="142" t="s">
        <v>1292</v>
      </c>
      <c r="G140" s="142" t="s">
        <v>1292</v>
      </c>
      <c r="H140" s="142" t="s">
        <v>1292</v>
      </c>
      <c r="I140" s="142" t="s">
        <v>490</v>
      </c>
      <c r="J140" s="142" t="s">
        <v>1292</v>
      </c>
      <c r="K140" s="142" t="s">
        <v>1292</v>
      </c>
      <c r="L140" s="142" t="s">
        <v>1292</v>
      </c>
      <c r="M140" s="142" t="s">
        <v>1292</v>
      </c>
      <c r="N140" s="142" t="s">
        <v>1292</v>
      </c>
      <c r="O140" s="142" t="s">
        <v>1381</v>
      </c>
      <c r="P140" s="147">
        <v>0</v>
      </c>
      <c r="Q140" s="142" t="s">
        <v>1292</v>
      </c>
      <c r="R140" s="142" t="s">
        <v>1292</v>
      </c>
      <c r="S140" s="142" t="s">
        <v>1292</v>
      </c>
      <c r="T140" s="142" t="s">
        <v>1292</v>
      </c>
      <c r="U140"/>
    </row>
    <row r="141" spans="1:21" x14ac:dyDescent="0.25">
      <c r="A141" s="142" t="s">
        <v>1302</v>
      </c>
      <c r="B141" s="142" t="s">
        <v>745</v>
      </c>
      <c r="C141" s="142" t="s">
        <v>110</v>
      </c>
      <c r="D141" s="142" t="s">
        <v>714</v>
      </c>
      <c r="E141" s="142" t="s">
        <v>254</v>
      </c>
      <c r="F141" s="142" t="s">
        <v>255</v>
      </c>
      <c r="G141" s="142" t="s">
        <v>1266</v>
      </c>
      <c r="H141" s="142" t="s">
        <v>1292</v>
      </c>
      <c r="I141" s="142" t="s">
        <v>505</v>
      </c>
      <c r="J141" s="142" t="s">
        <v>352</v>
      </c>
      <c r="K141" s="142" t="s">
        <v>726</v>
      </c>
      <c r="L141" s="142" t="s">
        <v>2143</v>
      </c>
      <c r="M141" s="142" t="s">
        <v>1292</v>
      </c>
      <c r="N141" s="142">
        <v>720</v>
      </c>
      <c r="O141" s="142" t="s">
        <v>1381</v>
      </c>
      <c r="P141" s="147">
        <v>0</v>
      </c>
      <c r="Q141" s="142">
        <v>0.3</v>
      </c>
      <c r="R141" s="142" t="s">
        <v>722</v>
      </c>
      <c r="S141" s="142" t="s">
        <v>1264</v>
      </c>
      <c r="T141" s="142" t="s">
        <v>2009</v>
      </c>
      <c r="U141"/>
    </row>
    <row r="142" spans="1:21" x14ac:dyDescent="0.25">
      <c r="B142" s="142" t="s">
        <v>738</v>
      </c>
      <c r="C142" s="142" t="s">
        <v>110</v>
      </c>
      <c r="D142" s="142" t="s">
        <v>714</v>
      </c>
      <c r="E142" s="142" t="s">
        <v>254</v>
      </c>
      <c r="F142" s="142" t="s">
        <v>255</v>
      </c>
      <c r="G142" s="142" t="s">
        <v>1266</v>
      </c>
      <c r="H142" s="142" t="s">
        <v>1292</v>
      </c>
      <c r="I142" s="142" t="s">
        <v>505</v>
      </c>
      <c r="J142" s="142" t="s">
        <v>352</v>
      </c>
      <c r="K142" s="142" t="s">
        <v>741</v>
      </c>
      <c r="L142" s="142" t="s">
        <v>740</v>
      </c>
      <c r="M142" s="146">
        <v>44522</v>
      </c>
      <c r="N142" s="142">
        <v>450</v>
      </c>
      <c r="O142" s="142" t="s">
        <v>1132</v>
      </c>
      <c r="P142" s="147">
        <v>0.25</v>
      </c>
      <c r="Q142" s="142">
        <v>3</v>
      </c>
      <c r="R142" s="142" t="s">
        <v>2358</v>
      </c>
      <c r="S142" s="142" t="s">
        <v>1264</v>
      </c>
      <c r="T142" s="142" t="s">
        <v>2220</v>
      </c>
      <c r="U142"/>
    </row>
    <row r="143" spans="1:21" x14ac:dyDescent="0.25">
      <c r="B143" s="142" t="s">
        <v>735</v>
      </c>
      <c r="C143" s="142" t="s">
        <v>110</v>
      </c>
      <c r="D143" s="142" t="s">
        <v>714</v>
      </c>
      <c r="E143" s="142" t="s">
        <v>254</v>
      </c>
      <c r="F143" s="142" t="s">
        <v>255</v>
      </c>
      <c r="G143" s="142" t="s">
        <v>1266</v>
      </c>
      <c r="H143" s="142" t="s">
        <v>1292</v>
      </c>
      <c r="I143" s="142" t="s">
        <v>505</v>
      </c>
      <c r="J143" s="142" t="s">
        <v>352</v>
      </c>
      <c r="K143" s="142" t="s">
        <v>1118</v>
      </c>
      <c r="L143" s="142" t="s">
        <v>1119</v>
      </c>
      <c r="M143" s="146">
        <v>44511</v>
      </c>
      <c r="N143" s="142">
        <v>720</v>
      </c>
      <c r="O143" s="142" t="s">
        <v>1132</v>
      </c>
      <c r="P143" s="147">
        <v>0.09</v>
      </c>
      <c r="Q143" s="142">
        <v>1</v>
      </c>
      <c r="R143" s="142" t="s">
        <v>2358</v>
      </c>
      <c r="S143" s="142" t="s">
        <v>1264</v>
      </c>
      <c r="T143" s="142" t="s">
        <v>2219</v>
      </c>
      <c r="U143"/>
    </row>
    <row r="144" spans="1:21" x14ac:dyDescent="0.25">
      <c r="B144" s="142" t="s">
        <v>106</v>
      </c>
      <c r="C144" s="142" t="s">
        <v>830</v>
      </c>
      <c r="D144" s="142" t="s">
        <v>1405</v>
      </c>
      <c r="E144" s="142" t="s">
        <v>254</v>
      </c>
      <c r="F144" s="142" t="s">
        <v>255</v>
      </c>
      <c r="G144" s="142" t="s">
        <v>941</v>
      </c>
      <c r="H144" s="142" t="s">
        <v>942</v>
      </c>
      <c r="I144" s="142" t="s">
        <v>505</v>
      </c>
      <c r="J144" s="142" t="s">
        <v>352</v>
      </c>
      <c r="K144" s="142" t="s">
        <v>440</v>
      </c>
      <c r="L144" s="142" t="s">
        <v>406</v>
      </c>
      <c r="M144" s="146">
        <v>43542</v>
      </c>
      <c r="N144" s="142">
        <v>720</v>
      </c>
      <c r="O144" s="142" t="s">
        <v>1132</v>
      </c>
      <c r="P144" s="147">
        <v>0.37</v>
      </c>
      <c r="Q144" s="142">
        <v>7</v>
      </c>
      <c r="R144" s="142" t="s">
        <v>2358</v>
      </c>
      <c r="S144" s="142" t="s">
        <v>1264</v>
      </c>
      <c r="T144" s="142" t="s">
        <v>2221</v>
      </c>
      <c r="U144"/>
    </row>
    <row r="145" spans="1:21" x14ac:dyDescent="0.25">
      <c r="B145" s="142" t="s">
        <v>731</v>
      </c>
      <c r="C145" s="142" t="s">
        <v>830</v>
      </c>
      <c r="D145" s="142" t="s">
        <v>732</v>
      </c>
      <c r="E145" s="142" t="s">
        <v>254</v>
      </c>
      <c r="F145" s="142" t="s">
        <v>255</v>
      </c>
      <c r="G145" s="142" t="s">
        <v>1266</v>
      </c>
      <c r="H145" s="142" t="s">
        <v>1292</v>
      </c>
      <c r="I145" s="142" t="s">
        <v>505</v>
      </c>
      <c r="J145" s="142" t="s">
        <v>352</v>
      </c>
      <c r="K145" s="142" t="s">
        <v>1118</v>
      </c>
      <c r="L145" s="142" t="s">
        <v>1119</v>
      </c>
      <c r="M145" s="146">
        <v>44511</v>
      </c>
      <c r="N145" s="142">
        <v>720</v>
      </c>
      <c r="O145" s="142" t="s">
        <v>1132</v>
      </c>
      <c r="P145" s="147">
        <v>0.09</v>
      </c>
      <c r="Q145" s="142">
        <v>0.3</v>
      </c>
      <c r="R145" s="142" t="s">
        <v>169</v>
      </c>
      <c r="S145" s="142" t="s">
        <v>1264</v>
      </c>
      <c r="T145" s="142" t="s">
        <v>2237</v>
      </c>
      <c r="U145"/>
    </row>
    <row r="146" spans="1:21" x14ac:dyDescent="0.25">
      <c r="B146" s="142" t="s">
        <v>1208</v>
      </c>
      <c r="C146" s="142" t="s">
        <v>109</v>
      </c>
      <c r="D146" s="142" t="s">
        <v>714</v>
      </c>
      <c r="E146" s="142" t="s">
        <v>1212</v>
      </c>
      <c r="F146" s="142" t="s">
        <v>1212</v>
      </c>
      <c r="G146" s="142" t="s">
        <v>1211</v>
      </c>
      <c r="H146" s="142" t="s">
        <v>1292</v>
      </c>
      <c r="I146" s="142" t="s">
        <v>505</v>
      </c>
      <c r="J146" s="142" t="s">
        <v>1213</v>
      </c>
      <c r="K146" s="142" t="s">
        <v>1216</v>
      </c>
      <c r="L146" s="142" t="s">
        <v>1215</v>
      </c>
      <c r="M146" s="146">
        <v>44167</v>
      </c>
      <c r="N146" s="142">
        <v>45</v>
      </c>
      <c r="O146" s="142" t="s">
        <v>1328</v>
      </c>
      <c r="P146" s="147">
        <v>1</v>
      </c>
      <c r="Q146" s="142">
        <v>1</v>
      </c>
      <c r="R146" s="142" t="s">
        <v>2088</v>
      </c>
      <c r="S146" s="142" t="s">
        <v>1209</v>
      </c>
      <c r="T146" s="142" t="s">
        <v>1296</v>
      </c>
      <c r="U146"/>
    </row>
    <row r="147" spans="1:21" x14ac:dyDescent="0.25">
      <c r="B147" s="142" t="s">
        <v>1446</v>
      </c>
      <c r="C147" s="142" t="s">
        <v>1492</v>
      </c>
      <c r="D147" s="142" t="s">
        <v>714</v>
      </c>
      <c r="E147" s="142" t="s">
        <v>1574</v>
      </c>
      <c r="F147" s="142" t="s">
        <v>1292</v>
      </c>
      <c r="G147" s="142" t="s">
        <v>1292</v>
      </c>
      <c r="H147" s="142" t="s">
        <v>1292</v>
      </c>
      <c r="I147" s="142" t="s">
        <v>505</v>
      </c>
      <c r="J147" s="142" t="s">
        <v>1292</v>
      </c>
      <c r="K147" s="142" t="s">
        <v>1509</v>
      </c>
      <c r="L147" s="142" t="s">
        <v>1292</v>
      </c>
      <c r="M147" s="142" t="s">
        <v>1292</v>
      </c>
      <c r="N147" s="142" t="s">
        <v>1292</v>
      </c>
      <c r="O147" s="142" t="s">
        <v>1142</v>
      </c>
      <c r="P147" s="147">
        <v>0</v>
      </c>
      <c r="Q147" s="142" t="s">
        <v>1292</v>
      </c>
      <c r="R147" s="142" t="s">
        <v>1134</v>
      </c>
      <c r="S147" s="142" t="s">
        <v>1292</v>
      </c>
      <c r="T147" s="142" t="s">
        <v>1537</v>
      </c>
      <c r="U147"/>
    </row>
    <row r="148" spans="1:21" x14ac:dyDescent="0.25">
      <c r="B148" s="142" t="s">
        <v>1692</v>
      </c>
      <c r="C148" s="142" t="s">
        <v>110</v>
      </c>
      <c r="D148" s="142" t="s">
        <v>714</v>
      </c>
      <c r="E148" s="142" t="s">
        <v>969</v>
      </c>
      <c r="F148" s="142" t="s">
        <v>970</v>
      </c>
      <c r="G148" s="142" t="s">
        <v>975</v>
      </c>
      <c r="H148" s="142" t="s">
        <v>974</v>
      </c>
      <c r="I148" s="142" t="s">
        <v>505</v>
      </c>
      <c r="J148" s="142" t="s">
        <v>971</v>
      </c>
      <c r="K148" s="142" t="s">
        <v>965</v>
      </c>
      <c r="L148" s="142" t="s">
        <v>964</v>
      </c>
      <c r="M148" s="146">
        <v>44370</v>
      </c>
      <c r="N148" s="142">
        <v>90</v>
      </c>
      <c r="O148" s="142" t="s">
        <v>1132</v>
      </c>
      <c r="P148" s="147">
        <v>0.95</v>
      </c>
      <c r="Q148" s="142">
        <v>45</v>
      </c>
      <c r="R148" s="142" t="s">
        <v>169</v>
      </c>
      <c r="S148" s="142" t="s">
        <v>966</v>
      </c>
      <c r="T148" s="142" t="s">
        <v>1202</v>
      </c>
      <c r="U148"/>
    </row>
    <row r="149" spans="1:21" x14ac:dyDescent="0.25">
      <c r="B149" s="142" t="s">
        <v>1741</v>
      </c>
      <c r="C149" s="142" t="s">
        <v>110</v>
      </c>
      <c r="D149" s="142" t="s">
        <v>714</v>
      </c>
      <c r="E149" s="142" t="s">
        <v>1292</v>
      </c>
      <c r="F149" s="142" t="s">
        <v>1292</v>
      </c>
      <c r="G149" s="142" t="s">
        <v>1292</v>
      </c>
      <c r="H149" s="142" t="s">
        <v>1292</v>
      </c>
      <c r="I149" s="142" t="s">
        <v>505</v>
      </c>
      <c r="J149" s="142" t="s">
        <v>1292</v>
      </c>
      <c r="K149" s="142" t="s">
        <v>1292</v>
      </c>
      <c r="L149" s="142" t="s">
        <v>1292</v>
      </c>
      <c r="M149" s="142" t="s">
        <v>1292</v>
      </c>
      <c r="N149" s="142" t="s">
        <v>1292</v>
      </c>
      <c r="O149" s="142" t="s">
        <v>1381</v>
      </c>
      <c r="P149" s="147">
        <v>0</v>
      </c>
      <c r="Q149" s="142" t="s">
        <v>1292</v>
      </c>
      <c r="R149" s="142" t="s">
        <v>169</v>
      </c>
      <c r="S149" s="142" t="s">
        <v>1292</v>
      </c>
      <c r="T149" s="142" t="s">
        <v>1292</v>
      </c>
      <c r="U149"/>
    </row>
    <row r="150" spans="1:21" x14ac:dyDescent="0.25">
      <c r="B150" s="142" t="s">
        <v>1766</v>
      </c>
      <c r="C150" s="142" t="s">
        <v>124</v>
      </c>
      <c r="D150" s="142" t="s">
        <v>714</v>
      </c>
      <c r="E150" s="142" t="s">
        <v>1292</v>
      </c>
      <c r="F150" s="142" t="s">
        <v>1292</v>
      </c>
      <c r="G150" s="142" t="s">
        <v>1292</v>
      </c>
      <c r="H150" s="142" t="s">
        <v>1292</v>
      </c>
      <c r="I150" s="142" t="s">
        <v>505</v>
      </c>
      <c r="J150" s="142" t="s">
        <v>1292</v>
      </c>
      <c r="K150" s="142" t="s">
        <v>1292</v>
      </c>
      <c r="L150" s="142" t="s">
        <v>1292</v>
      </c>
      <c r="M150" s="142" t="s">
        <v>1292</v>
      </c>
      <c r="N150" s="142" t="s">
        <v>1292</v>
      </c>
      <c r="O150" s="142" t="s">
        <v>1381</v>
      </c>
      <c r="P150" s="147">
        <v>0</v>
      </c>
      <c r="Q150" s="142" t="s">
        <v>1292</v>
      </c>
      <c r="R150" s="142" t="s">
        <v>2358</v>
      </c>
      <c r="S150" s="142" t="s">
        <v>1292</v>
      </c>
      <c r="T150" s="142" t="s">
        <v>1292</v>
      </c>
      <c r="U150"/>
    </row>
    <row r="151" spans="1:21" x14ac:dyDescent="0.25">
      <c r="B151" s="142" t="s">
        <v>1803</v>
      </c>
      <c r="C151" s="142" t="s">
        <v>109</v>
      </c>
      <c r="D151" s="142" t="s">
        <v>714</v>
      </c>
      <c r="E151" s="142" t="s">
        <v>1292</v>
      </c>
      <c r="F151" s="142" t="s">
        <v>1292</v>
      </c>
      <c r="G151" s="142" t="s">
        <v>1292</v>
      </c>
      <c r="H151" s="142" t="s">
        <v>1292</v>
      </c>
      <c r="I151" s="142" t="s">
        <v>500</v>
      </c>
      <c r="J151" s="142" t="s">
        <v>1292</v>
      </c>
      <c r="K151" s="142" t="s">
        <v>1292</v>
      </c>
      <c r="L151" s="142" t="s">
        <v>1292</v>
      </c>
      <c r="M151" s="142" t="s">
        <v>1292</v>
      </c>
      <c r="N151" s="142" t="s">
        <v>1292</v>
      </c>
      <c r="O151" s="142" t="s">
        <v>1381</v>
      </c>
      <c r="P151" s="147">
        <v>0</v>
      </c>
      <c r="Q151" s="142" t="s">
        <v>1292</v>
      </c>
      <c r="R151" s="142" t="s">
        <v>169</v>
      </c>
      <c r="S151" s="142" t="s">
        <v>1292</v>
      </c>
      <c r="T151" s="142" t="s">
        <v>1292</v>
      </c>
      <c r="U151"/>
    </row>
    <row r="152" spans="1:21" x14ac:dyDescent="0.25">
      <c r="B152" s="142" t="s">
        <v>2121</v>
      </c>
      <c r="C152" s="142" t="s">
        <v>110</v>
      </c>
      <c r="D152" s="142" t="s">
        <v>714</v>
      </c>
      <c r="E152" s="142" t="s">
        <v>1292</v>
      </c>
      <c r="F152" s="142" t="s">
        <v>1292</v>
      </c>
      <c r="G152" s="142" t="s">
        <v>1292</v>
      </c>
      <c r="H152" s="142" t="s">
        <v>1292</v>
      </c>
      <c r="I152" s="142" t="s">
        <v>505</v>
      </c>
      <c r="J152" s="142" t="s">
        <v>1292</v>
      </c>
      <c r="K152" s="142" t="s">
        <v>1165</v>
      </c>
      <c r="L152" s="142" t="s">
        <v>1164</v>
      </c>
      <c r="M152" s="146">
        <v>44550</v>
      </c>
      <c r="N152" s="142">
        <v>90</v>
      </c>
      <c r="O152" s="142" t="s">
        <v>1132</v>
      </c>
      <c r="P152" s="147">
        <v>0.72</v>
      </c>
      <c r="Q152" s="142" t="s">
        <v>1292</v>
      </c>
      <c r="R152" s="142" t="s">
        <v>1292</v>
      </c>
      <c r="S152" s="142" t="s">
        <v>1167</v>
      </c>
      <c r="T152" s="142" t="s">
        <v>1166</v>
      </c>
      <c r="U152"/>
    </row>
    <row r="153" spans="1:21" x14ac:dyDescent="0.25">
      <c r="B153" s="142" t="s">
        <v>2146</v>
      </c>
      <c r="C153" s="142" t="s">
        <v>1492</v>
      </c>
      <c r="D153" s="142" t="s">
        <v>714</v>
      </c>
      <c r="E153" s="142" t="s">
        <v>1559</v>
      </c>
      <c r="F153" s="142" t="s">
        <v>1560</v>
      </c>
      <c r="G153" s="142" t="s">
        <v>1292</v>
      </c>
      <c r="H153" s="142" t="s">
        <v>1292</v>
      </c>
      <c r="I153" s="142" t="s">
        <v>505</v>
      </c>
      <c r="J153" s="142" t="s">
        <v>1292</v>
      </c>
      <c r="K153" s="142" t="s">
        <v>1509</v>
      </c>
      <c r="L153" s="142" t="s">
        <v>1292</v>
      </c>
      <c r="M153" s="142" t="s">
        <v>1292</v>
      </c>
      <c r="N153" s="142" t="s">
        <v>1292</v>
      </c>
      <c r="O153" s="142" t="s">
        <v>1142</v>
      </c>
      <c r="P153" s="147">
        <v>0</v>
      </c>
      <c r="Q153" s="142" t="s">
        <v>1292</v>
      </c>
      <c r="R153" s="142" t="s">
        <v>1292</v>
      </c>
      <c r="S153" s="142" t="s">
        <v>1292</v>
      </c>
      <c r="T153" s="142" t="s">
        <v>1537</v>
      </c>
      <c r="U153"/>
    </row>
    <row r="154" spans="1:21" x14ac:dyDescent="0.25">
      <c r="A154" s="142" t="s">
        <v>1324</v>
      </c>
      <c r="B154" s="142" t="s">
        <v>620</v>
      </c>
      <c r="C154" s="142" t="s">
        <v>110</v>
      </c>
      <c r="D154" s="142" t="s">
        <v>714</v>
      </c>
      <c r="E154" s="142" t="s">
        <v>223</v>
      </c>
      <c r="F154" s="142" t="s">
        <v>224</v>
      </c>
      <c r="G154" s="142" t="s">
        <v>891</v>
      </c>
      <c r="H154" s="142" t="s">
        <v>892</v>
      </c>
      <c r="I154" s="142" t="s">
        <v>290</v>
      </c>
      <c r="J154" s="142" t="s">
        <v>291</v>
      </c>
      <c r="K154" s="142" t="s">
        <v>623</v>
      </c>
      <c r="L154" s="142" t="s">
        <v>622</v>
      </c>
      <c r="M154" s="146">
        <v>44211</v>
      </c>
      <c r="N154" s="142">
        <v>450</v>
      </c>
      <c r="O154" s="142" t="s">
        <v>1132</v>
      </c>
      <c r="P154" s="147">
        <v>0.67</v>
      </c>
      <c r="Q154" s="142" t="s">
        <v>1292</v>
      </c>
      <c r="R154" s="142" t="s">
        <v>2358</v>
      </c>
      <c r="S154" s="142" t="s">
        <v>621</v>
      </c>
      <c r="T154" s="142" t="s">
        <v>1292</v>
      </c>
      <c r="U154"/>
    </row>
    <row r="155" spans="1:21" x14ac:dyDescent="0.25">
      <c r="B155" s="142" t="s">
        <v>421</v>
      </c>
      <c r="C155" s="142" t="s">
        <v>830</v>
      </c>
      <c r="D155" s="142" t="s">
        <v>836</v>
      </c>
      <c r="E155" s="142" t="s">
        <v>223</v>
      </c>
      <c r="F155" s="142" t="s">
        <v>224</v>
      </c>
      <c r="G155" s="142" t="s">
        <v>891</v>
      </c>
      <c r="H155" s="142" t="s">
        <v>892</v>
      </c>
      <c r="I155" s="142" t="s">
        <v>290</v>
      </c>
      <c r="J155" s="142" t="s">
        <v>291</v>
      </c>
      <c r="K155" s="142" t="s">
        <v>456</v>
      </c>
      <c r="L155" s="142" t="s">
        <v>367</v>
      </c>
      <c r="M155" s="146">
        <v>43807</v>
      </c>
      <c r="N155" s="142">
        <v>885</v>
      </c>
      <c r="O155" s="142" t="s">
        <v>1131</v>
      </c>
      <c r="P155" s="147">
        <v>1</v>
      </c>
      <c r="Q155" s="142">
        <v>151.69999999999999</v>
      </c>
      <c r="R155" s="142" t="s">
        <v>169</v>
      </c>
      <c r="S155" s="142" t="s">
        <v>1292</v>
      </c>
      <c r="T155" s="142" t="s">
        <v>2333</v>
      </c>
      <c r="U155"/>
    </row>
    <row r="156" spans="1:21" x14ac:dyDescent="0.25">
      <c r="A156" s="142" t="s">
        <v>1303</v>
      </c>
      <c r="B156" s="142" t="s">
        <v>108</v>
      </c>
      <c r="C156" s="142" t="s">
        <v>830</v>
      </c>
      <c r="D156" s="142" t="s">
        <v>125</v>
      </c>
      <c r="E156" s="142" t="s">
        <v>256</v>
      </c>
      <c r="F156" s="142" t="s">
        <v>1292</v>
      </c>
      <c r="G156" s="142" t="s">
        <v>1292</v>
      </c>
      <c r="H156" s="142" t="s">
        <v>1292</v>
      </c>
      <c r="I156" s="142" t="s">
        <v>322</v>
      </c>
      <c r="J156" s="142" t="s">
        <v>355</v>
      </c>
      <c r="K156" s="142" t="s">
        <v>442</v>
      </c>
      <c r="L156" s="142" t="s">
        <v>408</v>
      </c>
      <c r="M156" s="146">
        <v>43543</v>
      </c>
      <c r="N156" s="142">
        <v>240</v>
      </c>
      <c r="O156" s="142" t="s">
        <v>1132</v>
      </c>
      <c r="P156" s="147">
        <v>0.95</v>
      </c>
      <c r="Q156" s="142">
        <v>100</v>
      </c>
      <c r="R156" s="142" t="s">
        <v>2358</v>
      </c>
      <c r="S156" s="142" t="s">
        <v>782</v>
      </c>
      <c r="T156" s="142" t="s">
        <v>1292</v>
      </c>
      <c r="U156"/>
    </row>
    <row r="157" spans="1:21" x14ac:dyDescent="0.25">
      <c r="B157" s="142" t="s">
        <v>1124</v>
      </c>
      <c r="C157" s="142" t="s">
        <v>110</v>
      </c>
      <c r="D157" s="142" t="s">
        <v>714</v>
      </c>
      <c r="E157" s="142" t="s">
        <v>1292</v>
      </c>
      <c r="F157" s="142" t="s">
        <v>1292</v>
      </c>
      <c r="G157" s="142" t="s">
        <v>1292</v>
      </c>
      <c r="H157" s="142" t="s">
        <v>1292</v>
      </c>
      <c r="I157" s="142" t="s">
        <v>1386</v>
      </c>
      <c r="J157" s="142" t="s">
        <v>1292</v>
      </c>
      <c r="K157" s="142" t="s">
        <v>1063</v>
      </c>
      <c r="L157" s="142" t="s">
        <v>1125</v>
      </c>
      <c r="M157" s="146">
        <v>44414</v>
      </c>
      <c r="N157" s="142">
        <v>90</v>
      </c>
      <c r="O157" s="142" t="s">
        <v>1132</v>
      </c>
      <c r="P157" s="147">
        <v>0.6</v>
      </c>
      <c r="Q157" s="142">
        <v>145</v>
      </c>
      <c r="R157" s="142" t="s">
        <v>169</v>
      </c>
      <c r="S157" s="142" t="s">
        <v>1123</v>
      </c>
      <c r="T157" s="142" t="s">
        <v>1292</v>
      </c>
      <c r="U157"/>
    </row>
    <row r="158" spans="1:21" x14ac:dyDescent="0.25">
      <c r="B158" s="142" t="s">
        <v>105</v>
      </c>
      <c r="C158" s="142" t="s">
        <v>830</v>
      </c>
      <c r="D158" s="142" t="s">
        <v>125</v>
      </c>
      <c r="E158" s="142" t="s">
        <v>2321</v>
      </c>
      <c r="F158" s="142" t="s">
        <v>2322</v>
      </c>
      <c r="G158" s="142" t="s">
        <v>939</v>
      </c>
      <c r="H158" s="142" t="s">
        <v>940</v>
      </c>
      <c r="I158" s="142" t="s">
        <v>322</v>
      </c>
      <c r="J158" s="142" t="s">
        <v>351</v>
      </c>
      <c r="K158" s="142" t="s">
        <v>439</v>
      </c>
      <c r="L158" s="142" t="s">
        <v>405</v>
      </c>
      <c r="M158" s="146">
        <v>44285</v>
      </c>
      <c r="N158" s="142">
        <v>60</v>
      </c>
      <c r="O158" s="142" t="s">
        <v>1131</v>
      </c>
      <c r="P158" s="147">
        <v>1</v>
      </c>
      <c r="Q158" s="142">
        <v>41.2</v>
      </c>
      <c r="R158" s="142" t="s">
        <v>169</v>
      </c>
      <c r="S158" s="142" t="s">
        <v>782</v>
      </c>
      <c r="T158" s="142" t="s">
        <v>2078</v>
      </c>
      <c r="U158"/>
    </row>
    <row r="159" spans="1:21" x14ac:dyDescent="0.25">
      <c r="B159" s="142" t="s">
        <v>1407</v>
      </c>
      <c r="C159" s="142" t="s">
        <v>830</v>
      </c>
      <c r="D159" s="142" t="s">
        <v>1408</v>
      </c>
      <c r="E159" s="142" t="s">
        <v>806</v>
      </c>
      <c r="F159" s="142" t="s">
        <v>1297</v>
      </c>
      <c r="G159" s="142" t="s">
        <v>951</v>
      </c>
      <c r="H159" s="142" t="s">
        <v>952</v>
      </c>
      <c r="I159" s="142" t="s">
        <v>322</v>
      </c>
      <c r="J159" s="142" t="s">
        <v>807</v>
      </c>
      <c r="K159" s="142" t="s">
        <v>452</v>
      </c>
      <c r="L159" s="142" t="s">
        <v>2239</v>
      </c>
      <c r="M159" s="146">
        <v>44431</v>
      </c>
      <c r="N159" s="142">
        <v>780</v>
      </c>
      <c r="O159" s="142" t="s">
        <v>1132</v>
      </c>
      <c r="P159" s="147">
        <v>0.106</v>
      </c>
      <c r="Q159" s="142">
        <v>101.72000000000003</v>
      </c>
      <c r="R159" s="142" t="s">
        <v>169</v>
      </c>
      <c r="S159" s="142" t="s">
        <v>782</v>
      </c>
      <c r="T159" s="142" t="s">
        <v>2241</v>
      </c>
      <c r="U159"/>
    </row>
    <row r="160" spans="1:21" x14ac:dyDescent="0.25">
      <c r="B160" s="142" t="s">
        <v>1434</v>
      </c>
      <c r="C160" s="142" t="s">
        <v>1492</v>
      </c>
      <c r="D160" s="142" t="s">
        <v>714</v>
      </c>
      <c r="E160" s="142" t="s">
        <v>2320</v>
      </c>
      <c r="F160" s="142" t="s">
        <v>1564</v>
      </c>
      <c r="G160" s="142" t="s">
        <v>1292</v>
      </c>
      <c r="H160" s="142" t="s">
        <v>1292</v>
      </c>
      <c r="I160" s="142" t="s">
        <v>504</v>
      </c>
      <c r="J160" s="142" t="s">
        <v>1292</v>
      </c>
      <c r="K160" s="142" t="s">
        <v>1510</v>
      </c>
      <c r="L160" s="142" t="s">
        <v>1292</v>
      </c>
      <c r="M160" s="142" t="s">
        <v>1292</v>
      </c>
      <c r="N160" s="142" t="s">
        <v>1292</v>
      </c>
      <c r="O160" s="142" t="s">
        <v>1142</v>
      </c>
      <c r="P160" s="147">
        <v>0</v>
      </c>
      <c r="Q160" s="142" t="s">
        <v>1292</v>
      </c>
      <c r="R160" s="142" t="s">
        <v>1292</v>
      </c>
      <c r="S160" s="142" t="s">
        <v>1292</v>
      </c>
      <c r="T160" s="142" t="s">
        <v>1537</v>
      </c>
      <c r="U160"/>
    </row>
    <row r="161" spans="1:21" x14ac:dyDescent="0.25">
      <c r="B161" s="142" t="s">
        <v>1435</v>
      </c>
      <c r="C161" s="142" t="s">
        <v>1492</v>
      </c>
      <c r="D161" s="142" t="s">
        <v>714</v>
      </c>
      <c r="E161" s="142" t="s">
        <v>1564</v>
      </c>
      <c r="F161" s="142" t="s">
        <v>1565</v>
      </c>
      <c r="G161" s="142" t="s">
        <v>1292</v>
      </c>
      <c r="H161" s="142" t="s">
        <v>1292</v>
      </c>
      <c r="I161" s="142" t="s">
        <v>504</v>
      </c>
      <c r="J161" s="142" t="s">
        <v>1292</v>
      </c>
      <c r="K161" s="142" t="s">
        <v>1510</v>
      </c>
      <c r="L161" s="142" t="s">
        <v>1292</v>
      </c>
      <c r="M161" s="142" t="s">
        <v>1292</v>
      </c>
      <c r="N161" s="142" t="s">
        <v>1292</v>
      </c>
      <c r="O161" s="142" t="s">
        <v>1142</v>
      </c>
      <c r="P161" s="147">
        <v>0</v>
      </c>
      <c r="Q161" s="142" t="s">
        <v>1292</v>
      </c>
      <c r="R161" s="142" t="s">
        <v>1292</v>
      </c>
      <c r="S161" s="142" t="s">
        <v>1292</v>
      </c>
      <c r="T161" s="142" t="s">
        <v>1537</v>
      </c>
      <c r="U161"/>
    </row>
    <row r="162" spans="1:21" x14ac:dyDescent="0.25">
      <c r="B162" s="142" t="s">
        <v>1677</v>
      </c>
      <c r="C162" s="142" t="s">
        <v>110</v>
      </c>
      <c r="D162" s="142" t="s">
        <v>714</v>
      </c>
      <c r="E162" s="142" t="s">
        <v>1292</v>
      </c>
      <c r="F162" s="142" t="s">
        <v>1292</v>
      </c>
      <c r="G162" s="142" t="s">
        <v>1292</v>
      </c>
      <c r="H162" s="142" t="s">
        <v>1292</v>
      </c>
      <c r="I162" s="142" t="s">
        <v>2153</v>
      </c>
      <c r="J162" s="142" t="s">
        <v>1292</v>
      </c>
      <c r="K162" s="142" t="s">
        <v>1201</v>
      </c>
      <c r="L162" s="142" t="s">
        <v>1292</v>
      </c>
      <c r="M162" s="142" t="s">
        <v>1292</v>
      </c>
      <c r="N162" s="142" t="s">
        <v>1292</v>
      </c>
      <c r="O162" s="142" t="s">
        <v>1381</v>
      </c>
      <c r="P162" s="147">
        <v>0</v>
      </c>
      <c r="Q162" s="142" t="s">
        <v>1292</v>
      </c>
      <c r="R162" s="142" t="s">
        <v>169</v>
      </c>
      <c r="S162" s="142" t="s">
        <v>1292</v>
      </c>
      <c r="T162" s="142" t="s">
        <v>1189</v>
      </c>
      <c r="U162"/>
    </row>
    <row r="163" spans="1:21" x14ac:dyDescent="0.25">
      <c r="B163" s="142" t="s">
        <v>1793</v>
      </c>
      <c r="C163" s="142" t="s">
        <v>1492</v>
      </c>
      <c r="D163" s="142" t="s">
        <v>714</v>
      </c>
      <c r="E163" s="142" t="s">
        <v>1575</v>
      </c>
      <c r="F163" s="142" t="s">
        <v>673</v>
      </c>
      <c r="G163" s="142" t="s">
        <v>1292</v>
      </c>
      <c r="H163" s="142" t="s">
        <v>1292</v>
      </c>
      <c r="I163" s="142" t="s">
        <v>504</v>
      </c>
      <c r="J163" s="142" t="s">
        <v>1292</v>
      </c>
      <c r="K163" s="142" t="s">
        <v>1510</v>
      </c>
      <c r="L163" s="142" t="s">
        <v>1292</v>
      </c>
      <c r="M163" s="142" t="s">
        <v>1292</v>
      </c>
      <c r="N163" s="142" t="s">
        <v>1292</v>
      </c>
      <c r="O163" s="142" t="s">
        <v>1142</v>
      </c>
      <c r="P163" s="147">
        <v>0</v>
      </c>
      <c r="Q163" s="142">
        <v>159</v>
      </c>
      <c r="R163" s="142" t="s">
        <v>169</v>
      </c>
      <c r="S163" s="142" t="s">
        <v>1292</v>
      </c>
      <c r="T163" s="142" t="s">
        <v>1537</v>
      </c>
      <c r="U163"/>
    </row>
    <row r="164" spans="1:21" x14ac:dyDescent="0.25">
      <c r="B164" s="142" t="s">
        <v>1811</v>
      </c>
      <c r="C164" s="142" t="s">
        <v>124</v>
      </c>
      <c r="D164" s="142" t="s">
        <v>714</v>
      </c>
      <c r="E164" s="142" t="s">
        <v>1292</v>
      </c>
      <c r="F164" s="142" t="s">
        <v>1292</v>
      </c>
      <c r="G164" s="142" t="s">
        <v>1292</v>
      </c>
      <c r="H164" s="142" t="s">
        <v>1292</v>
      </c>
      <c r="I164" s="142" t="s">
        <v>504</v>
      </c>
      <c r="J164" s="142" t="s">
        <v>1292</v>
      </c>
      <c r="K164" s="142" t="s">
        <v>1292</v>
      </c>
      <c r="L164" s="142" t="s">
        <v>1292</v>
      </c>
      <c r="M164" s="142" t="s">
        <v>1292</v>
      </c>
      <c r="N164" s="142" t="s">
        <v>1292</v>
      </c>
      <c r="O164" s="142" t="s">
        <v>1381</v>
      </c>
      <c r="P164" s="147">
        <v>0</v>
      </c>
      <c r="Q164" s="142" t="s">
        <v>1292</v>
      </c>
      <c r="R164" s="142" t="s">
        <v>1292</v>
      </c>
      <c r="S164" s="142" t="s">
        <v>1292</v>
      </c>
      <c r="T164" s="142" t="s">
        <v>1292</v>
      </c>
      <c r="U164"/>
    </row>
    <row r="165" spans="1:21" x14ac:dyDescent="0.25">
      <c r="B165" s="142" t="s">
        <v>1877</v>
      </c>
      <c r="C165" s="142" t="s">
        <v>110</v>
      </c>
      <c r="D165" s="142" t="s">
        <v>714</v>
      </c>
      <c r="E165" s="142" t="s">
        <v>1292</v>
      </c>
      <c r="F165" s="142" t="s">
        <v>1292</v>
      </c>
      <c r="G165" s="142" t="s">
        <v>1292</v>
      </c>
      <c r="H165" s="142" t="s">
        <v>1292</v>
      </c>
      <c r="I165" s="142" t="s">
        <v>504</v>
      </c>
      <c r="J165" s="142" t="s">
        <v>2200</v>
      </c>
      <c r="K165" s="142" t="s">
        <v>1292</v>
      </c>
      <c r="L165" s="142" t="s">
        <v>1292</v>
      </c>
      <c r="M165" s="142" t="s">
        <v>1292</v>
      </c>
      <c r="N165" s="142" t="s">
        <v>1292</v>
      </c>
      <c r="O165" s="142" t="s">
        <v>1381</v>
      </c>
      <c r="P165" s="147">
        <v>0</v>
      </c>
      <c r="Q165" s="142" t="s">
        <v>1292</v>
      </c>
      <c r="R165" s="142" t="s">
        <v>169</v>
      </c>
      <c r="S165" s="142" t="s">
        <v>1292</v>
      </c>
      <c r="T165" s="142" t="s">
        <v>1292</v>
      </c>
      <c r="U165"/>
    </row>
    <row r="166" spans="1:21" x14ac:dyDescent="0.25">
      <c r="B166" s="142" t="s">
        <v>2127</v>
      </c>
      <c r="C166" s="142" t="s">
        <v>830</v>
      </c>
      <c r="D166" s="142" t="s">
        <v>1408</v>
      </c>
      <c r="E166" s="142" t="s">
        <v>1297</v>
      </c>
      <c r="F166" s="142" t="s">
        <v>809</v>
      </c>
      <c r="G166" s="142" t="s">
        <v>939</v>
      </c>
      <c r="H166" s="142" t="s">
        <v>953</v>
      </c>
      <c r="I166" s="142" t="s">
        <v>322</v>
      </c>
      <c r="J166" s="142" t="s">
        <v>807</v>
      </c>
      <c r="K166" s="142" t="s">
        <v>452</v>
      </c>
      <c r="L166" s="142" t="s">
        <v>2240</v>
      </c>
      <c r="M166" s="146">
        <v>44431</v>
      </c>
      <c r="N166" s="142">
        <v>900</v>
      </c>
      <c r="O166" s="142" t="s">
        <v>1132</v>
      </c>
      <c r="P166" s="147">
        <v>0.109</v>
      </c>
      <c r="Q166" s="142">
        <v>12</v>
      </c>
      <c r="R166" s="142" t="s">
        <v>2358</v>
      </c>
      <c r="S166" s="142" t="s">
        <v>782</v>
      </c>
      <c r="T166" s="142" t="s">
        <v>2244</v>
      </c>
      <c r="U166"/>
    </row>
    <row r="167" spans="1:21" x14ac:dyDescent="0.25">
      <c r="B167" s="142" t="s">
        <v>2308</v>
      </c>
      <c r="C167" s="142" t="s">
        <v>110</v>
      </c>
      <c r="D167" s="142" t="s">
        <v>714</v>
      </c>
      <c r="E167" s="142" t="s">
        <v>2318</v>
      </c>
      <c r="F167" s="142" t="s">
        <v>2319</v>
      </c>
      <c r="G167" s="142" t="s">
        <v>2312</v>
      </c>
      <c r="H167" s="142" t="s">
        <v>2313</v>
      </c>
      <c r="I167" s="142" t="s">
        <v>504</v>
      </c>
      <c r="J167" s="142" t="s">
        <v>2314</v>
      </c>
      <c r="K167" s="142" t="s">
        <v>1510</v>
      </c>
      <c r="L167" s="142" t="s">
        <v>2307</v>
      </c>
      <c r="M167" s="146">
        <v>44774</v>
      </c>
      <c r="N167" s="142">
        <v>182</v>
      </c>
      <c r="O167" s="142" t="s">
        <v>1132</v>
      </c>
      <c r="P167" s="147">
        <v>0.8</v>
      </c>
      <c r="Q167" s="142">
        <v>26</v>
      </c>
      <c r="R167" s="142" t="s">
        <v>169</v>
      </c>
      <c r="S167" s="142" t="s">
        <v>2311</v>
      </c>
      <c r="T167" s="142" t="s">
        <v>2317</v>
      </c>
      <c r="U167"/>
    </row>
    <row r="168" spans="1:21" x14ac:dyDescent="0.25">
      <c r="A168" s="142" t="s">
        <v>1304</v>
      </c>
      <c r="B168" s="142" t="s">
        <v>661</v>
      </c>
      <c r="C168" s="142" t="s">
        <v>110</v>
      </c>
      <c r="D168" s="142" t="s">
        <v>714</v>
      </c>
      <c r="E168" s="142" t="s">
        <v>659</v>
      </c>
      <c r="F168" s="142" t="s">
        <v>662</v>
      </c>
      <c r="G168" s="142" t="s">
        <v>1292</v>
      </c>
      <c r="H168" s="142" t="s">
        <v>1292</v>
      </c>
      <c r="I168" s="142" t="s">
        <v>499</v>
      </c>
      <c r="J168" s="142" t="s">
        <v>311</v>
      </c>
      <c r="K168" s="142" t="s">
        <v>452</v>
      </c>
      <c r="L168" s="142" t="s">
        <v>664</v>
      </c>
      <c r="M168" s="146">
        <v>44251</v>
      </c>
      <c r="N168" s="142">
        <v>45</v>
      </c>
      <c r="O168" s="142" t="s">
        <v>1328</v>
      </c>
      <c r="P168" s="147">
        <v>1</v>
      </c>
      <c r="Q168" s="142">
        <v>18</v>
      </c>
      <c r="R168" s="142" t="s">
        <v>169</v>
      </c>
      <c r="S168" s="142" t="s">
        <v>1209</v>
      </c>
      <c r="T168" s="142" t="s">
        <v>1670</v>
      </c>
      <c r="U168"/>
    </row>
    <row r="169" spans="1:21" x14ac:dyDescent="0.25">
      <c r="B169" s="142" t="s">
        <v>652</v>
      </c>
      <c r="C169" s="142" t="s">
        <v>110</v>
      </c>
      <c r="D169" s="142" t="s">
        <v>714</v>
      </c>
      <c r="E169" s="142" t="s">
        <v>654</v>
      </c>
      <c r="F169" s="142" t="s">
        <v>655</v>
      </c>
      <c r="G169" s="142" t="s">
        <v>949</v>
      </c>
      <c r="H169" s="142" t="s">
        <v>950</v>
      </c>
      <c r="I169" s="142" t="s">
        <v>499</v>
      </c>
      <c r="J169" s="142" t="s">
        <v>270</v>
      </c>
      <c r="K169" s="142" t="s">
        <v>450</v>
      </c>
      <c r="L169" s="142" t="s">
        <v>657</v>
      </c>
      <c r="M169" s="146">
        <v>44207</v>
      </c>
      <c r="N169" s="142">
        <v>90</v>
      </c>
      <c r="O169" s="142" t="s">
        <v>1131</v>
      </c>
      <c r="P169" s="147">
        <v>1</v>
      </c>
      <c r="Q169" s="142">
        <v>12</v>
      </c>
      <c r="R169" s="142" t="s">
        <v>169</v>
      </c>
      <c r="S169" s="142" t="s">
        <v>629</v>
      </c>
      <c r="T169" s="142" t="s">
        <v>658</v>
      </c>
      <c r="U169"/>
    </row>
    <row r="170" spans="1:21" x14ac:dyDescent="0.25">
      <c r="B170" s="142" t="s">
        <v>1158</v>
      </c>
      <c r="C170" s="142" t="s">
        <v>110</v>
      </c>
      <c r="D170" s="142" t="s">
        <v>714</v>
      </c>
      <c r="E170" s="142" t="s">
        <v>1151</v>
      </c>
      <c r="F170" s="142" t="s">
        <v>1152</v>
      </c>
      <c r="G170" s="142" t="s">
        <v>1156</v>
      </c>
      <c r="H170" s="142" t="s">
        <v>1157</v>
      </c>
      <c r="I170" s="142" t="s">
        <v>1383</v>
      </c>
      <c r="J170" s="142" t="s">
        <v>1153</v>
      </c>
      <c r="K170" s="142" t="s">
        <v>477</v>
      </c>
      <c r="L170" s="142" t="s">
        <v>1155</v>
      </c>
      <c r="M170" s="142" t="s">
        <v>1292</v>
      </c>
      <c r="N170" s="142" t="s">
        <v>1292</v>
      </c>
      <c r="O170" s="142" t="s">
        <v>1132</v>
      </c>
      <c r="P170" s="147">
        <v>0.3</v>
      </c>
      <c r="Q170" s="142">
        <v>106</v>
      </c>
      <c r="R170" s="142" t="s">
        <v>169</v>
      </c>
      <c r="S170" s="142" t="s">
        <v>2016</v>
      </c>
      <c r="T170" s="142" t="s">
        <v>1292</v>
      </c>
      <c r="U170"/>
    </row>
    <row r="171" spans="1:21" x14ac:dyDescent="0.25">
      <c r="B171" s="142" t="s">
        <v>1218</v>
      </c>
      <c r="C171" s="142" t="s">
        <v>109</v>
      </c>
      <c r="D171" s="142" t="s">
        <v>714</v>
      </c>
      <c r="E171" s="142" t="s">
        <v>1222</v>
      </c>
      <c r="F171" s="142" t="s">
        <v>1223</v>
      </c>
      <c r="G171" s="142" t="s">
        <v>1221</v>
      </c>
      <c r="H171" s="142" t="s">
        <v>1292</v>
      </c>
      <c r="I171" s="142" t="s">
        <v>501</v>
      </c>
      <c r="J171" s="142" t="s">
        <v>1224</v>
      </c>
      <c r="K171" s="142" t="s">
        <v>1227</v>
      </c>
      <c r="L171" s="142" t="s">
        <v>1226</v>
      </c>
      <c r="M171" s="146">
        <v>44188</v>
      </c>
      <c r="N171" s="142">
        <v>45</v>
      </c>
      <c r="O171" s="142" t="s">
        <v>1328</v>
      </c>
      <c r="P171" s="147">
        <v>1</v>
      </c>
      <c r="Q171" s="142">
        <v>1</v>
      </c>
      <c r="R171" s="142" t="s">
        <v>2356</v>
      </c>
      <c r="S171" s="142" t="s">
        <v>1209</v>
      </c>
      <c r="T171" s="142" t="s">
        <v>1294</v>
      </c>
      <c r="U171"/>
    </row>
    <row r="172" spans="1:21" x14ac:dyDescent="0.25">
      <c r="B172" s="142" t="s">
        <v>72</v>
      </c>
      <c r="C172" s="142" t="s">
        <v>109</v>
      </c>
      <c r="D172" s="142" t="s">
        <v>714</v>
      </c>
      <c r="E172" s="142" t="s">
        <v>646</v>
      </c>
      <c r="F172" s="142" t="s">
        <v>647</v>
      </c>
      <c r="G172" s="142" t="s">
        <v>907</v>
      </c>
      <c r="H172" s="142" t="s">
        <v>908</v>
      </c>
      <c r="I172" s="142" t="s">
        <v>499</v>
      </c>
      <c r="J172" s="142" t="s">
        <v>311</v>
      </c>
      <c r="K172" s="142" t="s">
        <v>650</v>
      </c>
      <c r="L172" s="142" t="s">
        <v>649</v>
      </c>
      <c r="M172" s="146">
        <v>44172</v>
      </c>
      <c r="N172" s="142">
        <v>60</v>
      </c>
      <c r="O172" s="142" t="s">
        <v>1328</v>
      </c>
      <c r="P172" s="147">
        <v>1</v>
      </c>
      <c r="Q172" s="142">
        <v>0.65</v>
      </c>
      <c r="R172" s="142" t="s">
        <v>169</v>
      </c>
      <c r="S172" s="142" t="s">
        <v>645</v>
      </c>
      <c r="T172" s="142" t="s">
        <v>651</v>
      </c>
      <c r="U172"/>
    </row>
    <row r="173" spans="1:21" x14ac:dyDescent="0.25">
      <c r="B173" s="142" t="s">
        <v>1447</v>
      </c>
      <c r="C173" s="142" t="s">
        <v>1492</v>
      </c>
      <c r="D173" s="142" t="s">
        <v>714</v>
      </c>
      <c r="E173" s="142" t="s">
        <v>1576</v>
      </c>
      <c r="F173" s="142" t="s">
        <v>1292</v>
      </c>
      <c r="G173" s="142" t="s">
        <v>1292</v>
      </c>
      <c r="H173" s="142" t="s">
        <v>1292</v>
      </c>
      <c r="I173" s="142" t="s">
        <v>501</v>
      </c>
      <c r="J173" s="142" t="s">
        <v>1292</v>
      </c>
      <c r="K173" s="142" t="s">
        <v>1515</v>
      </c>
      <c r="L173" s="142" t="s">
        <v>1292</v>
      </c>
      <c r="M173" s="142" t="s">
        <v>1292</v>
      </c>
      <c r="N173" s="142" t="s">
        <v>1292</v>
      </c>
      <c r="O173" s="142" t="s">
        <v>1142</v>
      </c>
      <c r="P173" s="147">
        <v>0</v>
      </c>
      <c r="Q173" s="142" t="s">
        <v>1292</v>
      </c>
      <c r="R173" s="142" t="s">
        <v>1134</v>
      </c>
      <c r="S173" s="142" t="s">
        <v>1292</v>
      </c>
      <c r="T173" s="142" t="s">
        <v>1537</v>
      </c>
      <c r="U173"/>
    </row>
    <row r="174" spans="1:21" x14ac:dyDescent="0.25">
      <c r="B174" s="142" t="s">
        <v>1448</v>
      </c>
      <c r="C174" s="142" t="s">
        <v>1492</v>
      </c>
      <c r="D174" s="142" t="s">
        <v>714</v>
      </c>
      <c r="E174" s="142" t="s">
        <v>1577</v>
      </c>
      <c r="F174" s="142" t="s">
        <v>1292</v>
      </c>
      <c r="G174" s="142" t="s">
        <v>1292</v>
      </c>
      <c r="H174" s="142" t="s">
        <v>1292</v>
      </c>
      <c r="I174" s="142" t="s">
        <v>501</v>
      </c>
      <c r="J174" s="142" t="s">
        <v>1292</v>
      </c>
      <c r="K174" s="142" t="s">
        <v>1515</v>
      </c>
      <c r="L174" s="142" t="s">
        <v>1292</v>
      </c>
      <c r="M174" s="142" t="s">
        <v>1292</v>
      </c>
      <c r="N174" s="142" t="s">
        <v>1292</v>
      </c>
      <c r="O174" s="142" t="s">
        <v>1142</v>
      </c>
      <c r="P174" s="147">
        <v>0</v>
      </c>
      <c r="Q174" s="142" t="s">
        <v>1292</v>
      </c>
      <c r="R174" s="142" t="s">
        <v>1292</v>
      </c>
      <c r="S174" s="142" t="s">
        <v>1292</v>
      </c>
      <c r="T174" s="142" t="s">
        <v>1537</v>
      </c>
      <c r="U174"/>
    </row>
    <row r="175" spans="1:21" x14ac:dyDescent="0.25">
      <c r="B175" s="142" t="s">
        <v>1449</v>
      </c>
      <c r="C175" s="142" t="s">
        <v>1492</v>
      </c>
      <c r="D175" s="142" t="s">
        <v>714</v>
      </c>
      <c r="E175" s="142" t="s">
        <v>1549</v>
      </c>
      <c r="F175" s="142" t="s">
        <v>1292</v>
      </c>
      <c r="G175" s="142" t="s">
        <v>1292</v>
      </c>
      <c r="H175" s="142" t="s">
        <v>1292</v>
      </c>
      <c r="I175" s="142" t="s">
        <v>501</v>
      </c>
      <c r="J175" s="142" t="s">
        <v>1292</v>
      </c>
      <c r="K175" s="142" t="s">
        <v>1515</v>
      </c>
      <c r="L175" s="142" t="s">
        <v>1292</v>
      </c>
      <c r="M175" s="142" t="s">
        <v>1292</v>
      </c>
      <c r="N175" s="142" t="s">
        <v>1292</v>
      </c>
      <c r="O175" s="142" t="s">
        <v>1142</v>
      </c>
      <c r="P175" s="147">
        <v>0</v>
      </c>
      <c r="Q175" s="142" t="s">
        <v>1292</v>
      </c>
      <c r="R175" s="142" t="s">
        <v>1292</v>
      </c>
      <c r="S175" s="142" t="s">
        <v>1292</v>
      </c>
      <c r="T175" s="142" t="s">
        <v>1537</v>
      </c>
      <c r="U175"/>
    </row>
    <row r="176" spans="1:21" x14ac:dyDescent="0.25">
      <c r="B176" s="142" t="s">
        <v>1450</v>
      </c>
      <c r="C176" s="142" t="s">
        <v>1492</v>
      </c>
      <c r="D176" s="142" t="s">
        <v>714</v>
      </c>
      <c r="E176" s="142" t="s">
        <v>1578</v>
      </c>
      <c r="F176" s="142" t="s">
        <v>1579</v>
      </c>
      <c r="G176" s="142" t="s">
        <v>1292</v>
      </c>
      <c r="H176" s="142" t="s">
        <v>1292</v>
      </c>
      <c r="I176" s="142" t="s">
        <v>508</v>
      </c>
      <c r="J176" s="142" t="s">
        <v>1292</v>
      </c>
      <c r="K176" s="142" t="s">
        <v>1517</v>
      </c>
      <c r="L176" s="142" t="s">
        <v>1292</v>
      </c>
      <c r="M176" s="142" t="s">
        <v>1292</v>
      </c>
      <c r="N176" s="142" t="s">
        <v>1292</v>
      </c>
      <c r="O176" s="142" t="s">
        <v>1142</v>
      </c>
      <c r="P176" s="147">
        <v>0</v>
      </c>
      <c r="Q176" s="142" t="s">
        <v>1292</v>
      </c>
      <c r="R176" s="142" t="s">
        <v>1292</v>
      </c>
      <c r="S176" s="142" t="s">
        <v>1292</v>
      </c>
      <c r="T176" s="142" t="s">
        <v>1537</v>
      </c>
      <c r="U176"/>
    </row>
    <row r="177" spans="2:21" x14ac:dyDescent="0.25">
      <c r="B177" s="142" t="s">
        <v>1451</v>
      </c>
      <c r="C177" s="142" t="s">
        <v>1492</v>
      </c>
      <c r="D177" s="142" t="s">
        <v>714</v>
      </c>
      <c r="E177" s="142" t="s">
        <v>1580</v>
      </c>
      <c r="F177" s="142" t="s">
        <v>1581</v>
      </c>
      <c r="G177" s="142" t="s">
        <v>1292</v>
      </c>
      <c r="H177" s="142" t="s">
        <v>1292</v>
      </c>
      <c r="I177" s="142" t="s">
        <v>508</v>
      </c>
      <c r="J177" s="142" t="s">
        <v>1292</v>
      </c>
      <c r="K177" s="142" t="s">
        <v>1518</v>
      </c>
      <c r="L177" s="142" t="s">
        <v>1292</v>
      </c>
      <c r="M177" s="142" t="s">
        <v>1292</v>
      </c>
      <c r="N177" s="142" t="s">
        <v>1292</v>
      </c>
      <c r="O177" s="142" t="s">
        <v>1142</v>
      </c>
      <c r="P177" s="147">
        <v>0</v>
      </c>
      <c r="Q177" s="142" t="s">
        <v>1292</v>
      </c>
      <c r="R177" s="142" t="s">
        <v>1292</v>
      </c>
      <c r="S177" s="142" t="s">
        <v>1292</v>
      </c>
      <c r="T177" s="142" t="s">
        <v>1537</v>
      </c>
      <c r="U177"/>
    </row>
    <row r="178" spans="2:21" x14ac:dyDescent="0.25">
      <c r="B178" s="142" t="s">
        <v>1452</v>
      </c>
      <c r="C178" s="142" t="s">
        <v>1492</v>
      </c>
      <c r="D178" s="142" t="s">
        <v>714</v>
      </c>
      <c r="E178" s="142" t="s">
        <v>1582</v>
      </c>
      <c r="F178" s="142" t="s">
        <v>1292</v>
      </c>
      <c r="G178" s="142" t="s">
        <v>1292</v>
      </c>
      <c r="H178" s="142" t="s">
        <v>1292</v>
      </c>
      <c r="I178" s="142" t="s">
        <v>508</v>
      </c>
      <c r="J178" s="142" t="s">
        <v>1292</v>
      </c>
      <c r="K178" s="142" t="s">
        <v>1519</v>
      </c>
      <c r="L178" s="142" t="s">
        <v>1292</v>
      </c>
      <c r="M178" s="142" t="s">
        <v>1292</v>
      </c>
      <c r="N178" s="142" t="s">
        <v>1292</v>
      </c>
      <c r="O178" s="142" t="s">
        <v>1142</v>
      </c>
      <c r="P178" s="147">
        <v>0</v>
      </c>
      <c r="Q178" s="142" t="s">
        <v>1292</v>
      </c>
      <c r="R178" s="142" t="s">
        <v>1292</v>
      </c>
      <c r="S178" s="142" t="s">
        <v>1292</v>
      </c>
      <c r="T178" s="142" t="s">
        <v>1537</v>
      </c>
      <c r="U178"/>
    </row>
    <row r="179" spans="2:21" x14ac:dyDescent="0.25">
      <c r="B179" s="142" t="s">
        <v>1453</v>
      </c>
      <c r="C179" s="142" t="s">
        <v>1492</v>
      </c>
      <c r="D179" s="142" t="s">
        <v>714</v>
      </c>
      <c r="E179" s="142" t="s">
        <v>1584</v>
      </c>
      <c r="F179" s="142" t="s">
        <v>1583</v>
      </c>
      <c r="G179" s="142" t="s">
        <v>1292</v>
      </c>
      <c r="H179" s="142" t="s">
        <v>1292</v>
      </c>
      <c r="I179" s="142" t="s">
        <v>508</v>
      </c>
      <c r="J179" s="142" t="s">
        <v>1292</v>
      </c>
      <c r="K179" s="142" t="s">
        <v>1520</v>
      </c>
      <c r="L179" s="142" t="s">
        <v>1292</v>
      </c>
      <c r="M179" s="142" t="s">
        <v>1292</v>
      </c>
      <c r="N179" s="142" t="s">
        <v>1292</v>
      </c>
      <c r="O179" s="142" t="s">
        <v>1142</v>
      </c>
      <c r="P179" s="147">
        <v>0</v>
      </c>
      <c r="Q179" s="142" t="s">
        <v>1292</v>
      </c>
      <c r="R179" s="142" t="s">
        <v>1134</v>
      </c>
      <c r="S179" s="142" t="s">
        <v>1292</v>
      </c>
      <c r="T179" s="142" t="s">
        <v>1537</v>
      </c>
      <c r="U179"/>
    </row>
    <row r="180" spans="2:21" x14ac:dyDescent="0.25">
      <c r="B180" s="142" t="s">
        <v>1454</v>
      </c>
      <c r="C180" s="142" t="s">
        <v>1492</v>
      </c>
      <c r="D180" s="142" t="s">
        <v>714</v>
      </c>
      <c r="E180" s="142" t="s">
        <v>1585</v>
      </c>
      <c r="F180" s="142" t="s">
        <v>1292</v>
      </c>
      <c r="G180" s="142" t="s">
        <v>1292</v>
      </c>
      <c r="H180" s="142" t="s">
        <v>1292</v>
      </c>
      <c r="I180" s="142" t="s">
        <v>508</v>
      </c>
      <c r="J180" s="142" t="s">
        <v>1292</v>
      </c>
      <c r="K180" s="142" t="s">
        <v>1521</v>
      </c>
      <c r="L180" s="142" t="s">
        <v>1292</v>
      </c>
      <c r="M180" s="142" t="s">
        <v>1292</v>
      </c>
      <c r="N180" s="142" t="s">
        <v>1292</v>
      </c>
      <c r="O180" s="142" t="s">
        <v>1142</v>
      </c>
      <c r="P180" s="147">
        <v>0</v>
      </c>
      <c r="Q180" s="142" t="s">
        <v>1292</v>
      </c>
      <c r="R180" s="142" t="s">
        <v>1292</v>
      </c>
      <c r="S180" s="142" t="s">
        <v>1292</v>
      </c>
      <c r="T180" s="142" t="s">
        <v>1537</v>
      </c>
      <c r="U180"/>
    </row>
    <row r="181" spans="2:21" x14ac:dyDescent="0.25">
      <c r="B181" s="142" t="s">
        <v>1455</v>
      </c>
      <c r="C181" s="142" t="s">
        <v>1492</v>
      </c>
      <c r="D181" s="142" t="s">
        <v>714</v>
      </c>
      <c r="E181" s="142" t="s">
        <v>1550</v>
      </c>
      <c r="F181" s="142" t="s">
        <v>1292</v>
      </c>
      <c r="G181" s="142" t="s">
        <v>1292</v>
      </c>
      <c r="H181" s="142" t="s">
        <v>1292</v>
      </c>
      <c r="I181" s="142" t="s">
        <v>508</v>
      </c>
      <c r="J181" s="142" t="s">
        <v>1292</v>
      </c>
      <c r="K181" s="142" t="s">
        <v>1522</v>
      </c>
      <c r="L181" s="142" t="s">
        <v>1292</v>
      </c>
      <c r="M181" s="142" t="s">
        <v>1292</v>
      </c>
      <c r="N181" s="142" t="s">
        <v>1292</v>
      </c>
      <c r="O181" s="142" t="s">
        <v>1142</v>
      </c>
      <c r="P181" s="147">
        <v>0</v>
      </c>
      <c r="Q181" s="142" t="s">
        <v>1292</v>
      </c>
      <c r="R181" s="142" t="s">
        <v>1292</v>
      </c>
      <c r="S181" s="142" t="s">
        <v>1292</v>
      </c>
      <c r="T181" s="142" t="s">
        <v>1537</v>
      </c>
      <c r="U181"/>
    </row>
    <row r="182" spans="2:21" x14ac:dyDescent="0.25">
      <c r="B182" s="142" t="s">
        <v>1456</v>
      </c>
      <c r="C182" s="142" t="s">
        <v>1492</v>
      </c>
      <c r="D182" s="142" t="s">
        <v>714</v>
      </c>
      <c r="E182" s="142" t="s">
        <v>1588</v>
      </c>
      <c r="F182" s="142" t="s">
        <v>1586</v>
      </c>
      <c r="G182" s="142" t="s">
        <v>1292</v>
      </c>
      <c r="H182" s="142" t="s">
        <v>1292</v>
      </c>
      <c r="I182" s="142" t="s">
        <v>508</v>
      </c>
      <c r="J182" s="142" t="s">
        <v>1292</v>
      </c>
      <c r="K182" s="142" t="s">
        <v>1507</v>
      </c>
      <c r="L182" s="142" t="s">
        <v>1292</v>
      </c>
      <c r="M182" s="142" t="s">
        <v>1292</v>
      </c>
      <c r="N182" s="142" t="s">
        <v>1292</v>
      </c>
      <c r="O182" s="142" t="s">
        <v>1142</v>
      </c>
      <c r="P182" s="147">
        <v>0</v>
      </c>
      <c r="Q182" s="142">
        <v>62</v>
      </c>
      <c r="R182" s="142" t="s">
        <v>169</v>
      </c>
      <c r="S182" s="142" t="s">
        <v>1292</v>
      </c>
      <c r="T182" s="142" t="s">
        <v>1537</v>
      </c>
      <c r="U182"/>
    </row>
    <row r="183" spans="2:21" x14ac:dyDescent="0.25">
      <c r="B183" s="142" t="s">
        <v>1457</v>
      </c>
      <c r="C183" s="142" t="s">
        <v>1492</v>
      </c>
      <c r="D183" s="142" t="s">
        <v>714</v>
      </c>
      <c r="E183" s="142" t="s">
        <v>1587</v>
      </c>
      <c r="F183" s="142" t="s">
        <v>1292</v>
      </c>
      <c r="G183" s="142" t="s">
        <v>1292</v>
      </c>
      <c r="H183" s="142" t="s">
        <v>1292</v>
      </c>
      <c r="I183" s="142" t="s">
        <v>508</v>
      </c>
      <c r="J183" s="142" t="s">
        <v>1292</v>
      </c>
      <c r="K183" s="142" t="s">
        <v>1507</v>
      </c>
      <c r="L183" s="142" t="s">
        <v>1292</v>
      </c>
      <c r="M183" s="142" t="s">
        <v>1292</v>
      </c>
      <c r="N183" s="142" t="s">
        <v>1292</v>
      </c>
      <c r="O183" s="142" t="s">
        <v>1142</v>
      </c>
      <c r="P183" s="147">
        <v>0</v>
      </c>
      <c r="Q183" s="142" t="s">
        <v>1292</v>
      </c>
      <c r="R183" s="142" t="s">
        <v>1134</v>
      </c>
      <c r="S183" s="142" t="s">
        <v>1292</v>
      </c>
      <c r="T183" s="142" t="s">
        <v>1537</v>
      </c>
      <c r="U183"/>
    </row>
    <row r="184" spans="2:21" x14ac:dyDescent="0.25">
      <c r="B184" s="142" t="s">
        <v>1458</v>
      </c>
      <c r="C184" s="142" t="s">
        <v>1492</v>
      </c>
      <c r="D184" s="142" t="s">
        <v>714</v>
      </c>
      <c r="E184" s="142" t="s">
        <v>1589</v>
      </c>
      <c r="F184" s="142" t="s">
        <v>1292</v>
      </c>
      <c r="G184" s="142" t="s">
        <v>1292</v>
      </c>
      <c r="H184" s="142" t="s">
        <v>1292</v>
      </c>
      <c r="I184" s="142" t="s">
        <v>508</v>
      </c>
      <c r="J184" s="142" t="s">
        <v>1292</v>
      </c>
      <c r="K184" s="142" t="s">
        <v>1518</v>
      </c>
      <c r="L184" s="142" t="s">
        <v>1292</v>
      </c>
      <c r="M184" s="142" t="s">
        <v>1292</v>
      </c>
      <c r="N184" s="142" t="s">
        <v>1292</v>
      </c>
      <c r="O184" s="142" t="s">
        <v>1142</v>
      </c>
      <c r="P184" s="147">
        <v>0</v>
      </c>
      <c r="Q184" s="142" t="s">
        <v>1292</v>
      </c>
      <c r="R184" s="142" t="s">
        <v>1134</v>
      </c>
      <c r="S184" s="142" t="s">
        <v>1292</v>
      </c>
      <c r="T184" s="142" t="s">
        <v>1537</v>
      </c>
      <c r="U184"/>
    </row>
    <row r="185" spans="2:21" x14ac:dyDescent="0.25">
      <c r="B185" s="142" t="s">
        <v>1459</v>
      </c>
      <c r="C185" s="142" t="s">
        <v>1492</v>
      </c>
      <c r="D185" s="142" t="s">
        <v>714</v>
      </c>
      <c r="E185" s="142" t="s">
        <v>1544</v>
      </c>
      <c r="F185" s="142" t="s">
        <v>1292</v>
      </c>
      <c r="G185" s="142" t="s">
        <v>1292</v>
      </c>
      <c r="H185" s="142" t="s">
        <v>1292</v>
      </c>
      <c r="I185" s="142" t="s">
        <v>508</v>
      </c>
      <c r="J185" s="142" t="s">
        <v>1292</v>
      </c>
      <c r="K185" s="142" t="s">
        <v>1523</v>
      </c>
      <c r="L185" s="142" t="s">
        <v>1292</v>
      </c>
      <c r="M185" s="142" t="s">
        <v>1292</v>
      </c>
      <c r="N185" s="142" t="s">
        <v>1292</v>
      </c>
      <c r="O185" s="142" t="s">
        <v>1142</v>
      </c>
      <c r="P185" s="147">
        <v>0</v>
      </c>
      <c r="Q185" s="142" t="s">
        <v>1292</v>
      </c>
      <c r="R185" s="142" t="s">
        <v>1292</v>
      </c>
      <c r="S185" s="142" t="s">
        <v>1292</v>
      </c>
      <c r="T185" s="142" t="s">
        <v>1537</v>
      </c>
      <c r="U185"/>
    </row>
    <row r="186" spans="2:21" x14ac:dyDescent="0.25">
      <c r="B186" s="142" t="s">
        <v>1679</v>
      </c>
      <c r="C186" s="142" t="s">
        <v>110</v>
      </c>
      <c r="D186" s="142" t="s">
        <v>714</v>
      </c>
      <c r="E186" s="142" t="s">
        <v>1292</v>
      </c>
      <c r="F186" s="142" t="s">
        <v>1292</v>
      </c>
      <c r="G186" s="142" t="s">
        <v>1292</v>
      </c>
      <c r="H186" s="142" t="s">
        <v>1292</v>
      </c>
      <c r="I186" s="142" t="s">
        <v>508</v>
      </c>
      <c r="J186" s="142" t="s">
        <v>1292</v>
      </c>
      <c r="K186" s="142" t="s">
        <v>1205</v>
      </c>
      <c r="L186" s="142" t="s">
        <v>1292</v>
      </c>
      <c r="M186" s="142" t="s">
        <v>1292</v>
      </c>
      <c r="N186" s="142" t="s">
        <v>1292</v>
      </c>
      <c r="O186" s="142" t="s">
        <v>1142</v>
      </c>
      <c r="P186" s="147">
        <v>0</v>
      </c>
      <c r="Q186" s="142" t="s">
        <v>1292</v>
      </c>
      <c r="R186" s="142" t="s">
        <v>1134</v>
      </c>
      <c r="S186" s="142" t="s">
        <v>1292</v>
      </c>
      <c r="T186" s="142" t="s">
        <v>1292</v>
      </c>
      <c r="U186"/>
    </row>
    <row r="187" spans="2:21" x14ac:dyDescent="0.25">
      <c r="B187" s="142" t="s">
        <v>1696</v>
      </c>
      <c r="C187" s="142" t="s">
        <v>110</v>
      </c>
      <c r="D187" s="142" t="s">
        <v>714</v>
      </c>
      <c r="E187" s="142" t="s">
        <v>1292</v>
      </c>
      <c r="F187" s="142" t="s">
        <v>1292</v>
      </c>
      <c r="G187" s="142" t="s">
        <v>1292</v>
      </c>
      <c r="H187" s="142" t="s">
        <v>1292</v>
      </c>
      <c r="I187" s="142" t="s">
        <v>499</v>
      </c>
      <c r="J187" s="142" t="s">
        <v>1292</v>
      </c>
      <c r="K187" s="142" t="s">
        <v>1292</v>
      </c>
      <c r="L187" s="142" t="s">
        <v>1292</v>
      </c>
      <c r="M187" s="142" t="s">
        <v>1292</v>
      </c>
      <c r="N187" s="142" t="s">
        <v>1292</v>
      </c>
      <c r="O187" s="142" t="s">
        <v>1142</v>
      </c>
      <c r="P187" s="147">
        <v>0</v>
      </c>
      <c r="Q187" s="142">
        <v>27</v>
      </c>
      <c r="R187" s="142" t="s">
        <v>169</v>
      </c>
      <c r="S187" s="142" t="s">
        <v>1292</v>
      </c>
      <c r="T187" s="142" t="s">
        <v>1292</v>
      </c>
      <c r="U187"/>
    </row>
    <row r="188" spans="2:21" x14ac:dyDescent="0.25">
      <c r="B188" s="142" t="s">
        <v>1710</v>
      </c>
      <c r="C188" s="142" t="s">
        <v>109</v>
      </c>
      <c r="D188" s="142" t="s">
        <v>714</v>
      </c>
      <c r="E188" s="142" t="s">
        <v>2300</v>
      </c>
      <c r="F188" s="142" t="s">
        <v>1292</v>
      </c>
      <c r="G188" s="142" t="s">
        <v>1292</v>
      </c>
      <c r="H188" s="142" t="s">
        <v>1292</v>
      </c>
      <c r="I188" s="142" t="s">
        <v>508</v>
      </c>
      <c r="J188" s="142" t="s">
        <v>1292</v>
      </c>
      <c r="K188" s="142" t="s">
        <v>1292</v>
      </c>
      <c r="L188" s="142" t="s">
        <v>1292</v>
      </c>
      <c r="M188" s="142" t="s">
        <v>1292</v>
      </c>
      <c r="N188" s="142" t="s">
        <v>1292</v>
      </c>
      <c r="O188" s="142" t="s">
        <v>1381</v>
      </c>
      <c r="P188" s="147">
        <v>0</v>
      </c>
      <c r="Q188" s="142" t="s">
        <v>1292</v>
      </c>
      <c r="R188" s="142" t="s">
        <v>1134</v>
      </c>
      <c r="S188" s="142" t="s">
        <v>1292</v>
      </c>
      <c r="T188" s="142" t="s">
        <v>1292</v>
      </c>
      <c r="U188"/>
    </row>
    <row r="189" spans="2:21" x14ac:dyDescent="0.25">
      <c r="B189" s="142" t="s">
        <v>1714</v>
      </c>
      <c r="C189" s="142" t="s">
        <v>110</v>
      </c>
      <c r="D189" s="142" t="s">
        <v>714</v>
      </c>
      <c r="E189" s="142" t="s">
        <v>2301</v>
      </c>
      <c r="F189" s="142" t="s">
        <v>1292</v>
      </c>
      <c r="G189" s="142" t="s">
        <v>1292</v>
      </c>
      <c r="H189" s="142" t="s">
        <v>1292</v>
      </c>
      <c r="I189" s="142" t="s">
        <v>2161</v>
      </c>
      <c r="J189" s="142" t="s">
        <v>1292</v>
      </c>
      <c r="K189" s="142" t="s">
        <v>1292</v>
      </c>
      <c r="L189" s="142" t="s">
        <v>1292</v>
      </c>
      <c r="M189" s="142" t="s">
        <v>1292</v>
      </c>
      <c r="N189" s="142" t="s">
        <v>1292</v>
      </c>
      <c r="O189" s="142" t="s">
        <v>1381</v>
      </c>
      <c r="P189" s="147">
        <v>0</v>
      </c>
      <c r="Q189" s="142" t="s">
        <v>1292</v>
      </c>
      <c r="R189" s="142" t="s">
        <v>1134</v>
      </c>
      <c r="S189" s="142" t="s">
        <v>1292</v>
      </c>
      <c r="T189" s="142" t="s">
        <v>1292</v>
      </c>
      <c r="U189"/>
    </row>
    <row r="190" spans="2:21" x14ac:dyDescent="0.25">
      <c r="B190" s="142" t="s">
        <v>1715</v>
      </c>
      <c r="C190" s="142" t="s">
        <v>110</v>
      </c>
      <c r="D190" s="142" t="s">
        <v>714</v>
      </c>
      <c r="E190" s="142" t="s">
        <v>2303</v>
      </c>
      <c r="F190" s="142" t="s">
        <v>1292</v>
      </c>
      <c r="G190" s="142" t="s">
        <v>1292</v>
      </c>
      <c r="H190" s="142" t="s">
        <v>1292</v>
      </c>
      <c r="I190" s="142" t="s">
        <v>508</v>
      </c>
      <c r="J190" s="142" t="s">
        <v>1292</v>
      </c>
      <c r="K190" s="142" t="s">
        <v>1292</v>
      </c>
      <c r="L190" s="142" t="s">
        <v>1292</v>
      </c>
      <c r="M190" s="142" t="s">
        <v>1292</v>
      </c>
      <c r="N190" s="142" t="s">
        <v>1292</v>
      </c>
      <c r="O190" s="142" t="s">
        <v>1381</v>
      </c>
      <c r="P190" s="147">
        <v>0</v>
      </c>
      <c r="Q190" s="142" t="s">
        <v>1292</v>
      </c>
      <c r="R190" s="142" t="s">
        <v>1292</v>
      </c>
      <c r="S190" s="142" t="s">
        <v>1292</v>
      </c>
      <c r="T190" s="142" t="s">
        <v>1292</v>
      </c>
      <c r="U190"/>
    </row>
    <row r="191" spans="2:21" x14ac:dyDescent="0.25">
      <c r="B191" s="142" t="s">
        <v>1721</v>
      </c>
      <c r="C191" s="142" t="s">
        <v>110</v>
      </c>
      <c r="D191" s="142" t="s">
        <v>714</v>
      </c>
      <c r="E191" s="142" t="s">
        <v>2305</v>
      </c>
      <c r="F191" s="142" t="s">
        <v>1292</v>
      </c>
      <c r="G191" s="142" t="s">
        <v>1292</v>
      </c>
      <c r="H191" s="142" t="s">
        <v>1292</v>
      </c>
      <c r="I191" s="142" t="s">
        <v>508</v>
      </c>
      <c r="J191" s="142" t="s">
        <v>1292</v>
      </c>
      <c r="K191" s="142" t="s">
        <v>1292</v>
      </c>
      <c r="L191" s="142" t="s">
        <v>1292</v>
      </c>
      <c r="M191" s="142" t="s">
        <v>1292</v>
      </c>
      <c r="N191" s="142" t="s">
        <v>1292</v>
      </c>
      <c r="O191" s="142" t="s">
        <v>1381</v>
      </c>
      <c r="P191" s="147">
        <v>0</v>
      </c>
      <c r="Q191" s="142" t="s">
        <v>1292</v>
      </c>
      <c r="R191" s="142" t="s">
        <v>1292</v>
      </c>
      <c r="S191" s="142" t="s">
        <v>1292</v>
      </c>
      <c r="T191" s="142" t="s">
        <v>1292</v>
      </c>
      <c r="U191"/>
    </row>
    <row r="192" spans="2:21" x14ac:dyDescent="0.25">
      <c r="B192" s="142" t="s">
        <v>1739</v>
      </c>
      <c r="C192" s="142" t="s">
        <v>109</v>
      </c>
      <c r="D192" s="142" t="s">
        <v>714</v>
      </c>
      <c r="E192" s="142" t="s">
        <v>1292</v>
      </c>
      <c r="F192" s="142" t="s">
        <v>1292</v>
      </c>
      <c r="G192" s="142" t="s">
        <v>1292</v>
      </c>
      <c r="H192" s="142" t="s">
        <v>1292</v>
      </c>
      <c r="I192" s="142" t="s">
        <v>2173</v>
      </c>
      <c r="J192" s="142" t="s">
        <v>1292</v>
      </c>
      <c r="K192" s="142" t="s">
        <v>1292</v>
      </c>
      <c r="L192" s="142" t="s">
        <v>1292</v>
      </c>
      <c r="M192" s="142" t="s">
        <v>1292</v>
      </c>
      <c r="N192" s="142" t="s">
        <v>1292</v>
      </c>
      <c r="O192" s="142" t="s">
        <v>1381</v>
      </c>
      <c r="P192" s="147">
        <v>0</v>
      </c>
      <c r="Q192" s="142" t="s">
        <v>1292</v>
      </c>
      <c r="R192" s="142" t="s">
        <v>169</v>
      </c>
      <c r="S192" s="142" t="s">
        <v>1292</v>
      </c>
      <c r="T192" s="142" t="s">
        <v>1292</v>
      </c>
      <c r="U192"/>
    </row>
    <row r="193" spans="1:21" x14ac:dyDescent="0.25">
      <c r="B193" s="142" t="s">
        <v>1746</v>
      </c>
      <c r="C193" s="142" t="s">
        <v>110</v>
      </c>
      <c r="D193" s="142" t="s">
        <v>714</v>
      </c>
      <c r="E193" s="142" t="s">
        <v>1292</v>
      </c>
      <c r="F193" s="142" t="s">
        <v>1292</v>
      </c>
      <c r="G193" s="142" t="s">
        <v>1292</v>
      </c>
      <c r="H193" s="142" t="s">
        <v>1292</v>
      </c>
      <c r="I193" s="142" t="s">
        <v>508</v>
      </c>
      <c r="J193" s="142" t="s">
        <v>1292</v>
      </c>
      <c r="K193" s="142" t="s">
        <v>1292</v>
      </c>
      <c r="L193" s="142" t="s">
        <v>1292</v>
      </c>
      <c r="M193" s="142" t="s">
        <v>1292</v>
      </c>
      <c r="N193" s="142" t="s">
        <v>1292</v>
      </c>
      <c r="O193" s="142" t="s">
        <v>1381</v>
      </c>
      <c r="P193" s="147">
        <v>0</v>
      </c>
      <c r="Q193" s="142" t="s">
        <v>1292</v>
      </c>
      <c r="R193" s="142" t="s">
        <v>1134</v>
      </c>
      <c r="S193" s="142" t="s">
        <v>1292</v>
      </c>
      <c r="T193" s="142" t="s">
        <v>1292</v>
      </c>
      <c r="U193"/>
    </row>
    <row r="194" spans="1:21" x14ac:dyDescent="0.25">
      <c r="B194" s="142" t="s">
        <v>1756</v>
      </c>
      <c r="C194" s="142" t="s">
        <v>124</v>
      </c>
      <c r="D194" s="142" t="s">
        <v>714</v>
      </c>
      <c r="E194" s="142" t="s">
        <v>1292</v>
      </c>
      <c r="F194" s="142" t="s">
        <v>1292</v>
      </c>
      <c r="G194" s="142" t="s">
        <v>1292</v>
      </c>
      <c r="H194" s="142" t="s">
        <v>1292</v>
      </c>
      <c r="I194" s="142" t="s">
        <v>499</v>
      </c>
      <c r="J194" s="142" t="s">
        <v>1292</v>
      </c>
      <c r="K194" s="142" t="s">
        <v>1292</v>
      </c>
      <c r="L194" s="142" t="s">
        <v>1292</v>
      </c>
      <c r="M194" s="142" t="s">
        <v>1292</v>
      </c>
      <c r="N194" s="142" t="s">
        <v>1292</v>
      </c>
      <c r="O194" s="142" t="s">
        <v>1381</v>
      </c>
      <c r="P194" s="147">
        <v>0</v>
      </c>
      <c r="Q194" s="142" t="s">
        <v>1292</v>
      </c>
      <c r="R194" s="142" t="s">
        <v>2358</v>
      </c>
      <c r="S194" s="142" t="s">
        <v>1292</v>
      </c>
      <c r="T194" s="142" t="s">
        <v>1292</v>
      </c>
      <c r="U194"/>
    </row>
    <row r="195" spans="1:21" x14ac:dyDescent="0.25">
      <c r="B195" s="142" t="s">
        <v>1784</v>
      </c>
      <c r="C195" s="142" t="s">
        <v>109</v>
      </c>
      <c r="D195" s="142" t="s">
        <v>714</v>
      </c>
      <c r="E195" s="142" t="s">
        <v>1292</v>
      </c>
      <c r="F195" s="142" t="s">
        <v>1292</v>
      </c>
      <c r="G195" s="142" t="s">
        <v>1292</v>
      </c>
      <c r="H195" s="142" t="s">
        <v>1292</v>
      </c>
      <c r="I195" s="142" t="s">
        <v>499</v>
      </c>
      <c r="J195" s="142" t="s">
        <v>1292</v>
      </c>
      <c r="K195" s="142" t="s">
        <v>1292</v>
      </c>
      <c r="L195" s="142" t="s">
        <v>1292</v>
      </c>
      <c r="M195" s="142" t="s">
        <v>1292</v>
      </c>
      <c r="N195" s="142" t="s">
        <v>1292</v>
      </c>
      <c r="O195" s="142" t="s">
        <v>1381</v>
      </c>
      <c r="P195" s="147">
        <v>0</v>
      </c>
      <c r="Q195" s="142" t="s">
        <v>1292</v>
      </c>
      <c r="R195" s="142" t="s">
        <v>1134</v>
      </c>
      <c r="S195" s="142" t="s">
        <v>1292</v>
      </c>
      <c r="T195" s="142" t="s">
        <v>1292</v>
      </c>
      <c r="U195"/>
    </row>
    <row r="196" spans="1:21" x14ac:dyDescent="0.25">
      <c r="B196" s="142" t="s">
        <v>1759</v>
      </c>
      <c r="C196" s="142" t="s">
        <v>124</v>
      </c>
      <c r="D196" s="142" t="s">
        <v>714</v>
      </c>
      <c r="E196" s="142" t="s">
        <v>1292</v>
      </c>
      <c r="F196" s="142" t="s">
        <v>1292</v>
      </c>
      <c r="G196" s="142" t="s">
        <v>1292</v>
      </c>
      <c r="H196" s="142" t="s">
        <v>1292</v>
      </c>
      <c r="I196" s="142" t="s">
        <v>499</v>
      </c>
      <c r="J196" s="142" t="s">
        <v>1292</v>
      </c>
      <c r="K196" s="142" t="s">
        <v>1292</v>
      </c>
      <c r="L196" s="142" t="s">
        <v>1292</v>
      </c>
      <c r="M196" s="142" t="s">
        <v>1292</v>
      </c>
      <c r="N196" s="142" t="s">
        <v>1292</v>
      </c>
      <c r="O196" s="142" t="s">
        <v>1381</v>
      </c>
      <c r="P196" s="147">
        <v>0</v>
      </c>
      <c r="Q196" s="142">
        <v>80</v>
      </c>
      <c r="R196" s="142" t="s">
        <v>1134</v>
      </c>
      <c r="S196" s="142" t="s">
        <v>1292</v>
      </c>
      <c r="T196" s="142" t="s">
        <v>1292</v>
      </c>
      <c r="U196"/>
    </row>
    <row r="197" spans="1:21" x14ac:dyDescent="0.25">
      <c r="B197" s="142" t="s">
        <v>1788</v>
      </c>
      <c r="C197" s="142" t="s">
        <v>124</v>
      </c>
      <c r="D197" s="142" t="s">
        <v>714</v>
      </c>
      <c r="E197" s="142" t="s">
        <v>1292</v>
      </c>
      <c r="F197" s="142" t="s">
        <v>1292</v>
      </c>
      <c r="G197" s="142" t="s">
        <v>1292</v>
      </c>
      <c r="H197" s="142" t="s">
        <v>1292</v>
      </c>
      <c r="I197" s="142" t="s">
        <v>499</v>
      </c>
      <c r="J197" s="142" t="s">
        <v>1292</v>
      </c>
      <c r="K197" s="142" t="s">
        <v>1292</v>
      </c>
      <c r="L197" s="142" t="s">
        <v>1292</v>
      </c>
      <c r="M197" s="142" t="s">
        <v>1292</v>
      </c>
      <c r="N197" s="142" t="s">
        <v>1292</v>
      </c>
      <c r="O197" s="142" t="s">
        <v>1381</v>
      </c>
      <c r="P197" s="147">
        <v>0</v>
      </c>
      <c r="Q197" s="142" t="s">
        <v>1292</v>
      </c>
      <c r="R197" s="142" t="s">
        <v>2358</v>
      </c>
      <c r="S197" s="142" t="s">
        <v>1292</v>
      </c>
      <c r="T197" s="142" t="s">
        <v>1292</v>
      </c>
      <c r="U197"/>
    </row>
    <row r="198" spans="1:21" x14ac:dyDescent="0.25">
      <c r="B198" s="142" t="s">
        <v>1786</v>
      </c>
      <c r="C198" s="142" t="s">
        <v>110</v>
      </c>
      <c r="D198" s="142" t="s">
        <v>714</v>
      </c>
      <c r="E198" s="142" t="s">
        <v>1292</v>
      </c>
      <c r="F198" s="142" t="s">
        <v>1292</v>
      </c>
      <c r="G198" s="142" t="s">
        <v>1292</v>
      </c>
      <c r="H198" s="142" t="s">
        <v>1292</v>
      </c>
      <c r="I198" s="142" t="s">
        <v>499</v>
      </c>
      <c r="J198" s="142" t="s">
        <v>1292</v>
      </c>
      <c r="K198" s="142" t="s">
        <v>1292</v>
      </c>
      <c r="L198" s="142" t="s">
        <v>1292</v>
      </c>
      <c r="M198" s="142" t="s">
        <v>1292</v>
      </c>
      <c r="N198" s="142" t="s">
        <v>1292</v>
      </c>
      <c r="O198" s="142" t="s">
        <v>1381</v>
      </c>
      <c r="P198" s="147">
        <v>0</v>
      </c>
      <c r="Q198" s="142" t="s">
        <v>1292</v>
      </c>
      <c r="R198" s="142" t="s">
        <v>1134</v>
      </c>
      <c r="S198" s="142" t="s">
        <v>1292</v>
      </c>
      <c r="T198" s="142" t="s">
        <v>1292</v>
      </c>
      <c r="U198"/>
    </row>
    <row r="199" spans="1:21" x14ac:dyDescent="0.25">
      <c r="B199" s="142" t="s">
        <v>1814</v>
      </c>
      <c r="C199" s="142" t="s">
        <v>109</v>
      </c>
      <c r="D199" s="142" t="s">
        <v>714</v>
      </c>
      <c r="E199" s="142" t="s">
        <v>1292</v>
      </c>
      <c r="F199" s="142" t="s">
        <v>1292</v>
      </c>
      <c r="G199" s="142" t="s">
        <v>1292</v>
      </c>
      <c r="H199" s="142" t="s">
        <v>1292</v>
      </c>
      <c r="I199" s="142" t="s">
        <v>1292</v>
      </c>
      <c r="J199" s="142" t="s">
        <v>1292</v>
      </c>
      <c r="K199" s="142" t="s">
        <v>1292</v>
      </c>
      <c r="L199" s="142" t="s">
        <v>1292</v>
      </c>
      <c r="M199" s="142" t="s">
        <v>1292</v>
      </c>
      <c r="N199" s="142" t="s">
        <v>1292</v>
      </c>
      <c r="O199" s="142" t="s">
        <v>1381</v>
      </c>
      <c r="P199" s="147">
        <v>0</v>
      </c>
      <c r="Q199" s="142" t="s">
        <v>1292</v>
      </c>
      <c r="R199" s="142" t="s">
        <v>169</v>
      </c>
      <c r="S199" s="142" t="s">
        <v>1292</v>
      </c>
      <c r="T199" s="142" t="s">
        <v>1292</v>
      </c>
      <c r="U199"/>
    </row>
    <row r="200" spans="1:21" x14ac:dyDescent="0.25">
      <c r="B200" s="142" t="s">
        <v>1959</v>
      </c>
      <c r="C200" s="142" t="s">
        <v>110</v>
      </c>
      <c r="D200" s="142" t="s">
        <v>714</v>
      </c>
      <c r="E200" s="142" t="s">
        <v>2302</v>
      </c>
      <c r="F200" s="142" t="s">
        <v>1292</v>
      </c>
      <c r="G200" s="142" t="s">
        <v>1292</v>
      </c>
      <c r="H200" s="142" t="s">
        <v>1292</v>
      </c>
      <c r="I200" s="142" t="s">
        <v>508</v>
      </c>
      <c r="J200" s="142" t="s">
        <v>1292</v>
      </c>
      <c r="K200" s="142" t="s">
        <v>1292</v>
      </c>
      <c r="L200" s="142" t="s">
        <v>1292</v>
      </c>
      <c r="M200" s="142" t="s">
        <v>1292</v>
      </c>
      <c r="N200" s="142" t="s">
        <v>1292</v>
      </c>
      <c r="O200" s="142" t="s">
        <v>1381</v>
      </c>
      <c r="P200" s="147">
        <v>0</v>
      </c>
      <c r="Q200" s="142" t="s">
        <v>1292</v>
      </c>
      <c r="R200" s="142" t="s">
        <v>1292</v>
      </c>
      <c r="S200" s="142" t="s">
        <v>1292</v>
      </c>
      <c r="T200" s="142" t="s">
        <v>1292</v>
      </c>
      <c r="U200"/>
    </row>
    <row r="201" spans="1:21" x14ac:dyDescent="0.25">
      <c r="B201" s="142" t="s">
        <v>1960</v>
      </c>
      <c r="C201" s="142" t="s">
        <v>110</v>
      </c>
      <c r="D201" s="142" t="s">
        <v>714</v>
      </c>
      <c r="E201" s="142" t="s">
        <v>2304</v>
      </c>
      <c r="F201" s="142" t="s">
        <v>1292</v>
      </c>
      <c r="G201" s="142" t="s">
        <v>1292</v>
      </c>
      <c r="H201" s="142" t="s">
        <v>1292</v>
      </c>
      <c r="I201" s="142" t="s">
        <v>501</v>
      </c>
      <c r="J201" s="142" t="s">
        <v>1292</v>
      </c>
      <c r="K201" s="142" t="s">
        <v>1292</v>
      </c>
      <c r="L201" s="142" t="s">
        <v>1292</v>
      </c>
      <c r="M201" s="142" t="s">
        <v>1292</v>
      </c>
      <c r="N201" s="142" t="s">
        <v>1292</v>
      </c>
      <c r="O201" s="142" t="s">
        <v>1381</v>
      </c>
      <c r="P201" s="147">
        <v>0</v>
      </c>
      <c r="Q201" s="142" t="s">
        <v>1292</v>
      </c>
      <c r="R201" s="142" t="s">
        <v>1292</v>
      </c>
      <c r="S201" s="142" t="s">
        <v>1292</v>
      </c>
      <c r="T201" s="142" t="s">
        <v>1292</v>
      </c>
      <c r="U201"/>
    </row>
    <row r="202" spans="1:21" x14ac:dyDescent="0.25">
      <c r="B202" s="142" t="s">
        <v>1921</v>
      </c>
      <c r="C202" s="142" t="s">
        <v>110</v>
      </c>
      <c r="D202" s="142" t="s">
        <v>714</v>
      </c>
      <c r="E202" s="142" t="s">
        <v>1292</v>
      </c>
      <c r="F202" s="142" t="s">
        <v>1292</v>
      </c>
      <c r="G202" s="142" t="s">
        <v>1292</v>
      </c>
      <c r="H202" s="142" t="s">
        <v>1292</v>
      </c>
      <c r="I202" s="142" t="s">
        <v>2197</v>
      </c>
      <c r="J202" s="142" t="s">
        <v>1292</v>
      </c>
      <c r="K202" s="142" t="s">
        <v>1292</v>
      </c>
      <c r="L202" s="142" t="s">
        <v>1292</v>
      </c>
      <c r="M202" s="142" t="s">
        <v>1292</v>
      </c>
      <c r="N202" s="142" t="s">
        <v>1292</v>
      </c>
      <c r="O202" s="142" t="s">
        <v>1381</v>
      </c>
      <c r="P202" s="147">
        <v>0</v>
      </c>
      <c r="Q202" s="142" t="s">
        <v>1292</v>
      </c>
      <c r="R202" s="142" t="s">
        <v>1292</v>
      </c>
      <c r="S202" s="142" t="s">
        <v>1292</v>
      </c>
      <c r="T202" s="142" t="s">
        <v>1292</v>
      </c>
      <c r="U202"/>
    </row>
    <row r="203" spans="1:21" x14ac:dyDescent="0.25">
      <c r="B203" s="142" t="s">
        <v>2189</v>
      </c>
      <c r="C203" s="142" t="s">
        <v>109</v>
      </c>
      <c r="D203" s="142" t="s">
        <v>714</v>
      </c>
      <c r="E203" s="142" t="s">
        <v>2306</v>
      </c>
      <c r="F203" s="142" t="s">
        <v>1292</v>
      </c>
      <c r="G203" s="142" t="s">
        <v>1292</v>
      </c>
      <c r="H203" s="142" t="s">
        <v>1292</v>
      </c>
      <c r="I203" s="142" t="s">
        <v>499</v>
      </c>
      <c r="J203" s="142" t="s">
        <v>1292</v>
      </c>
      <c r="K203" s="142" t="s">
        <v>1292</v>
      </c>
      <c r="L203" s="142" t="s">
        <v>1292</v>
      </c>
      <c r="M203" s="142" t="s">
        <v>1292</v>
      </c>
      <c r="N203" s="142" t="s">
        <v>1292</v>
      </c>
      <c r="O203" s="142" t="s">
        <v>1381</v>
      </c>
      <c r="P203" s="147">
        <v>0</v>
      </c>
      <c r="Q203" s="142" t="s">
        <v>1292</v>
      </c>
      <c r="R203" s="142" t="s">
        <v>1292</v>
      </c>
      <c r="S203" s="142" t="s">
        <v>1292</v>
      </c>
      <c r="T203" s="142" t="s">
        <v>1292</v>
      </c>
      <c r="U203"/>
    </row>
    <row r="204" spans="1:21" x14ac:dyDescent="0.25">
      <c r="A204" s="142" t="s">
        <v>1322</v>
      </c>
      <c r="B204" s="142" t="s">
        <v>1176</v>
      </c>
      <c r="C204" s="142" t="s">
        <v>110</v>
      </c>
      <c r="D204" s="142" t="s">
        <v>714</v>
      </c>
      <c r="E204" s="142" t="s">
        <v>1292</v>
      </c>
      <c r="F204" s="142" t="s">
        <v>1292</v>
      </c>
      <c r="G204" s="142" t="s">
        <v>1292</v>
      </c>
      <c r="H204" s="142" t="s">
        <v>1292</v>
      </c>
      <c r="I204" s="142" t="s">
        <v>497</v>
      </c>
      <c r="J204" s="142" t="s">
        <v>1292</v>
      </c>
      <c r="K204" s="142" t="s">
        <v>1177</v>
      </c>
      <c r="L204" s="142" t="s">
        <v>1188</v>
      </c>
      <c r="M204" s="142" t="s">
        <v>1292</v>
      </c>
      <c r="N204" s="142" t="s">
        <v>1292</v>
      </c>
      <c r="O204" s="142" t="s">
        <v>1132</v>
      </c>
      <c r="P204" s="147">
        <v>0.6</v>
      </c>
      <c r="Q204" s="142" t="s">
        <v>1292</v>
      </c>
      <c r="R204" s="142" t="s">
        <v>1292</v>
      </c>
      <c r="S204" s="142" t="s">
        <v>136</v>
      </c>
      <c r="T204" s="142" t="s">
        <v>1292</v>
      </c>
      <c r="U204"/>
    </row>
    <row r="205" spans="1:21" x14ac:dyDescent="0.25">
      <c r="B205" s="142" t="s">
        <v>1460</v>
      </c>
      <c r="C205" s="142" t="s">
        <v>1492</v>
      </c>
      <c r="D205" s="142" t="s">
        <v>714</v>
      </c>
      <c r="E205" s="142" t="s">
        <v>1590</v>
      </c>
      <c r="F205" s="142" t="s">
        <v>1292</v>
      </c>
      <c r="G205" s="142" t="s">
        <v>1292</v>
      </c>
      <c r="H205" s="142" t="s">
        <v>1292</v>
      </c>
      <c r="I205" s="142" t="s">
        <v>497</v>
      </c>
      <c r="J205" s="142" t="s">
        <v>1292</v>
      </c>
      <c r="K205" s="142" t="s">
        <v>1135</v>
      </c>
      <c r="L205" s="142" t="s">
        <v>1292</v>
      </c>
      <c r="M205" s="142" t="s">
        <v>1292</v>
      </c>
      <c r="N205" s="142" t="s">
        <v>1292</v>
      </c>
      <c r="O205" s="142" t="s">
        <v>1142</v>
      </c>
      <c r="P205" s="147">
        <v>0</v>
      </c>
      <c r="Q205" s="142" t="s">
        <v>1292</v>
      </c>
      <c r="R205" s="142" t="s">
        <v>1292</v>
      </c>
      <c r="S205" s="142" t="s">
        <v>1292</v>
      </c>
      <c r="T205" s="142" t="s">
        <v>1537</v>
      </c>
      <c r="U205"/>
    </row>
    <row r="206" spans="1:21" x14ac:dyDescent="0.25">
      <c r="B206" s="142" t="s">
        <v>2001</v>
      </c>
      <c r="C206" s="142" t="s">
        <v>110</v>
      </c>
      <c r="D206" s="142" t="s">
        <v>714</v>
      </c>
      <c r="E206" s="142" t="s">
        <v>1292</v>
      </c>
      <c r="F206" s="142" t="s">
        <v>1292</v>
      </c>
      <c r="G206" s="142" t="s">
        <v>1292</v>
      </c>
      <c r="H206" s="142" t="s">
        <v>1292</v>
      </c>
      <c r="I206" s="142" t="s">
        <v>497</v>
      </c>
      <c r="J206" s="142" t="s">
        <v>1292</v>
      </c>
      <c r="K206" s="142" t="s">
        <v>2003</v>
      </c>
      <c r="L206" s="142" t="s">
        <v>2002</v>
      </c>
      <c r="M206" s="142" t="s">
        <v>1292</v>
      </c>
      <c r="N206" s="142">
        <v>20</v>
      </c>
      <c r="O206" s="142" t="s">
        <v>1381</v>
      </c>
      <c r="P206" s="147">
        <v>0</v>
      </c>
      <c r="Q206" s="142" t="s">
        <v>1292</v>
      </c>
      <c r="R206" s="142" t="s">
        <v>1292</v>
      </c>
      <c r="S206" s="142" t="s">
        <v>1292</v>
      </c>
      <c r="T206" s="142" t="s">
        <v>1954</v>
      </c>
      <c r="U206"/>
    </row>
    <row r="207" spans="1:21" x14ac:dyDescent="0.25">
      <c r="A207" s="142" t="s">
        <v>1505</v>
      </c>
      <c r="B207" s="142" t="s">
        <v>1436</v>
      </c>
      <c r="C207" s="142" t="s">
        <v>1492</v>
      </c>
      <c r="D207" s="142" t="s">
        <v>714</v>
      </c>
      <c r="E207" s="142" t="s">
        <v>1566</v>
      </c>
      <c r="F207" s="142" t="s">
        <v>1292</v>
      </c>
      <c r="G207" s="142" t="s">
        <v>1292</v>
      </c>
      <c r="H207" s="142" t="s">
        <v>1292</v>
      </c>
      <c r="I207" s="142" t="s">
        <v>502</v>
      </c>
      <c r="J207" s="142" t="s">
        <v>1292</v>
      </c>
      <c r="K207" s="142" t="s">
        <v>1511</v>
      </c>
      <c r="L207" s="142" t="s">
        <v>1292</v>
      </c>
      <c r="M207" s="142" t="s">
        <v>1292</v>
      </c>
      <c r="N207" s="142" t="s">
        <v>1292</v>
      </c>
      <c r="O207" s="142" t="s">
        <v>1142</v>
      </c>
      <c r="P207" s="147">
        <v>0</v>
      </c>
      <c r="Q207" s="142" t="s">
        <v>1292</v>
      </c>
      <c r="R207" s="142" t="s">
        <v>1292</v>
      </c>
      <c r="S207" s="142" t="s">
        <v>1292</v>
      </c>
      <c r="T207" s="142" t="s">
        <v>1537</v>
      </c>
      <c r="U207"/>
    </row>
    <row r="208" spans="1:21" x14ac:dyDescent="0.25">
      <c r="A208" s="142" t="s">
        <v>1323</v>
      </c>
      <c r="B208" s="142" t="s">
        <v>682</v>
      </c>
      <c r="C208" s="142" t="s">
        <v>110</v>
      </c>
      <c r="D208" s="142" t="s">
        <v>714</v>
      </c>
      <c r="E208" s="142" t="s">
        <v>677</v>
      </c>
      <c r="F208" s="142" t="s">
        <v>678</v>
      </c>
      <c r="G208" s="142" t="s">
        <v>1292</v>
      </c>
      <c r="H208" s="142" t="s">
        <v>1292</v>
      </c>
      <c r="I208" s="142" t="s">
        <v>492</v>
      </c>
      <c r="J208" s="142" t="s">
        <v>679</v>
      </c>
      <c r="K208" s="142" t="s">
        <v>479</v>
      </c>
      <c r="L208" s="142" t="s">
        <v>681</v>
      </c>
      <c r="M208" s="146">
        <v>44424</v>
      </c>
      <c r="N208" s="142">
        <v>90</v>
      </c>
      <c r="O208" s="142" t="s">
        <v>1131</v>
      </c>
      <c r="P208" s="147">
        <v>1</v>
      </c>
      <c r="Q208" s="142">
        <v>0.36</v>
      </c>
      <c r="R208" s="142" t="s">
        <v>169</v>
      </c>
      <c r="S208" s="142" t="s">
        <v>669</v>
      </c>
      <c r="T208" s="142" t="s">
        <v>1669</v>
      </c>
      <c r="U208"/>
    </row>
    <row r="209" spans="1:21" x14ac:dyDescent="0.25">
      <c r="B209" s="142" t="s">
        <v>687</v>
      </c>
      <c r="C209" s="142" t="s">
        <v>110</v>
      </c>
      <c r="D209" s="142" t="s">
        <v>714</v>
      </c>
      <c r="E209" s="142" t="s">
        <v>684</v>
      </c>
      <c r="F209" s="142" t="s">
        <v>685</v>
      </c>
      <c r="G209" s="142" t="s">
        <v>1292</v>
      </c>
      <c r="H209" s="142" t="s">
        <v>1292</v>
      </c>
      <c r="I209" s="142" t="s">
        <v>492</v>
      </c>
      <c r="J209" s="142" t="s">
        <v>679</v>
      </c>
      <c r="K209" s="142" t="s">
        <v>688</v>
      </c>
      <c r="L209" s="142" t="s">
        <v>686</v>
      </c>
      <c r="M209" s="146">
        <v>44424</v>
      </c>
      <c r="N209" s="142">
        <v>90</v>
      </c>
      <c r="O209" s="142" t="s">
        <v>1131</v>
      </c>
      <c r="P209" s="147">
        <v>1</v>
      </c>
      <c r="Q209" s="142">
        <v>0.1</v>
      </c>
      <c r="R209" s="142" t="s">
        <v>169</v>
      </c>
      <c r="S209" s="142" t="s">
        <v>669</v>
      </c>
      <c r="T209" s="142" t="s">
        <v>1669</v>
      </c>
      <c r="U209"/>
    </row>
    <row r="210" spans="1:21" x14ac:dyDescent="0.25">
      <c r="B210" s="142" t="s">
        <v>1024</v>
      </c>
      <c r="C210" s="142" t="s">
        <v>109</v>
      </c>
      <c r="D210" s="142" t="s">
        <v>714</v>
      </c>
      <c r="E210" s="142" t="s">
        <v>1025</v>
      </c>
      <c r="F210" s="142" t="s">
        <v>1026</v>
      </c>
      <c r="G210" s="142" t="s">
        <v>1040</v>
      </c>
      <c r="H210" s="142" t="s">
        <v>1041</v>
      </c>
      <c r="I210" s="142" t="s">
        <v>492</v>
      </c>
      <c r="J210" s="142" t="s">
        <v>275</v>
      </c>
      <c r="K210" s="142" t="s">
        <v>1028</v>
      </c>
      <c r="L210" s="142" t="s">
        <v>1060</v>
      </c>
      <c r="M210" s="146">
        <v>44482</v>
      </c>
      <c r="N210" s="142">
        <v>60</v>
      </c>
      <c r="O210" s="142" t="s">
        <v>1132</v>
      </c>
      <c r="P210" s="147">
        <v>0.15</v>
      </c>
      <c r="Q210" s="142">
        <v>6</v>
      </c>
      <c r="R210" s="142" t="s">
        <v>169</v>
      </c>
      <c r="S210" s="142" t="s">
        <v>994</v>
      </c>
      <c r="T210" s="142" t="s">
        <v>1003</v>
      </c>
      <c r="U210"/>
    </row>
    <row r="211" spans="1:21" x14ac:dyDescent="0.25">
      <c r="B211" s="142" t="s">
        <v>2136</v>
      </c>
      <c r="C211" s="142" t="s">
        <v>109</v>
      </c>
      <c r="D211" s="142" t="s">
        <v>714</v>
      </c>
      <c r="E211" s="142" t="s">
        <v>1026</v>
      </c>
      <c r="F211" s="142" t="s">
        <v>1029</v>
      </c>
      <c r="G211" s="142" t="s">
        <v>1041</v>
      </c>
      <c r="H211" s="142" t="s">
        <v>1042</v>
      </c>
      <c r="I211" s="142" t="s">
        <v>492</v>
      </c>
      <c r="J211" s="142" t="s">
        <v>275</v>
      </c>
      <c r="K211" s="142" t="s">
        <v>1028</v>
      </c>
      <c r="L211" s="142" t="s">
        <v>1061</v>
      </c>
      <c r="M211" s="146">
        <v>44470</v>
      </c>
      <c r="N211" s="142">
        <v>90</v>
      </c>
      <c r="O211" s="142" t="s">
        <v>1132</v>
      </c>
      <c r="P211" s="147">
        <v>0.15</v>
      </c>
      <c r="Q211" s="142">
        <v>29</v>
      </c>
      <c r="R211" s="142" t="s">
        <v>169</v>
      </c>
      <c r="S211" s="142" t="s">
        <v>994</v>
      </c>
      <c r="T211" s="142" t="s">
        <v>1003</v>
      </c>
      <c r="U211"/>
    </row>
    <row r="212" spans="1:21" x14ac:dyDescent="0.25">
      <c r="A212" s="142" t="s">
        <v>1305</v>
      </c>
      <c r="B212" s="142" t="s">
        <v>418</v>
      </c>
      <c r="C212" s="142" t="s">
        <v>830</v>
      </c>
      <c r="D212" s="142" t="s">
        <v>120</v>
      </c>
      <c r="E212" s="142" t="s">
        <v>219</v>
      </c>
      <c r="F212" s="142" t="s">
        <v>220</v>
      </c>
      <c r="G212" s="142" t="s">
        <v>884</v>
      </c>
      <c r="H212" s="142" t="s">
        <v>879</v>
      </c>
      <c r="I212" s="142" t="s">
        <v>498</v>
      </c>
      <c r="J212" s="142" t="s">
        <v>284</v>
      </c>
      <c r="K212" s="142" t="s">
        <v>455</v>
      </c>
      <c r="L212" s="142" t="s">
        <v>2041</v>
      </c>
      <c r="M212" s="146">
        <v>44083</v>
      </c>
      <c r="N212" s="142">
        <v>930</v>
      </c>
      <c r="O212" s="142" t="s">
        <v>1132</v>
      </c>
      <c r="P212" s="147">
        <v>0.80649999999999999</v>
      </c>
      <c r="Q212" s="142">
        <v>31</v>
      </c>
      <c r="R212" s="142" t="s">
        <v>2358</v>
      </c>
      <c r="S212" s="142" t="s">
        <v>142</v>
      </c>
      <c r="T212" s="142" t="s">
        <v>1292</v>
      </c>
      <c r="U212"/>
    </row>
    <row r="213" spans="1:21" x14ac:dyDescent="0.25">
      <c r="B213" s="142" t="s">
        <v>764</v>
      </c>
      <c r="C213" s="142" t="s">
        <v>830</v>
      </c>
      <c r="D213" s="142" t="s">
        <v>117</v>
      </c>
      <c r="E213" s="142" t="s">
        <v>213</v>
      </c>
      <c r="F213" s="142" t="s">
        <v>214</v>
      </c>
      <c r="G213" s="142" t="s">
        <v>763</v>
      </c>
      <c r="H213" s="142" t="s">
        <v>1292</v>
      </c>
      <c r="I213" s="142" t="s">
        <v>493</v>
      </c>
      <c r="J213" s="142" t="s">
        <v>271</v>
      </c>
      <c r="K213" s="142" t="s">
        <v>766</v>
      </c>
      <c r="L213" s="142" t="s">
        <v>765</v>
      </c>
      <c r="M213" s="146">
        <v>44431</v>
      </c>
      <c r="N213" s="142">
        <v>210</v>
      </c>
      <c r="O213" s="142" t="s">
        <v>1132</v>
      </c>
      <c r="P213" s="147">
        <v>0.53</v>
      </c>
      <c r="Q213" s="142">
        <v>8</v>
      </c>
      <c r="R213" s="142" t="s">
        <v>2358</v>
      </c>
      <c r="S213" s="142" t="s">
        <v>2013</v>
      </c>
      <c r="T213" s="142" t="s">
        <v>2123</v>
      </c>
      <c r="U213"/>
    </row>
    <row r="214" spans="1:21" x14ac:dyDescent="0.25">
      <c r="B214" s="142" t="s">
        <v>748</v>
      </c>
      <c r="C214" s="142" t="s">
        <v>110</v>
      </c>
      <c r="D214" s="142" t="s">
        <v>714</v>
      </c>
      <c r="E214" s="142" t="s">
        <v>749</v>
      </c>
      <c r="F214" s="142" t="s">
        <v>750</v>
      </c>
      <c r="G214" s="142" t="s">
        <v>875</v>
      </c>
      <c r="H214" s="142" t="s">
        <v>876</v>
      </c>
      <c r="I214" s="142" t="s">
        <v>493</v>
      </c>
      <c r="J214" s="142" t="s">
        <v>271</v>
      </c>
      <c r="K214" s="142" t="s">
        <v>752</v>
      </c>
      <c r="L214" s="142" t="s">
        <v>751</v>
      </c>
      <c r="M214" s="146">
        <v>43194</v>
      </c>
      <c r="N214" s="142">
        <v>11</v>
      </c>
      <c r="O214" s="142" t="s">
        <v>1132</v>
      </c>
      <c r="P214" s="147">
        <v>0.56000000000000005</v>
      </c>
      <c r="Q214" s="142">
        <v>4.8</v>
      </c>
      <c r="R214" s="142" t="s">
        <v>169</v>
      </c>
      <c r="S214" s="142" t="s">
        <v>2013</v>
      </c>
      <c r="T214" s="142" t="s">
        <v>1271</v>
      </c>
      <c r="U214"/>
    </row>
    <row r="215" spans="1:21" x14ac:dyDescent="0.25">
      <c r="B215" s="142" t="s">
        <v>753</v>
      </c>
      <c r="C215" s="142" t="s">
        <v>110</v>
      </c>
      <c r="D215" s="142" t="s">
        <v>714</v>
      </c>
      <c r="E215" s="142" t="s">
        <v>754</v>
      </c>
      <c r="F215" s="142" t="s">
        <v>755</v>
      </c>
      <c r="G215" s="142">
        <v>0</v>
      </c>
      <c r="H215" s="142" t="s">
        <v>1292</v>
      </c>
      <c r="I215" s="142" t="s">
        <v>493</v>
      </c>
      <c r="J215" s="142" t="s">
        <v>271</v>
      </c>
      <c r="K215" s="142" t="s">
        <v>757</v>
      </c>
      <c r="L215" s="142" t="s">
        <v>756</v>
      </c>
      <c r="M215" s="146">
        <v>43194</v>
      </c>
      <c r="N215" s="142">
        <v>11</v>
      </c>
      <c r="O215" s="142" t="s">
        <v>1273</v>
      </c>
      <c r="P215" s="147">
        <v>0.39</v>
      </c>
      <c r="Q215" s="142">
        <v>4</v>
      </c>
      <c r="R215" s="142" t="s">
        <v>169</v>
      </c>
      <c r="S215" s="142" t="s">
        <v>2013</v>
      </c>
      <c r="T215" s="142" t="s">
        <v>1072</v>
      </c>
      <c r="U215"/>
    </row>
    <row r="216" spans="1:21" x14ac:dyDescent="0.25">
      <c r="B216" s="142" t="s">
        <v>758</v>
      </c>
      <c r="C216" s="142" t="s">
        <v>110</v>
      </c>
      <c r="D216" s="142" t="s">
        <v>714</v>
      </c>
      <c r="E216" s="142" t="s">
        <v>759</v>
      </c>
      <c r="F216" s="142" t="s">
        <v>760</v>
      </c>
      <c r="G216" s="142" t="s">
        <v>877</v>
      </c>
      <c r="H216" s="142" t="s">
        <v>878</v>
      </c>
      <c r="I216" s="142" t="s">
        <v>493</v>
      </c>
      <c r="J216" s="142" t="s">
        <v>271</v>
      </c>
      <c r="K216" s="142" t="s">
        <v>762</v>
      </c>
      <c r="L216" s="142" t="s">
        <v>761</v>
      </c>
      <c r="M216" s="146">
        <v>43194</v>
      </c>
      <c r="N216" s="142">
        <v>11</v>
      </c>
      <c r="O216" s="142" t="s">
        <v>1132</v>
      </c>
      <c r="P216" s="147">
        <v>0.22</v>
      </c>
      <c r="Q216" s="142">
        <v>4</v>
      </c>
      <c r="R216" s="142" t="s">
        <v>169</v>
      </c>
      <c r="S216" s="142" t="s">
        <v>2013</v>
      </c>
      <c r="T216" s="142" t="s">
        <v>1274</v>
      </c>
      <c r="U216"/>
    </row>
    <row r="217" spans="1:21" x14ac:dyDescent="0.25">
      <c r="B217" s="142" t="s">
        <v>49</v>
      </c>
      <c r="C217" s="142" t="s">
        <v>830</v>
      </c>
      <c r="D217" s="142" t="s">
        <v>1635</v>
      </c>
      <c r="E217" s="142" t="s">
        <v>212</v>
      </c>
      <c r="F217" s="142" t="s">
        <v>212</v>
      </c>
      <c r="G217" s="142" t="s">
        <v>204</v>
      </c>
      <c r="H217" s="142" t="s">
        <v>1292</v>
      </c>
      <c r="I217" s="142" t="s">
        <v>498</v>
      </c>
      <c r="J217" s="142" t="s">
        <v>1637</v>
      </c>
      <c r="K217" s="142" t="s">
        <v>451</v>
      </c>
      <c r="L217" s="142" t="s">
        <v>575</v>
      </c>
      <c r="M217" s="146">
        <v>44322</v>
      </c>
      <c r="N217" s="142">
        <v>1080</v>
      </c>
      <c r="O217" s="142" t="s">
        <v>1132</v>
      </c>
      <c r="P217" s="147">
        <v>0.12</v>
      </c>
      <c r="Q217" s="142">
        <v>1</v>
      </c>
      <c r="R217" s="142" t="s">
        <v>2358</v>
      </c>
      <c r="S217" s="142" t="s">
        <v>137</v>
      </c>
      <c r="T217" s="142" t="s">
        <v>1640</v>
      </c>
      <c r="U217"/>
    </row>
    <row r="218" spans="1:21" x14ac:dyDescent="0.25">
      <c r="B218" s="142" t="s">
        <v>107</v>
      </c>
      <c r="C218" s="142" t="s">
        <v>110</v>
      </c>
      <c r="D218" s="142" t="s">
        <v>714</v>
      </c>
      <c r="E218" s="142" t="s">
        <v>213</v>
      </c>
      <c r="F218" s="142" t="s">
        <v>214</v>
      </c>
      <c r="G218" s="142" t="s">
        <v>873</v>
      </c>
      <c r="H218" s="142" t="s">
        <v>874</v>
      </c>
      <c r="I218" s="142" t="s">
        <v>493</v>
      </c>
      <c r="J218" s="142" t="s">
        <v>271</v>
      </c>
      <c r="K218" s="142" t="s">
        <v>441</v>
      </c>
      <c r="L218" s="142" t="s">
        <v>407</v>
      </c>
      <c r="M218" s="146">
        <v>44109</v>
      </c>
      <c r="N218" s="142">
        <v>176.1</v>
      </c>
      <c r="O218" s="142" t="s">
        <v>1328</v>
      </c>
      <c r="P218" s="147">
        <v>1</v>
      </c>
      <c r="Q218" s="142">
        <v>3</v>
      </c>
      <c r="R218" s="142" t="s">
        <v>2358</v>
      </c>
      <c r="S218" s="142" t="s">
        <v>2013</v>
      </c>
      <c r="T218" s="142" t="s">
        <v>2138</v>
      </c>
      <c r="U218"/>
    </row>
    <row r="219" spans="1:21" x14ac:dyDescent="0.25">
      <c r="B219" s="142" t="s">
        <v>50</v>
      </c>
      <c r="C219" s="142" t="s">
        <v>830</v>
      </c>
      <c r="D219" s="142" t="s">
        <v>1416</v>
      </c>
      <c r="E219" s="142" t="s">
        <v>213</v>
      </c>
      <c r="F219" s="142" t="s">
        <v>214</v>
      </c>
      <c r="G219" s="142" t="s">
        <v>873</v>
      </c>
      <c r="H219" s="142" t="s">
        <v>874</v>
      </c>
      <c r="I219" s="142" t="s">
        <v>493</v>
      </c>
      <c r="J219" s="142" t="s">
        <v>271</v>
      </c>
      <c r="K219" s="142" t="s">
        <v>452</v>
      </c>
      <c r="L219" s="142" t="s">
        <v>365</v>
      </c>
      <c r="M219" s="146">
        <v>44431</v>
      </c>
      <c r="N219" s="142">
        <v>360</v>
      </c>
      <c r="O219" s="142" t="s">
        <v>1132</v>
      </c>
      <c r="P219" s="147">
        <v>0.61499999999999999</v>
      </c>
      <c r="Q219" s="142">
        <v>2.56</v>
      </c>
      <c r="R219" s="142" t="s">
        <v>169</v>
      </c>
      <c r="S219" s="142" t="s">
        <v>2013</v>
      </c>
      <c r="T219" s="142" t="s">
        <v>2238</v>
      </c>
      <c r="U219"/>
    </row>
    <row r="220" spans="1:21" x14ac:dyDescent="0.25">
      <c r="B220" s="142" t="s">
        <v>419</v>
      </c>
      <c r="C220" s="142" t="s">
        <v>830</v>
      </c>
      <c r="D220" s="142" t="s">
        <v>1420</v>
      </c>
      <c r="E220" s="142" t="s">
        <v>219</v>
      </c>
      <c r="F220" s="142" t="s">
        <v>221</v>
      </c>
      <c r="G220" s="142" t="s">
        <v>884</v>
      </c>
      <c r="H220" s="142" t="s">
        <v>885</v>
      </c>
      <c r="I220" s="142" t="s">
        <v>493</v>
      </c>
      <c r="J220" s="142" t="s">
        <v>286</v>
      </c>
      <c r="K220" s="142" t="s">
        <v>456</v>
      </c>
      <c r="L220" s="142" t="s">
        <v>2040</v>
      </c>
      <c r="M220" s="146">
        <v>44156</v>
      </c>
      <c r="N220" s="142">
        <v>900</v>
      </c>
      <c r="O220" s="142" t="s">
        <v>1132</v>
      </c>
      <c r="P220" s="147">
        <v>0.503</v>
      </c>
      <c r="Q220" s="142">
        <v>85</v>
      </c>
      <c r="R220" s="142" t="s">
        <v>169</v>
      </c>
      <c r="S220" s="142" t="s">
        <v>142</v>
      </c>
      <c r="T220" s="142" t="s">
        <v>2235</v>
      </c>
      <c r="U220"/>
    </row>
    <row r="221" spans="1:21" x14ac:dyDescent="0.25">
      <c r="B221" s="142" t="s">
        <v>420</v>
      </c>
      <c r="C221" s="142" t="s">
        <v>830</v>
      </c>
      <c r="D221" s="142" t="s">
        <v>120</v>
      </c>
      <c r="E221" s="142" t="s">
        <v>222</v>
      </c>
      <c r="F221" s="142" t="s">
        <v>220</v>
      </c>
      <c r="G221" s="142" t="s">
        <v>886</v>
      </c>
      <c r="H221" s="142" t="s">
        <v>879</v>
      </c>
      <c r="I221" s="142" t="s">
        <v>493</v>
      </c>
      <c r="J221" s="142" t="s">
        <v>288</v>
      </c>
      <c r="K221" s="142" t="s">
        <v>457</v>
      </c>
      <c r="L221" s="142" t="s">
        <v>2043</v>
      </c>
      <c r="M221" s="146">
        <v>44061</v>
      </c>
      <c r="N221" s="142">
        <v>900</v>
      </c>
      <c r="O221" s="142" t="s">
        <v>1132</v>
      </c>
      <c r="P221" s="147">
        <v>0.82469999999999999</v>
      </c>
      <c r="Q221" s="142">
        <v>80</v>
      </c>
      <c r="R221" s="142" t="s">
        <v>169</v>
      </c>
      <c r="S221" s="142" t="s">
        <v>142</v>
      </c>
      <c r="T221" s="142" t="s">
        <v>2234</v>
      </c>
      <c r="U221"/>
    </row>
    <row r="222" spans="1:21" x14ac:dyDescent="0.25">
      <c r="B222" s="142" t="s">
        <v>1230</v>
      </c>
      <c r="C222" s="142" t="s">
        <v>109</v>
      </c>
      <c r="D222" s="142" t="s">
        <v>714</v>
      </c>
      <c r="E222" s="142" t="s">
        <v>225</v>
      </c>
      <c r="F222" s="142" t="s">
        <v>1234</v>
      </c>
      <c r="G222" s="142" t="s">
        <v>1240</v>
      </c>
      <c r="H222" s="142" t="s">
        <v>1241</v>
      </c>
      <c r="I222" s="142" t="s">
        <v>493</v>
      </c>
      <c r="J222" s="142" t="s">
        <v>1235</v>
      </c>
      <c r="K222" s="142" t="s">
        <v>1136</v>
      </c>
      <c r="L222" s="142" t="s">
        <v>1292</v>
      </c>
      <c r="M222" s="146">
        <v>44488</v>
      </c>
      <c r="N222" s="142">
        <v>3</v>
      </c>
      <c r="O222" s="142" t="s">
        <v>1131</v>
      </c>
      <c r="P222" s="147">
        <v>1</v>
      </c>
      <c r="Q222" s="142">
        <v>107</v>
      </c>
      <c r="R222" s="142" t="s">
        <v>169</v>
      </c>
      <c r="S222" s="142" t="s">
        <v>1231</v>
      </c>
      <c r="T222" s="142" t="s">
        <v>1237</v>
      </c>
      <c r="U222"/>
    </row>
    <row r="223" spans="1:21" x14ac:dyDescent="0.25">
      <c r="B223" s="142" t="s">
        <v>1419</v>
      </c>
      <c r="C223" s="142" t="s">
        <v>830</v>
      </c>
      <c r="D223" s="142" t="s">
        <v>116</v>
      </c>
      <c r="E223" s="142" t="s">
        <v>212</v>
      </c>
      <c r="F223" s="142" t="s">
        <v>212</v>
      </c>
      <c r="G223" s="142" t="s">
        <v>204</v>
      </c>
      <c r="H223" s="142" t="s">
        <v>1292</v>
      </c>
      <c r="I223" s="142" t="s">
        <v>498</v>
      </c>
      <c r="J223" s="142" t="s">
        <v>1637</v>
      </c>
      <c r="K223" s="142" t="s">
        <v>780</v>
      </c>
      <c r="L223" s="142" t="s">
        <v>1292</v>
      </c>
      <c r="M223" s="142" t="s">
        <v>1292</v>
      </c>
      <c r="N223" s="142" t="s">
        <v>1292</v>
      </c>
      <c r="O223" s="142" t="s">
        <v>1381</v>
      </c>
      <c r="P223" s="147">
        <v>0</v>
      </c>
      <c r="Q223" s="142">
        <v>880</v>
      </c>
      <c r="R223" s="142" t="s">
        <v>1134</v>
      </c>
      <c r="S223" s="142" t="s">
        <v>779</v>
      </c>
      <c r="T223" s="142" t="s">
        <v>2017</v>
      </c>
      <c r="U223"/>
    </row>
    <row r="224" spans="1:21" x14ac:dyDescent="0.25">
      <c r="A224" s="142" t="s">
        <v>2124</v>
      </c>
      <c r="B224" s="142" t="s">
        <v>1422</v>
      </c>
      <c r="C224" s="142" t="s">
        <v>830</v>
      </c>
      <c r="D224" s="142" t="s">
        <v>1423</v>
      </c>
      <c r="E224" s="142" t="s">
        <v>1292</v>
      </c>
      <c r="F224" s="142" t="s">
        <v>1292</v>
      </c>
      <c r="G224" s="142" t="s">
        <v>1292</v>
      </c>
      <c r="H224" s="142" t="s">
        <v>1292</v>
      </c>
      <c r="I224" s="142" t="s">
        <v>2125</v>
      </c>
      <c r="J224" s="142" t="s">
        <v>1292</v>
      </c>
      <c r="K224" s="142" t="s">
        <v>1292</v>
      </c>
      <c r="L224" s="142" t="s">
        <v>1292</v>
      </c>
      <c r="M224" s="142" t="s">
        <v>1292</v>
      </c>
      <c r="N224" s="142" t="s">
        <v>1292</v>
      </c>
      <c r="O224" s="142" t="s">
        <v>1142</v>
      </c>
      <c r="P224" s="147">
        <v>0</v>
      </c>
      <c r="Q224" s="142">
        <v>121</v>
      </c>
      <c r="R224" s="142" t="s">
        <v>169</v>
      </c>
      <c r="S224" s="142" t="s">
        <v>1292</v>
      </c>
      <c r="T224" s="142" t="s">
        <v>1425</v>
      </c>
      <c r="U224"/>
    </row>
    <row r="225" spans="1:21" x14ac:dyDescent="0.25">
      <c r="A225" s="142" t="s">
        <v>1306</v>
      </c>
      <c r="B225" s="142" t="s">
        <v>66</v>
      </c>
      <c r="C225" s="142" t="s">
        <v>109</v>
      </c>
      <c r="D225" s="142" t="s">
        <v>714</v>
      </c>
      <c r="E225" s="142" t="s">
        <v>231</v>
      </c>
      <c r="F225" s="142" t="s">
        <v>232</v>
      </c>
      <c r="G225" s="142" t="s">
        <v>898</v>
      </c>
      <c r="H225" s="142" t="s">
        <v>897</v>
      </c>
      <c r="I225" s="142" t="s">
        <v>493</v>
      </c>
      <c r="J225" s="142" t="s">
        <v>302</v>
      </c>
      <c r="K225" s="142" t="s">
        <v>462</v>
      </c>
      <c r="L225" s="142" t="s">
        <v>375</v>
      </c>
      <c r="M225" s="146">
        <v>44091</v>
      </c>
      <c r="N225" s="142">
        <v>90</v>
      </c>
      <c r="O225" s="142" t="s">
        <v>1328</v>
      </c>
      <c r="P225" s="147">
        <v>1</v>
      </c>
      <c r="Q225" s="142">
        <v>61</v>
      </c>
      <c r="R225" s="142" t="s">
        <v>169</v>
      </c>
      <c r="S225" s="142" t="s">
        <v>145</v>
      </c>
      <c r="T225" s="142" t="s">
        <v>1292</v>
      </c>
      <c r="U225"/>
    </row>
    <row r="226" spans="1:21" x14ac:dyDescent="0.25">
      <c r="B226" s="142" t="s">
        <v>1190</v>
      </c>
      <c r="C226" s="142" t="s">
        <v>110</v>
      </c>
      <c r="D226" s="142" t="s">
        <v>714</v>
      </c>
      <c r="E226" s="142" t="s">
        <v>1292</v>
      </c>
      <c r="F226" s="142" t="s">
        <v>1292</v>
      </c>
      <c r="G226" s="142" t="s">
        <v>1292</v>
      </c>
      <c r="H226" s="142" t="s">
        <v>1292</v>
      </c>
      <c r="I226" s="142" t="s">
        <v>493</v>
      </c>
      <c r="J226" s="142" t="s">
        <v>1292</v>
      </c>
      <c r="K226" s="142" t="s">
        <v>1192</v>
      </c>
      <c r="L226" s="142" t="s">
        <v>1292</v>
      </c>
      <c r="M226" s="142" t="s">
        <v>1292</v>
      </c>
      <c r="N226" s="142" t="s">
        <v>1292</v>
      </c>
      <c r="O226" s="142" t="s">
        <v>2039</v>
      </c>
      <c r="P226" s="147">
        <v>0.87</v>
      </c>
      <c r="Q226" s="142" t="s">
        <v>1292</v>
      </c>
      <c r="R226" s="142" t="s">
        <v>1134</v>
      </c>
      <c r="S226" s="142" t="s">
        <v>1292</v>
      </c>
      <c r="T226" s="142" t="s">
        <v>2038</v>
      </c>
      <c r="U226"/>
    </row>
    <row r="227" spans="1:21" x14ac:dyDescent="0.25">
      <c r="B227" s="142" t="s">
        <v>1735</v>
      </c>
      <c r="C227" s="142" t="s">
        <v>109</v>
      </c>
      <c r="D227" s="142" t="s">
        <v>714</v>
      </c>
      <c r="E227" s="142" t="s">
        <v>1292</v>
      </c>
      <c r="F227" s="142" t="s">
        <v>1292</v>
      </c>
      <c r="G227" s="142" t="s">
        <v>1292</v>
      </c>
      <c r="H227" s="142" t="s">
        <v>1292</v>
      </c>
      <c r="I227" s="142" t="s">
        <v>493</v>
      </c>
      <c r="J227" s="142" t="s">
        <v>1292</v>
      </c>
      <c r="K227" s="142" t="s">
        <v>1292</v>
      </c>
      <c r="L227" s="142" t="s">
        <v>1292</v>
      </c>
      <c r="M227" s="142" t="s">
        <v>1292</v>
      </c>
      <c r="N227" s="142" t="s">
        <v>1292</v>
      </c>
      <c r="O227" s="142" t="s">
        <v>1381</v>
      </c>
      <c r="P227" s="147">
        <v>0</v>
      </c>
      <c r="Q227" s="142" t="s">
        <v>1292</v>
      </c>
      <c r="R227" s="142" t="s">
        <v>169</v>
      </c>
      <c r="S227" s="142" t="s">
        <v>1292</v>
      </c>
      <c r="T227" s="142" t="s">
        <v>1292</v>
      </c>
      <c r="U227"/>
    </row>
    <row r="228" spans="1:21" x14ac:dyDescent="0.25">
      <c r="B228" s="142" t="s">
        <v>1757</v>
      </c>
      <c r="C228" s="142" t="s">
        <v>109</v>
      </c>
      <c r="D228" s="142" t="s">
        <v>714</v>
      </c>
      <c r="E228" s="142" t="s">
        <v>1292</v>
      </c>
      <c r="F228" s="142" t="s">
        <v>1292</v>
      </c>
      <c r="G228" s="142" t="s">
        <v>1292</v>
      </c>
      <c r="H228" s="142" t="s">
        <v>1292</v>
      </c>
      <c r="I228" s="142" t="s">
        <v>493</v>
      </c>
      <c r="J228" s="142" t="s">
        <v>1292</v>
      </c>
      <c r="K228" s="142" t="s">
        <v>1292</v>
      </c>
      <c r="L228" s="142" t="s">
        <v>1292</v>
      </c>
      <c r="M228" s="142" t="s">
        <v>1292</v>
      </c>
      <c r="N228" s="142" t="s">
        <v>1292</v>
      </c>
      <c r="O228" s="142" t="s">
        <v>1381</v>
      </c>
      <c r="P228" s="147">
        <v>0</v>
      </c>
      <c r="Q228" s="142" t="s">
        <v>1292</v>
      </c>
      <c r="R228" s="142" t="s">
        <v>2358</v>
      </c>
      <c r="S228" s="142" t="s">
        <v>1292</v>
      </c>
      <c r="T228" s="142" t="s">
        <v>1292</v>
      </c>
      <c r="U228"/>
    </row>
    <row r="229" spans="1:21" x14ac:dyDescent="0.25">
      <c r="B229" s="142" t="s">
        <v>1758</v>
      </c>
      <c r="C229" s="142" t="s">
        <v>109</v>
      </c>
      <c r="D229" s="142" t="s">
        <v>714</v>
      </c>
      <c r="E229" s="142" t="s">
        <v>1292</v>
      </c>
      <c r="F229" s="142" t="s">
        <v>1292</v>
      </c>
      <c r="G229" s="142" t="s">
        <v>1292</v>
      </c>
      <c r="H229" s="142" t="s">
        <v>1292</v>
      </c>
      <c r="I229" s="142" t="s">
        <v>493</v>
      </c>
      <c r="J229" s="142" t="s">
        <v>1292</v>
      </c>
      <c r="K229" s="142" t="s">
        <v>1292</v>
      </c>
      <c r="L229" s="142" t="s">
        <v>1292</v>
      </c>
      <c r="M229" s="142" t="s">
        <v>1292</v>
      </c>
      <c r="N229" s="142" t="s">
        <v>1292</v>
      </c>
      <c r="O229" s="142" t="s">
        <v>1381</v>
      </c>
      <c r="P229" s="147">
        <v>0</v>
      </c>
      <c r="Q229" s="142" t="s">
        <v>1292</v>
      </c>
      <c r="R229" s="142" t="s">
        <v>2358</v>
      </c>
      <c r="S229" s="142" t="s">
        <v>1292</v>
      </c>
      <c r="T229" s="142" t="s">
        <v>1292</v>
      </c>
      <c r="U229"/>
    </row>
    <row r="230" spans="1:21" x14ac:dyDescent="0.25">
      <c r="B230" s="142" t="s">
        <v>1783</v>
      </c>
      <c r="C230" s="142" t="s">
        <v>109</v>
      </c>
      <c r="D230" s="142" t="s">
        <v>714</v>
      </c>
      <c r="E230" s="142" t="s">
        <v>1292</v>
      </c>
      <c r="F230" s="142" t="s">
        <v>1292</v>
      </c>
      <c r="G230" s="142" t="s">
        <v>1292</v>
      </c>
      <c r="H230" s="142" t="s">
        <v>1292</v>
      </c>
      <c r="I230" s="142" t="s">
        <v>493</v>
      </c>
      <c r="J230" s="142" t="s">
        <v>1292</v>
      </c>
      <c r="K230" s="142" t="s">
        <v>1292</v>
      </c>
      <c r="L230" s="142" t="s">
        <v>1292</v>
      </c>
      <c r="M230" s="142" t="s">
        <v>1292</v>
      </c>
      <c r="N230" s="142" t="s">
        <v>1292</v>
      </c>
      <c r="O230" s="142" t="s">
        <v>1381</v>
      </c>
      <c r="P230" s="147">
        <v>0</v>
      </c>
      <c r="Q230" s="142" t="s">
        <v>1292</v>
      </c>
      <c r="R230" s="142" t="s">
        <v>169</v>
      </c>
      <c r="S230" s="142" t="s">
        <v>1292</v>
      </c>
      <c r="T230" s="142" t="s">
        <v>1292</v>
      </c>
      <c r="U230"/>
    </row>
    <row r="231" spans="1:21" x14ac:dyDescent="0.25">
      <c r="A231" s="142" t="s">
        <v>1312</v>
      </c>
      <c r="B231" s="142" t="s">
        <v>961</v>
      </c>
      <c r="C231" s="142" t="s">
        <v>109</v>
      </c>
      <c r="D231" s="142" t="s">
        <v>714</v>
      </c>
      <c r="E231" s="142" t="s">
        <v>1099</v>
      </c>
      <c r="F231" s="142" t="s">
        <v>1100</v>
      </c>
      <c r="G231" s="142" t="s">
        <v>1292</v>
      </c>
      <c r="H231" s="142" t="s">
        <v>1292</v>
      </c>
      <c r="I231" s="142" t="s">
        <v>2133</v>
      </c>
      <c r="J231" s="142" t="s">
        <v>273</v>
      </c>
      <c r="K231" s="142" t="s">
        <v>1292</v>
      </c>
      <c r="L231" s="142" t="s">
        <v>1292</v>
      </c>
      <c r="M231" s="146">
        <v>44287</v>
      </c>
      <c r="N231" s="142" t="s">
        <v>1292</v>
      </c>
      <c r="O231" s="142" t="s">
        <v>1132</v>
      </c>
      <c r="P231" s="147">
        <v>0.2</v>
      </c>
      <c r="Q231" s="142">
        <v>328</v>
      </c>
      <c r="R231" s="142" t="s">
        <v>169</v>
      </c>
      <c r="S231" s="142" t="s">
        <v>130</v>
      </c>
      <c r="T231" s="142" t="s">
        <v>2134</v>
      </c>
      <c r="U231"/>
    </row>
    <row r="232" spans="1:21" x14ac:dyDescent="0.25">
      <c r="A232" s="142" t="s">
        <v>1389</v>
      </c>
      <c r="B232" s="142" t="s">
        <v>1139</v>
      </c>
      <c r="C232" s="142" t="s">
        <v>110</v>
      </c>
      <c r="D232" s="142" t="s">
        <v>714</v>
      </c>
      <c r="E232" s="142" t="s">
        <v>1292</v>
      </c>
      <c r="F232" s="142" t="s">
        <v>1292</v>
      </c>
      <c r="G232" s="142" t="s">
        <v>1292</v>
      </c>
      <c r="H232" s="142" t="s">
        <v>1292</v>
      </c>
      <c r="I232" s="142" t="s">
        <v>500</v>
      </c>
      <c r="J232" s="142" t="s">
        <v>328</v>
      </c>
      <c r="K232" s="142" t="s">
        <v>1292</v>
      </c>
      <c r="L232" s="142" t="s">
        <v>1292</v>
      </c>
      <c r="M232" s="142" t="s">
        <v>1292</v>
      </c>
      <c r="N232" s="142" t="s">
        <v>1292</v>
      </c>
      <c r="O232" s="142" t="s">
        <v>1381</v>
      </c>
      <c r="P232" s="147">
        <v>0</v>
      </c>
      <c r="Q232" s="142">
        <v>184</v>
      </c>
      <c r="R232" s="142" t="s">
        <v>169</v>
      </c>
      <c r="S232" s="142" t="s">
        <v>1292</v>
      </c>
      <c r="T232" s="142" t="s">
        <v>2216</v>
      </c>
      <c r="U232"/>
    </row>
    <row r="233" spans="1:21" x14ac:dyDescent="0.25">
      <c r="B233" s="142" t="s">
        <v>1461</v>
      </c>
      <c r="C233" s="142" t="s">
        <v>1492</v>
      </c>
      <c r="D233" s="142" t="s">
        <v>714</v>
      </c>
      <c r="E233" s="142" t="s">
        <v>225</v>
      </c>
      <c r="F233" s="142" t="s">
        <v>1591</v>
      </c>
      <c r="G233" s="142" t="s">
        <v>1292</v>
      </c>
      <c r="H233" s="142" t="s">
        <v>1292</v>
      </c>
      <c r="I233" s="142" t="s">
        <v>984</v>
      </c>
      <c r="J233" s="142" t="s">
        <v>1292</v>
      </c>
      <c r="K233" s="142" t="s">
        <v>2365</v>
      </c>
      <c r="L233" s="142" t="s">
        <v>2364</v>
      </c>
      <c r="M233" s="142" t="s">
        <v>1292</v>
      </c>
      <c r="N233" s="142" t="s">
        <v>2366</v>
      </c>
      <c r="O233" s="142" t="s">
        <v>1142</v>
      </c>
      <c r="P233" s="147">
        <v>0.5</v>
      </c>
      <c r="Q233" s="142" t="s">
        <v>1292</v>
      </c>
      <c r="R233" s="142" t="s">
        <v>1292</v>
      </c>
      <c r="S233" s="142" t="s">
        <v>1292</v>
      </c>
      <c r="T233" s="142" t="s">
        <v>1537</v>
      </c>
      <c r="U233"/>
    </row>
    <row r="234" spans="1:21" x14ac:dyDescent="0.25">
      <c r="B234" s="142" t="s">
        <v>1720</v>
      </c>
      <c r="C234" s="142" t="s">
        <v>110</v>
      </c>
      <c r="D234" s="142" t="s">
        <v>714</v>
      </c>
      <c r="E234" s="142" t="s">
        <v>1292</v>
      </c>
      <c r="F234" s="142" t="s">
        <v>1292</v>
      </c>
      <c r="G234" s="142" t="s">
        <v>1292</v>
      </c>
      <c r="H234" s="142" t="s">
        <v>1292</v>
      </c>
      <c r="I234" s="142" t="s">
        <v>984</v>
      </c>
      <c r="J234" s="142" t="s">
        <v>1292</v>
      </c>
      <c r="K234" s="142" t="s">
        <v>1292</v>
      </c>
      <c r="L234" s="142" t="s">
        <v>1292</v>
      </c>
      <c r="M234" s="142" t="s">
        <v>1292</v>
      </c>
      <c r="N234" s="142" t="s">
        <v>1292</v>
      </c>
      <c r="O234" s="142" t="s">
        <v>1381</v>
      </c>
      <c r="P234" s="147">
        <v>0</v>
      </c>
      <c r="Q234" s="142" t="s">
        <v>1292</v>
      </c>
      <c r="R234" s="142" t="s">
        <v>1292</v>
      </c>
      <c r="S234" s="142" t="s">
        <v>1292</v>
      </c>
      <c r="T234" s="142" t="s">
        <v>1292</v>
      </c>
      <c r="U234"/>
    </row>
    <row r="235" spans="1:21" x14ac:dyDescent="0.25">
      <c r="B235" s="142" t="s">
        <v>1747</v>
      </c>
      <c r="C235" s="142" t="s">
        <v>110</v>
      </c>
      <c r="D235" s="142" t="s">
        <v>714</v>
      </c>
      <c r="E235" s="142" t="s">
        <v>1292</v>
      </c>
      <c r="F235" s="142" t="s">
        <v>1292</v>
      </c>
      <c r="G235" s="142" t="s">
        <v>1292</v>
      </c>
      <c r="H235" s="142" t="s">
        <v>1292</v>
      </c>
      <c r="I235" s="142" t="s">
        <v>500</v>
      </c>
      <c r="J235" s="142" t="s">
        <v>328</v>
      </c>
      <c r="K235" s="142" t="s">
        <v>1292</v>
      </c>
      <c r="L235" s="142" t="s">
        <v>1292</v>
      </c>
      <c r="M235" s="142" t="s">
        <v>1292</v>
      </c>
      <c r="N235" s="142" t="s">
        <v>1292</v>
      </c>
      <c r="O235" s="142" t="s">
        <v>1381</v>
      </c>
      <c r="P235" s="147">
        <v>0</v>
      </c>
      <c r="Q235" s="142" t="s">
        <v>1292</v>
      </c>
      <c r="R235" s="142" t="s">
        <v>2358</v>
      </c>
      <c r="S235" s="142" t="s">
        <v>1292</v>
      </c>
      <c r="T235" s="142" t="s">
        <v>1292</v>
      </c>
      <c r="U235"/>
    </row>
    <row r="236" spans="1:21" x14ac:dyDescent="0.25">
      <c r="A236" s="142" t="s">
        <v>1494</v>
      </c>
      <c r="B236" s="142" t="s">
        <v>1462</v>
      </c>
      <c r="C236" s="142" t="s">
        <v>1492</v>
      </c>
      <c r="D236" s="142" t="s">
        <v>714</v>
      </c>
      <c r="E236" s="142" t="s">
        <v>1545</v>
      </c>
      <c r="F236" s="142" t="s">
        <v>1292</v>
      </c>
      <c r="G236" s="142" t="s">
        <v>1292</v>
      </c>
      <c r="H236" s="142" t="s">
        <v>1292</v>
      </c>
      <c r="I236" s="142" t="s">
        <v>500</v>
      </c>
      <c r="J236" s="142" t="s">
        <v>1292</v>
      </c>
      <c r="K236" s="142" t="s">
        <v>479</v>
      </c>
      <c r="L236" s="142" t="s">
        <v>1292</v>
      </c>
      <c r="M236" s="142" t="s">
        <v>1292</v>
      </c>
      <c r="N236" s="142" t="s">
        <v>1292</v>
      </c>
      <c r="O236" s="142" t="s">
        <v>1142</v>
      </c>
      <c r="P236" s="147">
        <v>0</v>
      </c>
      <c r="Q236" s="142" t="s">
        <v>1292</v>
      </c>
      <c r="R236" s="142" t="s">
        <v>1134</v>
      </c>
      <c r="S236" s="142" t="s">
        <v>1292</v>
      </c>
      <c r="T236" s="142" t="s">
        <v>1537</v>
      </c>
      <c r="U236" s="144"/>
    </row>
    <row r="237" spans="1:21" x14ac:dyDescent="0.25">
      <c r="A237" s="142" t="s">
        <v>1287</v>
      </c>
      <c r="B237" s="142" t="s">
        <v>424</v>
      </c>
      <c r="C237" s="142" t="s">
        <v>110</v>
      </c>
      <c r="D237" s="142" t="s">
        <v>714</v>
      </c>
      <c r="E237" s="142" t="s">
        <v>1093</v>
      </c>
      <c r="F237" s="142" t="s">
        <v>1094</v>
      </c>
      <c r="G237" s="142" t="s">
        <v>914</v>
      </c>
      <c r="H237" s="142" t="s">
        <v>913</v>
      </c>
      <c r="I237" s="142" t="s">
        <v>496</v>
      </c>
      <c r="J237" s="142" t="s">
        <v>316</v>
      </c>
      <c r="K237" s="142" t="s">
        <v>452</v>
      </c>
      <c r="L237" s="142" t="s">
        <v>1121</v>
      </c>
      <c r="M237" s="146">
        <v>44209</v>
      </c>
      <c r="N237" s="142">
        <v>240</v>
      </c>
      <c r="O237" s="142" t="s">
        <v>1132</v>
      </c>
      <c r="P237" s="147">
        <v>0.9</v>
      </c>
      <c r="Q237" s="142">
        <v>21.105</v>
      </c>
      <c r="R237" s="142" t="s">
        <v>169</v>
      </c>
      <c r="S237" s="142" t="s">
        <v>151</v>
      </c>
      <c r="T237" s="142" t="s">
        <v>1292</v>
      </c>
      <c r="U237" s="144"/>
    </row>
    <row r="238" spans="1:21" x14ac:dyDescent="0.25">
      <c r="A238" s="142" t="s">
        <v>1315</v>
      </c>
      <c r="B238" s="142" t="s">
        <v>795</v>
      </c>
      <c r="C238" s="142" t="s">
        <v>110</v>
      </c>
      <c r="D238" s="142" t="s">
        <v>714</v>
      </c>
      <c r="E238" s="142" t="s">
        <v>225</v>
      </c>
      <c r="F238" s="142" t="s">
        <v>793</v>
      </c>
      <c r="G238" s="142" t="s">
        <v>881</v>
      </c>
      <c r="H238" s="142" t="s">
        <v>880</v>
      </c>
      <c r="I238" s="142" t="s">
        <v>495</v>
      </c>
      <c r="J238" s="142" t="s">
        <v>791</v>
      </c>
      <c r="K238" s="142" t="s">
        <v>1159</v>
      </c>
      <c r="L238" s="142" t="s">
        <v>794</v>
      </c>
      <c r="M238" s="146">
        <v>44152</v>
      </c>
      <c r="N238" s="142">
        <v>25</v>
      </c>
      <c r="O238" s="142" t="s">
        <v>1132</v>
      </c>
      <c r="P238" s="147">
        <v>0.5</v>
      </c>
      <c r="Q238" s="142">
        <v>0</v>
      </c>
      <c r="R238" s="142" t="s">
        <v>2358</v>
      </c>
      <c r="S238" s="142" t="s">
        <v>779</v>
      </c>
      <c r="T238" s="142" t="s">
        <v>2018</v>
      </c>
      <c r="U238" s="144"/>
    </row>
    <row r="239" spans="1:21" x14ac:dyDescent="0.25">
      <c r="B239" s="142" t="s">
        <v>103</v>
      </c>
      <c r="C239" s="142" t="s">
        <v>830</v>
      </c>
      <c r="D239" s="142" t="s">
        <v>834</v>
      </c>
      <c r="E239" s="142" t="s">
        <v>225</v>
      </c>
      <c r="F239" s="142" t="s">
        <v>251</v>
      </c>
      <c r="G239" s="142" t="s">
        <v>1292</v>
      </c>
      <c r="H239" s="142" t="s">
        <v>1292</v>
      </c>
      <c r="I239" s="142" t="s">
        <v>988</v>
      </c>
      <c r="J239" s="142" t="s">
        <v>348</v>
      </c>
      <c r="K239" s="142" t="s">
        <v>436</v>
      </c>
      <c r="L239" s="142" t="s">
        <v>402</v>
      </c>
      <c r="M239" s="146">
        <v>42828</v>
      </c>
      <c r="N239" s="142">
        <v>1269</v>
      </c>
      <c r="O239" s="142" t="s">
        <v>1132</v>
      </c>
      <c r="P239" s="147">
        <v>0.91</v>
      </c>
      <c r="Q239" s="142">
        <v>8</v>
      </c>
      <c r="R239" s="142" t="s">
        <v>2358</v>
      </c>
      <c r="S239" s="142" t="s">
        <v>168</v>
      </c>
      <c r="T239" s="142" t="s">
        <v>1292</v>
      </c>
    </row>
    <row r="240" spans="1:21" x14ac:dyDescent="0.25">
      <c r="B240" s="142" t="s">
        <v>104</v>
      </c>
      <c r="C240" s="142" t="s">
        <v>830</v>
      </c>
      <c r="D240" s="142" t="s">
        <v>126</v>
      </c>
      <c r="E240" s="142" t="s">
        <v>771</v>
      </c>
      <c r="F240" s="142" t="s">
        <v>252</v>
      </c>
      <c r="G240" s="142" t="s">
        <v>934</v>
      </c>
      <c r="H240" s="142" t="s">
        <v>933</v>
      </c>
      <c r="I240" s="142" t="s">
        <v>986</v>
      </c>
      <c r="J240" s="142" t="s">
        <v>357</v>
      </c>
      <c r="K240" s="142" t="s">
        <v>437</v>
      </c>
      <c r="L240" s="142" t="s">
        <v>403</v>
      </c>
      <c r="M240" s="146">
        <v>44159</v>
      </c>
      <c r="N240" s="142">
        <v>270</v>
      </c>
      <c r="O240" s="142" t="s">
        <v>1131</v>
      </c>
      <c r="P240" s="147">
        <v>1</v>
      </c>
      <c r="Q240" s="142">
        <v>7</v>
      </c>
      <c r="R240" s="142" t="s">
        <v>169</v>
      </c>
      <c r="S240" s="142" t="s">
        <v>168</v>
      </c>
      <c r="T240" s="142" t="s">
        <v>2095</v>
      </c>
    </row>
    <row r="241" spans="1:20" x14ac:dyDescent="0.25">
      <c r="B241" s="142" t="s">
        <v>767</v>
      </c>
      <c r="C241" s="142" t="s">
        <v>830</v>
      </c>
      <c r="D241" s="142" t="s">
        <v>834</v>
      </c>
      <c r="E241" s="142" t="s">
        <v>225</v>
      </c>
      <c r="F241" s="142" t="s">
        <v>768</v>
      </c>
      <c r="G241" s="142" t="s">
        <v>937</v>
      </c>
      <c r="H241" s="142" t="s">
        <v>938</v>
      </c>
      <c r="I241" s="142" t="s">
        <v>986</v>
      </c>
      <c r="J241" s="142" t="s">
        <v>357</v>
      </c>
      <c r="K241" s="142" t="s">
        <v>437</v>
      </c>
      <c r="L241" s="142" t="s">
        <v>770</v>
      </c>
      <c r="M241" s="146">
        <v>43472</v>
      </c>
      <c r="N241" s="142">
        <v>7.806451612903226</v>
      </c>
      <c r="O241" s="142" t="s">
        <v>1131</v>
      </c>
      <c r="P241" s="147">
        <v>1</v>
      </c>
      <c r="Q241" s="142">
        <v>1</v>
      </c>
      <c r="R241" s="142" t="s">
        <v>702</v>
      </c>
      <c r="S241" s="142" t="s">
        <v>168</v>
      </c>
      <c r="T241" s="142" t="s">
        <v>2084</v>
      </c>
    </row>
    <row r="242" spans="1:20" x14ac:dyDescent="0.25">
      <c r="B242" s="142" t="s">
        <v>1401</v>
      </c>
      <c r="C242" s="142" t="s">
        <v>830</v>
      </c>
      <c r="D242" s="142" t="s">
        <v>1410</v>
      </c>
      <c r="E242" s="142" t="s">
        <v>2025</v>
      </c>
      <c r="F242" s="142" t="s">
        <v>2026</v>
      </c>
      <c r="G242" s="142" t="s">
        <v>2022</v>
      </c>
      <c r="H242" s="142" t="s">
        <v>2024</v>
      </c>
      <c r="I242" s="142" t="s">
        <v>496</v>
      </c>
      <c r="J242" s="142" t="s">
        <v>1822</v>
      </c>
      <c r="K242" s="142" t="s">
        <v>1631</v>
      </c>
      <c r="L242" s="142" t="s">
        <v>1630</v>
      </c>
      <c r="M242" s="146">
        <v>44651</v>
      </c>
      <c r="N242" s="142">
        <v>1080</v>
      </c>
      <c r="O242" s="142" t="s">
        <v>1132</v>
      </c>
      <c r="P242" s="147">
        <v>4.2000000000000003E-2</v>
      </c>
      <c r="Q242" s="142">
        <v>35</v>
      </c>
      <c r="R242" s="142" t="s">
        <v>169</v>
      </c>
      <c r="S242" s="142" t="s">
        <v>2021</v>
      </c>
      <c r="T242" s="142" t="s">
        <v>1292</v>
      </c>
    </row>
    <row r="243" spans="1:20" x14ac:dyDescent="0.25">
      <c r="B243" s="142" t="s">
        <v>1402</v>
      </c>
      <c r="C243" s="142" t="s">
        <v>830</v>
      </c>
      <c r="D243" s="142" t="s">
        <v>1410</v>
      </c>
      <c r="E243" s="142" t="s">
        <v>1292</v>
      </c>
      <c r="F243" s="142" t="s">
        <v>1292</v>
      </c>
      <c r="G243" s="142" t="s">
        <v>2023</v>
      </c>
      <c r="H243" s="142" t="s">
        <v>1292</v>
      </c>
      <c r="I243" s="142" t="s">
        <v>496</v>
      </c>
      <c r="J243" s="142" t="s">
        <v>1822</v>
      </c>
      <c r="K243" s="142" t="s">
        <v>1631</v>
      </c>
      <c r="L243" s="142" t="s">
        <v>1633</v>
      </c>
      <c r="M243" s="146">
        <v>44651</v>
      </c>
      <c r="N243" s="142">
        <v>720</v>
      </c>
      <c r="O243" s="142" t="s">
        <v>1132</v>
      </c>
      <c r="P243" s="147">
        <v>9.7000000000000003E-2</v>
      </c>
      <c r="Q243" s="142" t="s">
        <v>1292</v>
      </c>
      <c r="R243" s="142" t="s">
        <v>1134</v>
      </c>
      <c r="S243" s="142" t="s">
        <v>2021</v>
      </c>
      <c r="T243" s="142" t="s">
        <v>1292</v>
      </c>
    </row>
    <row r="244" spans="1:20" x14ac:dyDescent="0.25">
      <c r="B244" s="142" t="s">
        <v>1463</v>
      </c>
      <c r="C244" s="142" t="s">
        <v>1492</v>
      </c>
      <c r="D244" s="142" t="s">
        <v>714</v>
      </c>
      <c r="E244" s="142" t="s">
        <v>1593</v>
      </c>
      <c r="F244" s="142" t="s">
        <v>1592</v>
      </c>
      <c r="G244" s="142" t="s">
        <v>1292</v>
      </c>
      <c r="H244" s="142" t="s">
        <v>1292</v>
      </c>
      <c r="I244" s="142" t="s">
        <v>496</v>
      </c>
      <c r="J244" s="142" t="s">
        <v>1292</v>
      </c>
      <c r="K244" s="142" t="s">
        <v>1522</v>
      </c>
      <c r="L244" s="142" t="s">
        <v>1292</v>
      </c>
      <c r="M244" s="142" t="s">
        <v>1292</v>
      </c>
      <c r="N244" s="142" t="s">
        <v>1292</v>
      </c>
      <c r="O244" s="142" t="s">
        <v>1142</v>
      </c>
      <c r="P244" s="147">
        <v>0</v>
      </c>
      <c r="Q244" s="142" t="s">
        <v>1292</v>
      </c>
      <c r="R244" s="142" t="s">
        <v>1292</v>
      </c>
      <c r="S244" s="142" t="s">
        <v>1292</v>
      </c>
      <c r="T244" s="142" t="s">
        <v>1537</v>
      </c>
    </row>
    <row r="245" spans="1:20" x14ac:dyDescent="0.25">
      <c r="B245" s="142" t="s">
        <v>1627</v>
      </c>
      <c r="C245" s="142" t="s">
        <v>830</v>
      </c>
      <c r="D245" s="142" t="s">
        <v>119</v>
      </c>
      <c r="E245" s="142" t="s">
        <v>217</v>
      </c>
      <c r="F245" s="142" t="s">
        <v>218</v>
      </c>
      <c r="G245" s="142" t="s">
        <v>883</v>
      </c>
      <c r="H245" s="142" t="s">
        <v>882</v>
      </c>
      <c r="I245" s="142" t="s">
        <v>495</v>
      </c>
      <c r="J245" s="142" t="s">
        <v>283</v>
      </c>
      <c r="K245" s="142" t="s">
        <v>454</v>
      </c>
      <c r="L245" s="142" t="s">
        <v>2042</v>
      </c>
      <c r="M245" s="146">
        <v>44133</v>
      </c>
      <c r="N245" s="142">
        <v>930</v>
      </c>
      <c r="O245" s="142" t="s">
        <v>1132</v>
      </c>
      <c r="P245" s="147">
        <v>0.15</v>
      </c>
      <c r="Q245" s="142">
        <v>26</v>
      </c>
      <c r="R245" s="142" t="s">
        <v>2358</v>
      </c>
      <c r="S245" s="142" t="s">
        <v>142</v>
      </c>
      <c r="T245" s="142" t="s">
        <v>1626</v>
      </c>
    </row>
    <row r="246" spans="1:20" x14ac:dyDescent="0.25">
      <c r="B246" s="142" t="s">
        <v>785</v>
      </c>
      <c r="C246" s="142" t="s">
        <v>830</v>
      </c>
      <c r="D246" s="142" t="s">
        <v>837</v>
      </c>
      <c r="E246" s="142" t="s">
        <v>225</v>
      </c>
      <c r="F246" s="142" t="s">
        <v>787</v>
      </c>
      <c r="G246" s="142" t="s">
        <v>887</v>
      </c>
      <c r="H246" s="142" t="s">
        <v>888</v>
      </c>
      <c r="I246" s="142" t="s">
        <v>1643</v>
      </c>
      <c r="J246" s="142" t="s">
        <v>357</v>
      </c>
      <c r="K246" s="142" t="s">
        <v>2210</v>
      </c>
      <c r="L246" s="142" t="s">
        <v>2209</v>
      </c>
      <c r="M246" s="146">
        <v>44746</v>
      </c>
      <c r="N246" s="142">
        <v>720</v>
      </c>
      <c r="O246" s="142" t="s">
        <v>1132</v>
      </c>
      <c r="P246" s="147">
        <v>0</v>
      </c>
      <c r="Q246" s="142">
        <v>45</v>
      </c>
      <c r="R246" s="142" t="s">
        <v>169</v>
      </c>
      <c r="S246" s="142" t="s">
        <v>779</v>
      </c>
      <c r="T246" s="142" t="s">
        <v>2211</v>
      </c>
    </row>
    <row r="247" spans="1:20" x14ac:dyDescent="0.25">
      <c r="B247" s="142" t="s">
        <v>788</v>
      </c>
      <c r="C247" s="142" t="s">
        <v>830</v>
      </c>
      <c r="D247" s="142" t="s">
        <v>837</v>
      </c>
      <c r="E247" s="142" t="s">
        <v>789</v>
      </c>
      <c r="F247" s="142" t="s">
        <v>790</v>
      </c>
      <c r="G247" s="142" t="s">
        <v>889</v>
      </c>
      <c r="H247" s="142" t="s">
        <v>890</v>
      </c>
      <c r="I247" s="142" t="s">
        <v>496</v>
      </c>
      <c r="J247" s="142" t="s">
        <v>1647</v>
      </c>
      <c r="K247" s="142" t="s">
        <v>703</v>
      </c>
      <c r="L247" s="142" t="s">
        <v>703</v>
      </c>
      <c r="M247" s="142" t="s">
        <v>1292</v>
      </c>
      <c r="N247" s="142" t="s">
        <v>703</v>
      </c>
      <c r="O247" s="142" t="s">
        <v>1381</v>
      </c>
      <c r="P247" s="147">
        <v>0</v>
      </c>
      <c r="Q247" s="142">
        <v>40</v>
      </c>
      <c r="R247" s="142" t="s">
        <v>169</v>
      </c>
      <c r="S247" s="142" t="s">
        <v>779</v>
      </c>
      <c r="T247" s="142" t="s">
        <v>1665</v>
      </c>
    </row>
    <row r="248" spans="1:20" x14ac:dyDescent="0.25">
      <c r="B248" s="142" t="s">
        <v>2030</v>
      </c>
      <c r="C248" s="142" t="s">
        <v>830</v>
      </c>
      <c r="D248" s="142" t="s">
        <v>1410</v>
      </c>
      <c r="E248" s="142" t="s">
        <v>2025</v>
      </c>
      <c r="F248" s="142" t="s">
        <v>2026</v>
      </c>
      <c r="G248" s="142" t="s">
        <v>2032</v>
      </c>
      <c r="H248" s="142" t="s">
        <v>2024</v>
      </c>
      <c r="I248" s="142" t="s">
        <v>496</v>
      </c>
      <c r="J248" s="142" t="s">
        <v>1822</v>
      </c>
      <c r="K248" s="142" t="s">
        <v>2035</v>
      </c>
      <c r="L248" s="142" t="s">
        <v>2033</v>
      </c>
      <c r="M248" s="146">
        <v>44599</v>
      </c>
      <c r="N248" s="142">
        <v>1125</v>
      </c>
      <c r="O248" s="142" t="s">
        <v>1132</v>
      </c>
      <c r="P248" s="147">
        <v>0.12</v>
      </c>
      <c r="Q248" s="142" t="s">
        <v>1292</v>
      </c>
      <c r="R248" s="142" t="s">
        <v>2358</v>
      </c>
      <c r="S248" s="142" t="s">
        <v>2021</v>
      </c>
      <c r="T248" s="142" t="s">
        <v>1292</v>
      </c>
    </row>
    <row r="249" spans="1:20" x14ac:dyDescent="0.25">
      <c r="B249" s="142" t="s">
        <v>2076</v>
      </c>
      <c r="C249" s="142" t="s">
        <v>830</v>
      </c>
      <c r="D249" s="142" t="s">
        <v>834</v>
      </c>
      <c r="E249" s="142" t="s">
        <v>252</v>
      </c>
      <c r="F249" s="142" t="s">
        <v>253</v>
      </c>
      <c r="G249" s="142" t="s">
        <v>935</v>
      </c>
      <c r="H249" s="142" t="s">
        <v>936</v>
      </c>
      <c r="I249" s="142" t="s">
        <v>495</v>
      </c>
      <c r="J249" s="142" t="s">
        <v>350</v>
      </c>
      <c r="K249" s="142" t="s">
        <v>438</v>
      </c>
      <c r="L249" s="142" t="s">
        <v>404</v>
      </c>
      <c r="M249" s="146">
        <v>41981</v>
      </c>
      <c r="N249" s="142">
        <v>1913.1000000000001</v>
      </c>
      <c r="O249" s="142" t="s">
        <v>1131</v>
      </c>
      <c r="P249" s="147">
        <v>1</v>
      </c>
      <c r="Q249" s="142">
        <v>19.428000000000001</v>
      </c>
      <c r="R249" s="142" t="s">
        <v>169</v>
      </c>
      <c r="S249" s="142" t="s">
        <v>168</v>
      </c>
      <c r="T249" s="142" t="s">
        <v>2077</v>
      </c>
    </row>
    <row r="250" spans="1:20" x14ac:dyDescent="0.25">
      <c r="B250" s="142" t="s">
        <v>2151</v>
      </c>
      <c r="C250" s="142" t="s">
        <v>830</v>
      </c>
      <c r="D250" s="142" t="s">
        <v>1652</v>
      </c>
      <c r="E250" s="142" t="s">
        <v>787</v>
      </c>
      <c r="F250" s="142" t="s">
        <v>790</v>
      </c>
      <c r="G250" s="142" t="s">
        <v>1654</v>
      </c>
      <c r="H250" s="142" t="s">
        <v>1655</v>
      </c>
      <c r="I250" s="142" t="s">
        <v>495</v>
      </c>
      <c r="J250" s="142" t="s">
        <v>791</v>
      </c>
      <c r="K250" s="142" t="s">
        <v>1292</v>
      </c>
      <c r="L250" s="142" t="s">
        <v>1292</v>
      </c>
      <c r="M250" s="142" t="s">
        <v>1292</v>
      </c>
      <c r="N250" s="142" t="s">
        <v>1292</v>
      </c>
      <c r="O250" s="142" t="s">
        <v>1142</v>
      </c>
      <c r="P250" s="147">
        <v>0</v>
      </c>
      <c r="Q250" s="142">
        <v>159.75</v>
      </c>
      <c r="R250" s="142" t="s">
        <v>169</v>
      </c>
      <c r="S250" s="142" t="s">
        <v>779</v>
      </c>
      <c r="T250" s="142" t="s">
        <v>2236</v>
      </c>
    </row>
    <row r="251" spans="1:20" x14ac:dyDescent="0.25">
      <c r="B251" s="142" t="s">
        <v>2152</v>
      </c>
      <c r="C251" s="142" t="s">
        <v>830</v>
      </c>
      <c r="D251" s="142" t="s">
        <v>1652</v>
      </c>
      <c r="E251" s="142" t="s">
        <v>787</v>
      </c>
      <c r="F251" s="142" t="s">
        <v>790</v>
      </c>
      <c r="G251" s="142" t="s">
        <v>1654</v>
      </c>
      <c r="H251" s="142" t="s">
        <v>1655</v>
      </c>
      <c r="I251" s="142" t="s">
        <v>495</v>
      </c>
      <c r="J251" s="142" t="s">
        <v>791</v>
      </c>
      <c r="K251" s="142" t="s">
        <v>1292</v>
      </c>
      <c r="L251" s="142" t="s">
        <v>1292</v>
      </c>
      <c r="M251" s="142" t="s">
        <v>1292</v>
      </c>
      <c r="N251" s="142" t="s">
        <v>1292</v>
      </c>
      <c r="O251" s="142" t="s">
        <v>1142</v>
      </c>
      <c r="P251" s="147">
        <v>0</v>
      </c>
      <c r="Q251" s="142">
        <v>37</v>
      </c>
      <c r="R251" s="142" t="s">
        <v>2358</v>
      </c>
      <c r="S251" s="142" t="s">
        <v>779</v>
      </c>
      <c r="T251" s="142" t="s">
        <v>2010</v>
      </c>
    </row>
    <row r="252" spans="1:20" x14ac:dyDescent="0.25">
      <c r="A252" s="142" t="s">
        <v>1281</v>
      </c>
      <c r="B252" s="142" t="s">
        <v>699</v>
      </c>
      <c r="C252" s="142" t="s">
        <v>110</v>
      </c>
      <c r="D252" s="142" t="s">
        <v>714</v>
      </c>
      <c r="E252" s="142" t="s">
        <v>825</v>
      </c>
      <c r="F252" s="142" t="s">
        <v>824</v>
      </c>
      <c r="G252" s="142" t="s">
        <v>1292</v>
      </c>
      <c r="H252" s="142" t="s">
        <v>1292</v>
      </c>
      <c r="I252" s="142" t="s">
        <v>259</v>
      </c>
      <c r="J252" s="142" t="s">
        <v>696</v>
      </c>
      <c r="K252" s="142" t="s">
        <v>471</v>
      </c>
      <c r="L252" s="142" t="s">
        <v>1292</v>
      </c>
      <c r="M252" s="142" t="s">
        <v>700</v>
      </c>
      <c r="N252" s="142" t="s">
        <v>1292</v>
      </c>
      <c r="O252" s="142" t="s">
        <v>1328</v>
      </c>
      <c r="P252" s="147">
        <v>1</v>
      </c>
      <c r="Q252" s="142">
        <v>10</v>
      </c>
      <c r="R252" s="142" t="s">
        <v>169</v>
      </c>
      <c r="S252" s="142" t="s">
        <v>693</v>
      </c>
      <c r="T252" s="142" t="s">
        <v>701</v>
      </c>
    </row>
    <row r="253" spans="1:20" x14ac:dyDescent="0.25">
      <c r="B253" s="142" t="s">
        <v>1206</v>
      </c>
      <c r="C253" s="142" t="s">
        <v>830</v>
      </c>
      <c r="D253" s="142" t="s">
        <v>125</v>
      </c>
      <c r="E253" s="142" t="s">
        <v>257</v>
      </c>
      <c r="F253" s="142" t="s">
        <v>1292</v>
      </c>
      <c r="G253" s="142" t="s">
        <v>1292</v>
      </c>
      <c r="H253" s="142" t="s">
        <v>1292</v>
      </c>
      <c r="I253" s="142" t="s">
        <v>986</v>
      </c>
      <c r="J253" s="142" t="s">
        <v>357</v>
      </c>
      <c r="K253" s="142" t="s">
        <v>437</v>
      </c>
      <c r="L253" s="142" t="s">
        <v>409</v>
      </c>
      <c r="M253" s="146">
        <v>44285</v>
      </c>
      <c r="N253" s="142">
        <v>30</v>
      </c>
      <c r="O253" s="142" t="s">
        <v>1131</v>
      </c>
      <c r="P253" s="147">
        <v>1</v>
      </c>
      <c r="Q253" s="142">
        <v>0.29699999999999999</v>
      </c>
      <c r="R253" s="142" t="s">
        <v>169</v>
      </c>
      <c r="S253" s="142" t="s">
        <v>168</v>
      </c>
      <c r="T253" s="142" t="s">
        <v>1668</v>
      </c>
    </row>
    <row r="254" spans="1:20" x14ac:dyDescent="0.25">
      <c r="B254" s="142" t="s">
        <v>1352</v>
      </c>
      <c r="C254" s="142" t="s">
        <v>110</v>
      </c>
      <c r="D254" s="142" t="s">
        <v>714</v>
      </c>
      <c r="E254" s="142" t="s">
        <v>1292</v>
      </c>
      <c r="F254" s="142" t="s">
        <v>1292</v>
      </c>
      <c r="G254" s="142" t="s">
        <v>1292</v>
      </c>
      <c r="H254" s="142" t="s">
        <v>1292</v>
      </c>
      <c r="I254" s="142" t="s">
        <v>1376</v>
      </c>
      <c r="J254" s="142" t="s">
        <v>1292</v>
      </c>
      <c r="K254" s="142" t="s">
        <v>1292</v>
      </c>
      <c r="L254" s="142" t="s">
        <v>1292</v>
      </c>
      <c r="M254" s="142" t="s">
        <v>1292</v>
      </c>
      <c r="N254" s="142" t="s">
        <v>1292</v>
      </c>
      <c r="O254" s="142" t="s">
        <v>1381</v>
      </c>
      <c r="P254" s="147">
        <v>0</v>
      </c>
      <c r="Q254" s="142">
        <v>202</v>
      </c>
      <c r="R254" s="142" t="s">
        <v>1134</v>
      </c>
      <c r="S254" s="142" t="s">
        <v>1353</v>
      </c>
      <c r="T254" s="142" t="s">
        <v>1354</v>
      </c>
    </row>
    <row r="255" spans="1:20" x14ac:dyDescent="0.25">
      <c r="B255" s="142" t="s">
        <v>1137</v>
      </c>
      <c r="C255" s="142" t="s">
        <v>110</v>
      </c>
      <c r="D255" s="142" t="s">
        <v>714</v>
      </c>
      <c r="E255" s="142" t="s">
        <v>1292</v>
      </c>
      <c r="F255" s="142" t="s">
        <v>1292</v>
      </c>
      <c r="G255" s="142" t="s">
        <v>1292</v>
      </c>
      <c r="H255" s="142" t="s">
        <v>1292</v>
      </c>
      <c r="I255" s="142" t="s">
        <v>1376</v>
      </c>
      <c r="J255" s="142" t="s">
        <v>1377</v>
      </c>
      <c r="K255" s="142" t="s">
        <v>1395</v>
      </c>
      <c r="L255" s="142" t="s">
        <v>1623</v>
      </c>
      <c r="M255" s="142" t="s">
        <v>1292</v>
      </c>
      <c r="N255" s="142">
        <v>330</v>
      </c>
      <c r="O255" s="142" t="s">
        <v>1381</v>
      </c>
      <c r="P255" s="147">
        <v>0</v>
      </c>
      <c r="Q255" s="142">
        <v>120</v>
      </c>
      <c r="R255" s="142" t="s">
        <v>169</v>
      </c>
      <c r="S255" s="142" t="s">
        <v>1624</v>
      </c>
      <c r="T255" s="142" t="s">
        <v>2216</v>
      </c>
    </row>
    <row r="256" spans="1:20" x14ac:dyDescent="0.25">
      <c r="B256" s="142" t="s">
        <v>1409</v>
      </c>
      <c r="C256" s="142" t="s">
        <v>830</v>
      </c>
      <c r="D256" s="142" t="s">
        <v>1408</v>
      </c>
      <c r="E256" s="142" t="s">
        <v>1292</v>
      </c>
      <c r="F256" s="142" t="s">
        <v>1292</v>
      </c>
      <c r="G256" s="142" t="s">
        <v>1292</v>
      </c>
      <c r="H256" s="142" t="s">
        <v>1292</v>
      </c>
      <c r="I256" s="142" t="s">
        <v>986</v>
      </c>
      <c r="J256" s="142" t="s">
        <v>1292</v>
      </c>
      <c r="K256" s="142" t="s">
        <v>1411</v>
      </c>
      <c r="L256" s="142" t="s">
        <v>2265</v>
      </c>
      <c r="M256" s="146">
        <v>44743</v>
      </c>
      <c r="N256" s="142" t="s">
        <v>2267</v>
      </c>
      <c r="O256" s="142" t="s">
        <v>1142</v>
      </c>
      <c r="P256" s="147">
        <v>9.1000000000000004E-3</v>
      </c>
      <c r="Q256" s="142">
        <v>121</v>
      </c>
      <c r="R256" s="142" t="s">
        <v>169</v>
      </c>
      <c r="S256" s="142" t="s">
        <v>168</v>
      </c>
      <c r="T256" s="142" t="s">
        <v>2268</v>
      </c>
    </row>
    <row r="257" spans="1:20" x14ac:dyDescent="0.25">
      <c r="B257" s="142" t="s">
        <v>1713</v>
      </c>
      <c r="C257" s="142" t="s">
        <v>1492</v>
      </c>
      <c r="D257" s="142" t="s">
        <v>714</v>
      </c>
      <c r="E257" s="142" t="s">
        <v>1594</v>
      </c>
      <c r="F257" s="142" t="s">
        <v>1595</v>
      </c>
      <c r="G257" s="142" t="s">
        <v>1292</v>
      </c>
      <c r="H257" s="142" t="s">
        <v>1292</v>
      </c>
      <c r="I257" s="142" t="s">
        <v>259</v>
      </c>
      <c r="J257" s="142" t="s">
        <v>696</v>
      </c>
      <c r="K257" s="142" t="s">
        <v>2286</v>
      </c>
      <c r="L257" s="142" t="s">
        <v>2285</v>
      </c>
      <c r="M257" s="142" t="s">
        <v>1292</v>
      </c>
      <c r="N257" s="142">
        <v>30</v>
      </c>
      <c r="O257" s="142" t="s">
        <v>1132</v>
      </c>
      <c r="P257" s="147">
        <v>0.95</v>
      </c>
      <c r="Q257" s="142" t="s">
        <v>1292</v>
      </c>
      <c r="R257" s="142" t="s">
        <v>1292</v>
      </c>
      <c r="S257" s="142" t="s">
        <v>2287</v>
      </c>
      <c r="T257" s="142" t="s">
        <v>1292</v>
      </c>
    </row>
    <row r="258" spans="1:20" x14ac:dyDescent="0.25">
      <c r="B258" s="142" t="s">
        <v>1740</v>
      </c>
      <c r="C258" s="142" t="s">
        <v>110</v>
      </c>
      <c r="D258" s="142" t="s">
        <v>714</v>
      </c>
      <c r="E258" s="142" t="s">
        <v>1292</v>
      </c>
      <c r="F258" s="142" t="s">
        <v>1292</v>
      </c>
      <c r="G258" s="142" t="s">
        <v>1292</v>
      </c>
      <c r="H258" s="142" t="s">
        <v>1292</v>
      </c>
      <c r="I258" s="142" t="s">
        <v>1376</v>
      </c>
      <c r="J258" s="142" t="s">
        <v>1292</v>
      </c>
      <c r="K258" s="142" t="s">
        <v>1292</v>
      </c>
      <c r="L258" s="142" t="s">
        <v>1292</v>
      </c>
      <c r="M258" s="142" t="s">
        <v>1292</v>
      </c>
      <c r="N258" s="142" t="s">
        <v>1292</v>
      </c>
      <c r="O258" s="142" t="s">
        <v>1381</v>
      </c>
      <c r="P258" s="147">
        <v>0</v>
      </c>
      <c r="Q258" s="142" t="s">
        <v>1292</v>
      </c>
      <c r="R258" s="142" t="s">
        <v>169</v>
      </c>
      <c r="S258" s="142" t="s">
        <v>1292</v>
      </c>
      <c r="T258" s="142" t="s">
        <v>1292</v>
      </c>
    </row>
    <row r="259" spans="1:20" x14ac:dyDescent="0.25">
      <c r="B259" s="142" t="s">
        <v>1744</v>
      </c>
      <c r="C259" s="142" t="s">
        <v>109</v>
      </c>
      <c r="D259" s="142" t="s">
        <v>714</v>
      </c>
      <c r="E259" s="142" t="s">
        <v>1292</v>
      </c>
      <c r="F259" s="142" t="s">
        <v>1292</v>
      </c>
      <c r="G259" s="142" t="s">
        <v>1292</v>
      </c>
      <c r="H259" s="142" t="s">
        <v>1292</v>
      </c>
      <c r="I259" s="142" t="s">
        <v>986</v>
      </c>
      <c r="J259" s="142" t="s">
        <v>1292</v>
      </c>
      <c r="K259" s="142" t="s">
        <v>1292</v>
      </c>
      <c r="L259" s="142" t="s">
        <v>1292</v>
      </c>
      <c r="M259" s="142" t="s">
        <v>1292</v>
      </c>
      <c r="N259" s="142" t="s">
        <v>1292</v>
      </c>
      <c r="O259" s="142" t="s">
        <v>1381</v>
      </c>
      <c r="P259" s="147">
        <v>0</v>
      </c>
      <c r="Q259" s="142" t="s">
        <v>1292</v>
      </c>
      <c r="R259" s="142" t="s">
        <v>1292</v>
      </c>
      <c r="S259" s="142" t="s">
        <v>1292</v>
      </c>
      <c r="T259" s="142" t="s">
        <v>1292</v>
      </c>
    </row>
    <row r="260" spans="1:20" x14ac:dyDescent="0.25">
      <c r="B260" s="142" t="s">
        <v>1750</v>
      </c>
      <c r="C260" s="142" t="s">
        <v>110</v>
      </c>
      <c r="D260" s="142" t="s">
        <v>714</v>
      </c>
      <c r="E260" s="142" t="s">
        <v>1292</v>
      </c>
      <c r="F260" s="142" t="s">
        <v>1292</v>
      </c>
      <c r="G260" s="142" t="s">
        <v>1292</v>
      </c>
      <c r="H260" s="142" t="s">
        <v>1292</v>
      </c>
      <c r="I260" s="142" t="s">
        <v>1376</v>
      </c>
      <c r="J260" s="142" t="s">
        <v>1292</v>
      </c>
      <c r="K260" s="142" t="s">
        <v>1292</v>
      </c>
      <c r="L260" s="142" t="s">
        <v>1292</v>
      </c>
      <c r="M260" s="142" t="s">
        <v>1292</v>
      </c>
      <c r="N260" s="142" t="s">
        <v>1292</v>
      </c>
      <c r="O260" s="142" t="s">
        <v>1381</v>
      </c>
      <c r="P260" s="147">
        <v>0</v>
      </c>
      <c r="Q260" s="142" t="s">
        <v>1292</v>
      </c>
      <c r="R260" s="142" t="s">
        <v>2358</v>
      </c>
      <c r="S260" s="142" t="s">
        <v>1292</v>
      </c>
      <c r="T260" s="142" t="s">
        <v>1292</v>
      </c>
    </row>
    <row r="261" spans="1:20" x14ac:dyDescent="0.25">
      <c r="B261" s="142" t="s">
        <v>1765</v>
      </c>
      <c r="C261" s="142" t="s">
        <v>124</v>
      </c>
      <c r="D261" s="142" t="s">
        <v>714</v>
      </c>
      <c r="E261" s="142" t="s">
        <v>1292</v>
      </c>
      <c r="F261" s="142" t="s">
        <v>1292</v>
      </c>
      <c r="G261" s="142" t="s">
        <v>1292</v>
      </c>
      <c r="H261" s="142" t="s">
        <v>1292</v>
      </c>
      <c r="I261" s="142" t="s">
        <v>1376</v>
      </c>
      <c r="J261" s="142" t="s">
        <v>1292</v>
      </c>
      <c r="K261" s="142" t="s">
        <v>1292</v>
      </c>
      <c r="L261" s="142" t="s">
        <v>1292</v>
      </c>
      <c r="M261" s="142" t="s">
        <v>1292</v>
      </c>
      <c r="N261" s="142" t="s">
        <v>1292</v>
      </c>
      <c r="O261" s="142" t="s">
        <v>1381</v>
      </c>
      <c r="P261" s="147">
        <v>0</v>
      </c>
      <c r="Q261" s="142" t="s">
        <v>1292</v>
      </c>
      <c r="R261" s="142" t="s">
        <v>2358</v>
      </c>
      <c r="S261" s="142" t="s">
        <v>1292</v>
      </c>
      <c r="T261" s="142" t="s">
        <v>1292</v>
      </c>
    </row>
    <row r="262" spans="1:20" x14ac:dyDescent="0.25">
      <c r="A262" s="142" t="s">
        <v>1502</v>
      </c>
      <c r="B262" s="142" t="s">
        <v>1712</v>
      </c>
      <c r="C262" s="142" t="s">
        <v>1492</v>
      </c>
      <c r="D262" s="142" t="s">
        <v>714</v>
      </c>
      <c r="E262" s="142" t="s">
        <v>1551</v>
      </c>
      <c r="F262" s="142" t="s">
        <v>1292</v>
      </c>
      <c r="G262" s="142" t="s">
        <v>1292</v>
      </c>
      <c r="H262" s="142" t="s">
        <v>1292</v>
      </c>
      <c r="I262" s="142" t="s">
        <v>986</v>
      </c>
      <c r="J262" s="142" t="s">
        <v>1292</v>
      </c>
      <c r="K262" s="142" t="s">
        <v>1517</v>
      </c>
      <c r="L262" s="142" t="s">
        <v>1292</v>
      </c>
      <c r="M262" s="142" t="s">
        <v>1292</v>
      </c>
      <c r="N262" s="142" t="s">
        <v>1292</v>
      </c>
      <c r="O262" s="142" t="s">
        <v>1142</v>
      </c>
      <c r="P262" s="147">
        <v>0</v>
      </c>
      <c r="Q262" s="142" t="s">
        <v>1292</v>
      </c>
      <c r="R262" s="142" t="s">
        <v>1134</v>
      </c>
      <c r="S262" s="142" t="s">
        <v>1292</v>
      </c>
      <c r="T262" s="142" t="s">
        <v>1537</v>
      </c>
    </row>
    <row r="263" spans="1:20" x14ac:dyDescent="0.25">
      <c r="A263" s="142" t="s">
        <v>1316</v>
      </c>
      <c r="B263" s="142" t="s">
        <v>1466</v>
      </c>
      <c r="C263" s="142" t="s">
        <v>1492</v>
      </c>
      <c r="D263" s="142" t="s">
        <v>714</v>
      </c>
      <c r="E263" s="142" t="s">
        <v>225</v>
      </c>
      <c r="F263" s="142" t="s">
        <v>1597</v>
      </c>
      <c r="G263" s="142" t="s">
        <v>1292</v>
      </c>
      <c r="H263" s="142" t="s">
        <v>1292</v>
      </c>
      <c r="I263" s="142" t="s">
        <v>984</v>
      </c>
      <c r="J263" s="142" t="s">
        <v>1292</v>
      </c>
      <c r="K263" s="142" t="s">
        <v>1525</v>
      </c>
      <c r="L263" s="142" t="s">
        <v>1292</v>
      </c>
      <c r="M263" s="142" t="s">
        <v>1292</v>
      </c>
      <c r="N263" s="142" t="s">
        <v>1292</v>
      </c>
      <c r="O263" s="142" t="s">
        <v>1142</v>
      </c>
      <c r="P263" s="147">
        <v>0</v>
      </c>
      <c r="Q263" s="142">
        <v>95</v>
      </c>
      <c r="R263" s="142" t="s">
        <v>169</v>
      </c>
      <c r="S263" s="142" t="s">
        <v>1292</v>
      </c>
      <c r="T263" s="142" t="s">
        <v>1537</v>
      </c>
    </row>
    <row r="264" spans="1:20" x14ac:dyDescent="0.25">
      <c r="A264" s="142" t="s">
        <v>1357</v>
      </c>
      <c r="B264" s="142" t="s">
        <v>1355</v>
      </c>
      <c r="C264" s="142" t="s">
        <v>110</v>
      </c>
      <c r="D264" s="142" t="s">
        <v>714</v>
      </c>
      <c r="E264" s="142" t="s">
        <v>1358</v>
      </c>
      <c r="F264" s="142" t="s">
        <v>1359</v>
      </c>
      <c r="G264" s="142" t="s">
        <v>1292</v>
      </c>
      <c r="H264" s="142" t="s">
        <v>1292</v>
      </c>
      <c r="I264" s="142" t="s">
        <v>503</v>
      </c>
      <c r="J264" s="142" t="s">
        <v>1360</v>
      </c>
      <c r="K264" s="142" t="s">
        <v>1292</v>
      </c>
      <c r="L264" s="142" t="s">
        <v>1292</v>
      </c>
      <c r="M264" s="142" t="s">
        <v>1292</v>
      </c>
      <c r="N264" s="142" t="s">
        <v>1292</v>
      </c>
      <c r="O264" s="142" t="s">
        <v>1381</v>
      </c>
      <c r="P264" s="147">
        <v>0</v>
      </c>
      <c r="Q264" s="142">
        <v>37</v>
      </c>
      <c r="R264" s="142" t="s">
        <v>169</v>
      </c>
      <c r="S264" s="142" t="s">
        <v>1356</v>
      </c>
      <c r="T264" s="142" t="s">
        <v>1891</v>
      </c>
    </row>
    <row r="265" spans="1:20" x14ac:dyDescent="0.25">
      <c r="A265" s="142" t="s">
        <v>1319</v>
      </c>
      <c r="B265" s="142" t="s">
        <v>1168</v>
      </c>
      <c r="C265" s="142" t="s">
        <v>110</v>
      </c>
      <c r="D265" s="142" t="s">
        <v>714</v>
      </c>
      <c r="E265" s="142" t="s">
        <v>1292</v>
      </c>
      <c r="F265" s="142" t="s">
        <v>1292</v>
      </c>
      <c r="G265" s="142" t="s">
        <v>1292</v>
      </c>
      <c r="H265" s="142" t="s">
        <v>1292</v>
      </c>
      <c r="I265" s="142" t="s">
        <v>493</v>
      </c>
      <c r="J265" s="142" t="s">
        <v>1292</v>
      </c>
      <c r="K265" s="142" t="s">
        <v>1292</v>
      </c>
      <c r="L265" s="142" t="s">
        <v>1292</v>
      </c>
      <c r="M265" s="146">
        <v>44558</v>
      </c>
      <c r="N265" s="142">
        <v>90</v>
      </c>
      <c r="O265" s="142" t="s">
        <v>1131</v>
      </c>
      <c r="P265" s="147">
        <v>1</v>
      </c>
      <c r="Q265" s="142" t="s">
        <v>1292</v>
      </c>
      <c r="R265" s="142" t="s">
        <v>169</v>
      </c>
      <c r="S265" s="142" t="s">
        <v>1292</v>
      </c>
      <c r="T265" s="142" t="s">
        <v>2011</v>
      </c>
    </row>
    <row r="266" spans="1:20" x14ac:dyDescent="0.25">
      <c r="B266" s="142" t="s">
        <v>1920</v>
      </c>
      <c r="C266" s="142" t="s">
        <v>109</v>
      </c>
      <c r="D266" s="142" t="s">
        <v>714</v>
      </c>
      <c r="E266" s="142" t="s">
        <v>1292</v>
      </c>
      <c r="F266" s="142" t="s">
        <v>1292</v>
      </c>
      <c r="G266" s="142" t="s">
        <v>1292</v>
      </c>
      <c r="H266" s="142" t="s">
        <v>1292</v>
      </c>
      <c r="I266" s="142" t="s">
        <v>493</v>
      </c>
      <c r="J266" s="142" t="s">
        <v>1292</v>
      </c>
      <c r="K266" s="142" t="s">
        <v>1292</v>
      </c>
      <c r="L266" s="142" t="s">
        <v>1292</v>
      </c>
      <c r="M266" s="142" t="s">
        <v>1292</v>
      </c>
      <c r="N266" s="142" t="s">
        <v>1292</v>
      </c>
      <c r="O266" s="142" t="s">
        <v>1381</v>
      </c>
      <c r="P266" s="147">
        <v>0</v>
      </c>
      <c r="Q266" s="142" t="s">
        <v>1292</v>
      </c>
      <c r="R266" s="142" t="s">
        <v>169</v>
      </c>
      <c r="S266" s="142" t="s">
        <v>1292</v>
      </c>
      <c r="T266" s="142" t="s">
        <v>1292</v>
      </c>
    </row>
    <row r="267" spans="1:20" x14ac:dyDescent="0.25">
      <c r="A267" s="142" t="s">
        <v>1501</v>
      </c>
      <c r="B267" s="142" t="s">
        <v>1468</v>
      </c>
      <c r="C267" s="142" t="s">
        <v>1492</v>
      </c>
      <c r="D267" s="142" t="s">
        <v>714</v>
      </c>
      <c r="E267" s="142" t="s">
        <v>1598</v>
      </c>
      <c r="F267" s="142" t="s">
        <v>1599</v>
      </c>
      <c r="G267" s="142" t="s">
        <v>1292</v>
      </c>
      <c r="H267" s="142" t="s">
        <v>1292</v>
      </c>
      <c r="I267" s="142" t="s">
        <v>506</v>
      </c>
      <c r="J267" s="142" t="s">
        <v>1292</v>
      </c>
      <c r="K267" s="142" t="s">
        <v>480</v>
      </c>
      <c r="L267" s="142" t="s">
        <v>1292</v>
      </c>
      <c r="M267" s="142" t="s">
        <v>1292</v>
      </c>
      <c r="N267" s="142" t="s">
        <v>1292</v>
      </c>
      <c r="O267" s="142" t="s">
        <v>1142</v>
      </c>
      <c r="P267" s="147">
        <v>0</v>
      </c>
      <c r="Q267" s="142">
        <v>25</v>
      </c>
      <c r="R267" s="142" t="s">
        <v>169</v>
      </c>
      <c r="S267" s="142" t="s">
        <v>1292</v>
      </c>
      <c r="T267" s="142" t="s">
        <v>1537</v>
      </c>
    </row>
    <row r="268" spans="1:20" x14ac:dyDescent="0.25">
      <c r="B268" s="142" t="s">
        <v>1469</v>
      </c>
      <c r="C268" s="142" t="s">
        <v>1492</v>
      </c>
      <c r="D268" s="142" t="s">
        <v>714</v>
      </c>
      <c r="E268" s="142" t="s">
        <v>1600</v>
      </c>
      <c r="F268" s="142" t="s">
        <v>1601</v>
      </c>
      <c r="G268" s="142" t="s">
        <v>1292</v>
      </c>
      <c r="H268" s="142" t="s">
        <v>1292</v>
      </c>
      <c r="I268" s="142" t="s">
        <v>506</v>
      </c>
      <c r="J268" s="142" t="s">
        <v>1292</v>
      </c>
      <c r="K268" s="142" t="s">
        <v>480</v>
      </c>
      <c r="L268" s="142" t="s">
        <v>1292</v>
      </c>
      <c r="M268" s="142" t="s">
        <v>1292</v>
      </c>
      <c r="N268" s="142" t="s">
        <v>1292</v>
      </c>
      <c r="O268" s="142" t="s">
        <v>1142</v>
      </c>
      <c r="P268" s="147">
        <v>0</v>
      </c>
      <c r="Q268" s="142">
        <v>23</v>
      </c>
      <c r="R268" s="142" t="s">
        <v>169</v>
      </c>
      <c r="S268" s="142" t="s">
        <v>1292</v>
      </c>
      <c r="T268" s="142" t="s">
        <v>1537</v>
      </c>
    </row>
    <row r="269" spans="1:20" x14ac:dyDescent="0.25">
      <c r="B269" s="142" t="s">
        <v>2147</v>
      </c>
      <c r="C269" s="142" t="s">
        <v>1492</v>
      </c>
      <c r="D269" s="142" t="s">
        <v>714</v>
      </c>
      <c r="E269" s="142" t="s">
        <v>1596</v>
      </c>
      <c r="F269" s="142" t="s">
        <v>1292</v>
      </c>
      <c r="G269" s="142" t="s">
        <v>1292</v>
      </c>
      <c r="H269" s="142" t="s">
        <v>1292</v>
      </c>
      <c r="I269" s="142" t="s">
        <v>506</v>
      </c>
      <c r="J269" s="142" t="s">
        <v>1292</v>
      </c>
      <c r="K269" s="142" t="s">
        <v>480</v>
      </c>
      <c r="L269" s="142" t="s">
        <v>1292</v>
      </c>
      <c r="M269" s="142" t="s">
        <v>1292</v>
      </c>
      <c r="N269" s="142" t="s">
        <v>1292</v>
      </c>
      <c r="O269" s="142" t="s">
        <v>1142</v>
      </c>
      <c r="P269" s="147">
        <v>0</v>
      </c>
      <c r="Q269" s="142" t="s">
        <v>1292</v>
      </c>
      <c r="R269" s="142" t="s">
        <v>1134</v>
      </c>
      <c r="S269" s="142" t="s">
        <v>1292</v>
      </c>
      <c r="T269" s="142" t="s">
        <v>1537</v>
      </c>
    </row>
    <row r="270" spans="1:20" x14ac:dyDescent="0.25">
      <c r="B270" s="142" t="s">
        <v>2182</v>
      </c>
      <c r="C270" s="142" t="s">
        <v>124</v>
      </c>
      <c r="D270" s="142" t="s">
        <v>714</v>
      </c>
      <c r="E270" s="142" t="s">
        <v>1292</v>
      </c>
      <c r="F270" s="142" t="s">
        <v>1292</v>
      </c>
      <c r="G270" s="142" t="s">
        <v>1292</v>
      </c>
      <c r="H270" s="142" t="s">
        <v>1292</v>
      </c>
      <c r="I270" s="142" t="s">
        <v>506</v>
      </c>
      <c r="J270" s="142" t="s">
        <v>1292</v>
      </c>
      <c r="K270" s="142" t="s">
        <v>1292</v>
      </c>
      <c r="L270" s="142" t="s">
        <v>1292</v>
      </c>
      <c r="M270" s="142" t="s">
        <v>1292</v>
      </c>
      <c r="N270" s="142" t="s">
        <v>1292</v>
      </c>
      <c r="O270" s="142" t="s">
        <v>1381</v>
      </c>
      <c r="P270" s="147">
        <v>0</v>
      </c>
      <c r="Q270" s="142" t="s">
        <v>1292</v>
      </c>
      <c r="R270" s="142" t="s">
        <v>1292</v>
      </c>
      <c r="S270" s="142" t="s">
        <v>1292</v>
      </c>
      <c r="T270" s="142" t="s">
        <v>1292</v>
      </c>
    </row>
    <row r="271" spans="1:20" x14ac:dyDescent="0.25">
      <c r="A271" s="142" t="s">
        <v>1818</v>
      </c>
      <c r="B271" s="142" t="s">
        <v>1800</v>
      </c>
      <c r="C271" s="142" t="s">
        <v>124</v>
      </c>
      <c r="D271" s="142" t="s">
        <v>714</v>
      </c>
      <c r="E271" s="142" t="s">
        <v>1292</v>
      </c>
      <c r="F271" s="142" t="s">
        <v>1292</v>
      </c>
      <c r="G271" s="142" t="s">
        <v>1292</v>
      </c>
      <c r="H271" s="142" t="s">
        <v>1292</v>
      </c>
      <c r="I271" s="142" t="s">
        <v>1292</v>
      </c>
      <c r="J271" s="142" t="s">
        <v>1292</v>
      </c>
      <c r="K271" s="142" t="s">
        <v>1292</v>
      </c>
      <c r="L271" s="142" t="s">
        <v>1292</v>
      </c>
      <c r="M271" s="142" t="s">
        <v>1292</v>
      </c>
      <c r="N271" s="142" t="s">
        <v>1292</v>
      </c>
      <c r="O271" s="142" t="s">
        <v>1381</v>
      </c>
      <c r="P271" s="147">
        <v>0</v>
      </c>
      <c r="Q271" s="142" t="s">
        <v>1292</v>
      </c>
      <c r="R271" s="142" t="s">
        <v>169</v>
      </c>
      <c r="S271" s="142" t="s">
        <v>1292</v>
      </c>
      <c r="T271" s="142" t="s">
        <v>1292</v>
      </c>
    </row>
    <row r="272" spans="1:20" x14ac:dyDescent="0.25">
      <c r="A272" s="142" t="s">
        <v>1896</v>
      </c>
      <c r="B272" s="142" t="s">
        <v>1870</v>
      </c>
      <c r="C272" s="142" t="s">
        <v>110</v>
      </c>
      <c r="D272" s="142" t="s">
        <v>714</v>
      </c>
      <c r="E272" s="142" t="s">
        <v>1292</v>
      </c>
      <c r="F272" s="142" t="s">
        <v>1292</v>
      </c>
      <c r="G272" s="142" t="s">
        <v>1292</v>
      </c>
      <c r="H272" s="142" t="s">
        <v>1292</v>
      </c>
      <c r="I272" s="142" t="s">
        <v>1292</v>
      </c>
      <c r="J272" s="142" t="s">
        <v>1292</v>
      </c>
      <c r="K272" s="142" t="s">
        <v>1292</v>
      </c>
      <c r="L272" s="142" t="s">
        <v>1292</v>
      </c>
      <c r="M272" s="142" t="s">
        <v>1292</v>
      </c>
      <c r="N272" s="142" t="s">
        <v>1292</v>
      </c>
      <c r="O272" s="142" t="s">
        <v>1381</v>
      </c>
      <c r="P272" s="147">
        <v>0</v>
      </c>
      <c r="Q272" s="142" t="s">
        <v>1292</v>
      </c>
      <c r="R272" s="142" t="s">
        <v>169</v>
      </c>
      <c r="S272" s="142" t="s">
        <v>1292</v>
      </c>
      <c r="T272" s="142" t="s">
        <v>1292</v>
      </c>
    </row>
    <row r="273" spans="1:20" x14ac:dyDescent="0.25">
      <c r="A273" s="142" t="s">
        <v>1346</v>
      </c>
      <c r="B273" s="142" t="s">
        <v>1344</v>
      </c>
      <c r="C273" s="142" t="s">
        <v>110</v>
      </c>
      <c r="D273" s="142" t="s">
        <v>714</v>
      </c>
      <c r="E273" s="142" t="s">
        <v>241</v>
      </c>
      <c r="F273" s="142" t="s">
        <v>1349</v>
      </c>
      <c r="G273" s="142" t="s">
        <v>1347</v>
      </c>
      <c r="H273" s="142" t="s">
        <v>1348</v>
      </c>
      <c r="I273" s="142" t="s">
        <v>496</v>
      </c>
      <c r="J273" s="142" t="s">
        <v>1350</v>
      </c>
      <c r="K273" s="142" t="s">
        <v>2072</v>
      </c>
      <c r="L273" s="142" t="s">
        <v>1292</v>
      </c>
      <c r="M273" s="142" t="s">
        <v>1292</v>
      </c>
      <c r="N273" s="142" t="s">
        <v>1292</v>
      </c>
      <c r="O273" s="142" t="s">
        <v>1132</v>
      </c>
      <c r="P273" s="147">
        <v>0.14000000000000001</v>
      </c>
      <c r="Q273" s="142">
        <v>136</v>
      </c>
      <c r="R273" s="142" t="s">
        <v>169</v>
      </c>
      <c r="S273" s="142" t="s">
        <v>2016</v>
      </c>
      <c r="T273" s="142" t="s">
        <v>2207</v>
      </c>
    </row>
    <row r="274" spans="1:20" x14ac:dyDescent="0.25">
      <c r="B274" s="142" t="s">
        <v>1470</v>
      </c>
      <c r="C274" s="142" t="s">
        <v>1492</v>
      </c>
      <c r="D274" s="142" t="s">
        <v>714</v>
      </c>
      <c r="E274" s="142" t="s">
        <v>225</v>
      </c>
      <c r="F274" s="142" t="s">
        <v>1602</v>
      </c>
      <c r="G274" s="142" t="s">
        <v>1292</v>
      </c>
      <c r="H274" s="142" t="s">
        <v>1292</v>
      </c>
      <c r="I274" s="142" t="s">
        <v>496</v>
      </c>
      <c r="J274" s="142" t="s">
        <v>1292</v>
      </c>
      <c r="K274" s="142" t="s">
        <v>1526</v>
      </c>
      <c r="L274" s="142" t="s">
        <v>1292</v>
      </c>
      <c r="M274" s="142" t="s">
        <v>1292</v>
      </c>
      <c r="N274" s="142" t="s">
        <v>1292</v>
      </c>
      <c r="O274" s="142" t="s">
        <v>1142</v>
      </c>
      <c r="P274" s="147">
        <v>0</v>
      </c>
      <c r="Q274" s="142" t="s">
        <v>1292</v>
      </c>
      <c r="R274" s="142" t="s">
        <v>1292</v>
      </c>
      <c r="S274" s="142" t="s">
        <v>1292</v>
      </c>
      <c r="T274" s="142" t="s">
        <v>1537</v>
      </c>
    </row>
    <row r="275" spans="1:20" x14ac:dyDescent="0.25">
      <c r="A275" s="142" t="s">
        <v>1321</v>
      </c>
      <c r="B275" s="142" t="s">
        <v>1734</v>
      </c>
      <c r="C275" s="142" t="s">
        <v>109</v>
      </c>
      <c r="D275" s="142" t="s">
        <v>714</v>
      </c>
      <c r="E275" s="142" t="s">
        <v>1292</v>
      </c>
      <c r="F275" s="142" t="s">
        <v>1292</v>
      </c>
      <c r="G275" s="142" t="s">
        <v>1292</v>
      </c>
      <c r="H275" s="142" t="s">
        <v>1292</v>
      </c>
      <c r="I275" s="142" t="s">
        <v>1292</v>
      </c>
      <c r="J275" s="142" t="s">
        <v>1292</v>
      </c>
      <c r="K275" s="142" t="s">
        <v>1292</v>
      </c>
      <c r="L275" s="142" t="s">
        <v>1292</v>
      </c>
      <c r="M275" s="142" t="s">
        <v>1292</v>
      </c>
      <c r="N275" s="142" t="s">
        <v>1292</v>
      </c>
      <c r="O275" s="142" t="s">
        <v>1381</v>
      </c>
      <c r="P275" s="147">
        <v>0</v>
      </c>
      <c r="Q275" s="142" t="s">
        <v>1292</v>
      </c>
      <c r="R275" s="142" t="s">
        <v>169</v>
      </c>
      <c r="S275" s="142" t="s">
        <v>1292</v>
      </c>
      <c r="T275" s="142" t="s">
        <v>1292</v>
      </c>
    </row>
    <row r="276" spans="1:20" x14ac:dyDescent="0.25">
      <c r="B276" s="142" t="s">
        <v>1753</v>
      </c>
      <c r="C276" s="142" t="s">
        <v>109</v>
      </c>
      <c r="D276" s="142" t="s">
        <v>714</v>
      </c>
      <c r="E276" s="142" t="s">
        <v>1292</v>
      </c>
      <c r="F276" s="142" t="s">
        <v>1292</v>
      </c>
      <c r="G276" s="142" t="s">
        <v>1292</v>
      </c>
      <c r="H276" s="142" t="s">
        <v>1292</v>
      </c>
      <c r="I276" s="142" t="s">
        <v>1292</v>
      </c>
      <c r="J276" s="142" t="s">
        <v>1292</v>
      </c>
      <c r="K276" s="142" t="s">
        <v>1292</v>
      </c>
      <c r="L276" s="142" t="s">
        <v>1292</v>
      </c>
      <c r="M276" s="142" t="s">
        <v>1292</v>
      </c>
      <c r="N276" s="142" t="s">
        <v>1292</v>
      </c>
      <c r="O276" s="142" t="s">
        <v>1381</v>
      </c>
      <c r="P276" s="147">
        <v>0</v>
      </c>
      <c r="Q276" s="142" t="s">
        <v>1292</v>
      </c>
      <c r="R276" s="142" t="s">
        <v>2358</v>
      </c>
      <c r="S276" s="142" t="s">
        <v>1292</v>
      </c>
      <c r="T276" s="142" t="s">
        <v>1292</v>
      </c>
    </row>
    <row r="277" spans="1:20" x14ac:dyDescent="0.25">
      <c r="B277" s="142" t="s">
        <v>2154</v>
      </c>
      <c r="C277" s="142" t="s">
        <v>110</v>
      </c>
      <c r="D277" s="142" t="s">
        <v>714</v>
      </c>
      <c r="E277" s="142" t="s">
        <v>1292</v>
      </c>
      <c r="F277" s="142" t="s">
        <v>1292</v>
      </c>
      <c r="G277" s="142" t="s">
        <v>1292</v>
      </c>
      <c r="H277" s="142" t="s">
        <v>1292</v>
      </c>
      <c r="I277" s="142" t="s">
        <v>1292</v>
      </c>
      <c r="J277" s="142" t="s">
        <v>1292</v>
      </c>
      <c r="K277" s="142" t="s">
        <v>1193</v>
      </c>
      <c r="L277" s="142" t="s">
        <v>1292</v>
      </c>
      <c r="M277" s="142" t="s">
        <v>1292</v>
      </c>
      <c r="N277" s="142" t="s">
        <v>1292</v>
      </c>
      <c r="O277" s="142" t="s">
        <v>1381</v>
      </c>
      <c r="P277" s="147">
        <v>0</v>
      </c>
      <c r="Q277" s="142" t="s">
        <v>1292</v>
      </c>
      <c r="R277" s="142" t="s">
        <v>1134</v>
      </c>
      <c r="S277" s="142" t="s">
        <v>1292</v>
      </c>
      <c r="T277" s="142" t="s">
        <v>1189</v>
      </c>
    </row>
    <row r="278" spans="1:20" x14ac:dyDescent="0.25">
      <c r="A278" s="142" t="s">
        <v>1291</v>
      </c>
      <c r="B278" s="142" t="s">
        <v>1194</v>
      </c>
      <c r="C278" s="142" t="s">
        <v>110</v>
      </c>
      <c r="D278" s="142" t="s">
        <v>714</v>
      </c>
      <c r="E278" s="142" t="s">
        <v>1292</v>
      </c>
      <c r="F278" s="142" t="s">
        <v>1292</v>
      </c>
      <c r="G278" s="142" t="s">
        <v>1292</v>
      </c>
      <c r="H278" s="142" t="s">
        <v>1292</v>
      </c>
      <c r="I278" s="142" t="s">
        <v>505</v>
      </c>
      <c r="J278" s="142" t="s">
        <v>2352</v>
      </c>
      <c r="K278" s="142" t="s">
        <v>1195</v>
      </c>
      <c r="L278" s="142" t="s">
        <v>2351</v>
      </c>
      <c r="M278" s="146">
        <v>44682</v>
      </c>
      <c r="N278" s="142">
        <v>90</v>
      </c>
      <c r="O278" s="142" t="s">
        <v>1132</v>
      </c>
      <c r="P278" s="147">
        <v>0.15</v>
      </c>
      <c r="Q278" s="142" t="s">
        <v>1292</v>
      </c>
      <c r="R278" s="142" t="s">
        <v>169</v>
      </c>
      <c r="S278" s="142" t="s">
        <v>2370</v>
      </c>
      <c r="T278" s="142" t="s">
        <v>2354</v>
      </c>
    </row>
    <row r="279" spans="1:20" x14ac:dyDescent="0.25">
      <c r="A279" s="142" t="s">
        <v>1282</v>
      </c>
      <c r="B279" s="142" t="s">
        <v>1196</v>
      </c>
      <c r="C279" s="142" t="s">
        <v>110</v>
      </c>
      <c r="D279" s="142" t="s">
        <v>714</v>
      </c>
      <c r="E279" s="142" t="s">
        <v>225</v>
      </c>
      <c r="F279" s="142" t="s">
        <v>1364</v>
      </c>
      <c r="G279" s="142" t="s">
        <v>1362</v>
      </c>
      <c r="H279" s="142" t="s">
        <v>1363</v>
      </c>
      <c r="I279" s="142" t="s">
        <v>500</v>
      </c>
      <c r="J279" s="142" t="s">
        <v>1365</v>
      </c>
      <c r="K279" s="142" t="s">
        <v>1198</v>
      </c>
      <c r="L279" s="142" t="s">
        <v>1292</v>
      </c>
      <c r="M279" s="142" t="s">
        <v>1292</v>
      </c>
      <c r="N279" s="142" t="s">
        <v>1292</v>
      </c>
      <c r="O279" s="142" t="s">
        <v>1381</v>
      </c>
      <c r="P279" s="147">
        <v>0</v>
      </c>
      <c r="Q279" s="142">
        <v>132</v>
      </c>
      <c r="R279" s="142" t="s">
        <v>169</v>
      </c>
      <c r="S279" s="142" t="s">
        <v>1353</v>
      </c>
      <c r="T279" s="142" t="s">
        <v>1889</v>
      </c>
    </row>
    <row r="280" spans="1:20" x14ac:dyDescent="0.25">
      <c r="B280" s="142" t="s">
        <v>1704</v>
      </c>
      <c r="C280" s="142" t="s">
        <v>109</v>
      </c>
      <c r="D280" s="142" t="s">
        <v>714</v>
      </c>
      <c r="E280" s="142" t="s">
        <v>1292</v>
      </c>
      <c r="F280" s="142" t="s">
        <v>1292</v>
      </c>
      <c r="G280" s="142" t="s">
        <v>1292</v>
      </c>
      <c r="H280" s="142" t="s">
        <v>1292</v>
      </c>
      <c r="I280" s="142" t="s">
        <v>500</v>
      </c>
      <c r="J280" s="142" t="s">
        <v>2159</v>
      </c>
      <c r="K280" s="142" t="s">
        <v>1292</v>
      </c>
      <c r="L280" s="142" t="s">
        <v>1292</v>
      </c>
      <c r="M280" s="142" t="s">
        <v>1292</v>
      </c>
      <c r="N280" s="142" t="s">
        <v>1292</v>
      </c>
      <c r="O280" s="142" t="s">
        <v>1381</v>
      </c>
      <c r="P280" s="147">
        <v>0</v>
      </c>
      <c r="Q280" s="142" t="s">
        <v>1292</v>
      </c>
      <c r="R280" s="142" t="s">
        <v>169</v>
      </c>
      <c r="S280" s="142" t="s">
        <v>1292</v>
      </c>
      <c r="T280" s="142" t="s">
        <v>1292</v>
      </c>
    </row>
    <row r="281" spans="1:20" x14ac:dyDescent="0.25">
      <c r="B281" s="142" t="s">
        <v>1764</v>
      </c>
      <c r="C281" s="142" t="s">
        <v>109</v>
      </c>
      <c r="D281" s="142" t="s">
        <v>714</v>
      </c>
      <c r="E281" s="142" t="s">
        <v>1292</v>
      </c>
      <c r="F281" s="142" t="s">
        <v>1292</v>
      </c>
      <c r="G281" s="142" t="s">
        <v>1292</v>
      </c>
      <c r="H281" s="142" t="s">
        <v>1292</v>
      </c>
      <c r="I281" s="142" t="s">
        <v>500</v>
      </c>
      <c r="J281" s="142" t="s">
        <v>2159</v>
      </c>
      <c r="K281" s="142" t="s">
        <v>1292</v>
      </c>
      <c r="L281" s="142" t="s">
        <v>1292</v>
      </c>
      <c r="M281" s="142" t="s">
        <v>1292</v>
      </c>
      <c r="N281" s="142" t="s">
        <v>1292</v>
      </c>
      <c r="O281" s="142" t="s">
        <v>1381</v>
      </c>
      <c r="P281" s="147">
        <v>0</v>
      </c>
      <c r="Q281" s="142" t="s">
        <v>1292</v>
      </c>
      <c r="R281" s="142" t="s">
        <v>2358</v>
      </c>
      <c r="S281" s="142" t="s">
        <v>1292</v>
      </c>
      <c r="T281" s="142" t="s">
        <v>1292</v>
      </c>
    </row>
    <row r="282" spans="1:20" x14ac:dyDescent="0.25">
      <c r="A282" s="142" t="s">
        <v>1318</v>
      </c>
      <c r="B282" s="142" t="s">
        <v>1182</v>
      </c>
      <c r="C282" s="142" t="s">
        <v>110</v>
      </c>
      <c r="D282" s="142" t="s">
        <v>714</v>
      </c>
      <c r="E282" s="142" t="s">
        <v>1292</v>
      </c>
      <c r="F282" s="142" t="s">
        <v>1292</v>
      </c>
      <c r="G282" s="142" t="s">
        <v>1292</v>
      </c>
      <c r="H282" s="142" t="s">
        <v>1292</v>
      </c>
      <c r="I282" s="142" t="s">
        <v>494</v>
      </c>
      <c r="J282" s="142" t="s">
        <v>1662</v>
      </c>
      <c r="K282" s="142" t="s">
        <v>1183</v>
      </c>
      <c r="L282" s="142" t="s">
        <v>1184</v>
      </c>
      <c r="M282" s="142" t="s">
        <v>1292</v>
      </c>
      <c r="N282" s="142">
        <v>90</v>
      </c>
      <c r="O282" s="142" t="s">
        <v>1142</v>
      </c>
      <c r="P282" s="147">
        <v>0</v>
      </c>
      <c r="Q282" s="142" t="s">
        <v>1292</v>
      </c>
      <c r="R282" s="142" t="s">
        <v>169</v>
      </c>
      <c r="S282" s="142" t="s">
        <v>1292</v>
      </c>
      <c r="T282" s="142" t="s">
        <v>1342</v>
      </c>
    </row>
    <row r="283" spans="1:20" x14ac:dyDescent="0.25">
      <c r="B283" s="142" t="s">
        <v>65</v>
      </c>
      <c r="C283" s="142" t="s">
        <v>110</v>
      </c>
      <c r="D283" s="142" t="s">
        <v>714</v>
      </c>
      <c r="E283" s="142" t="s">
        <v>230</v>
      </c>
      <c r="F283" s="142" t="s">
        <v>1105</v>
      </c>
      <c r="G283" s="142" t="s">
        <v>1103</v>
      </c>
      <c r="H283" s="142" t="s">
        <v>1104</v>
      </c>
      <c r="I283" s="142" t="s">
        <v>494</v>
      </c>
      <c r="J283" s="142" t="s">
        <v>300</v>
      </c>
      <c r="K283" s="142" t="s">
        <v>461</v>
      </c>
      <c r="L283" s="142" t="s">
        <v>374</v>
      </c>
      <c r="M283" s="146">
        <v>44137</v>
      </c>
      <c r="N283" s="142">
        <v>92</v>
      </c>
      <c r="O283" s="142" t="s">
        <v>1328</v>
      </c>
      <c r="P283" s="147">
        <v>1</v>
      </c>
      <c r="Q283" s="142">
        <v>50</v>
      </c>
      <c r="R283" s="142" t="s">
        <v>169</v>
      </c>
      <c r="S283" s="142" t="s">
        <v>144</v>
      </c>
      <c r="T283" s="142" t="s">
        <v>2111</v>
      </c>
    </row>
    <row r="284" spans="1:20" x14ac:dyDescent="0.25">
      <c r="B284" s="142" t="s">
        <v>1717</v>
      </c>
      <c r="C284" s="142" t="s">
        <v>1492</v>
      </c>
      <c r="D284" s="142" t="s">
        <v>714</v>
      </c>
      <c r="E284" s="142" t="s">
        <v>1603</v>
      </c>
      <c r="F284" s="142" t="s">
        <v>1292</v>
      </c>
      <c r="G284" s="142" t="s">
        <v>1292</v>
      </c>
      <c r="H284" s="142" t="s">
        <v>1292</v>
      </c>
      <c r="I284" s="142" t="s">
        <v>494</v>
      </c>
      <c r="J284" s="142" t="s">
        <v>1292</v>
      </c>
      <c r="K284" s="142" t="s">
        <v>479</v>
      </c>
      <c r="L284" s="142" t="s">
        <v>1292</v>
      </c>
      <c r="M284" s="142" t="s">
        <v>1292</v>
      </c>
      <c r="N284" s="142" t="s">
        <v>1292</v>
      </c>
      <c r="O284" s="142" t="s">
        <v>1142</v>
      </c>
      <c r="P284" s="147">
        <v>0</v>
      </c>
      <c r="Q284" s="142">
        <v>50</v>
      </c>
      <c r="R284" s="142" t="s">
        <v>1134</v>
      </c>
      <c r="S284" s="142" t="s">
        <v>1292</v>
      </c>
      <c r="T284" s="142" t="s">
        <v>1537</v>
      </c>
    </row>
    <row r="285" spans="1:20" x14ac:dyDescent="0.25">
      <c r="B285" s="142" t="s">
        <v>1716</v>
      </c>
      <c r="C285" s="142" t="s">
        <v>1492</v>
      </c>
      <c r="D285" s="142" t="s">
        <v>714</v>
      </c>
      <c r="E285" s="142" t="s">
        <v>1604</v>
      </c>
      <c r="F285" s="142" t="s">
        <v>1292</v>
      </c>
      <c r="G285" s="142" t="s">
        <v>1292</v>
      </c>
      <c r="H285" s="142" t="s">
        <v>1292</v>
      </c>
      <c r="I285" s="142" t="s">
        <v>494</v>
      </c>
      <c r="J285" s="142" t="s">
        <v>1292</v>
      </c>
      <c r="K285" s="142" t="s">
        <v>479</v>
      </c>
      <c r="L285" s="142" t="s">
        <v>1292</v>
      </c>
      <c r="M285" s="142" t="s">
        <v>1292</v>
      </c>
      <c r="N285" s="142" t="s">
        <v>1292</v>
      </c>
      <c r="O285" s="142" t="s">
        <v>1142</v>
      </c>
      <c r="P285" s="147">
        <v>0</v>
      </c>
      <c r="Q285" s="142" t="s">
        <v>1292</v>
      </c>
      <c r="R285" s="142" t="s">
        <v>1292</v>
      </c>
      <c r="S285" s="142" t="s">
        <v>1292</v>
      </c>
      <c r="T285" s="142" t="s">
        <v>1537</v>
      </c>
    </row>
    <row r="286" spans="1:20" x14ac:dyDescent="0.25">
      <c r="B286" s="142" t="s">
        <v>1718</v>
      </c>
      <c r="C286" s="142" t="s">
        <v>110</v>
      </c>
      <c r="D286" s="142" t="s">
        <v>714</v>
      </c>
      <c r="E286" s="142" t="s">
        <v>1292</v>
      </c>
      <c r="F286" s="142" t="s">
        <v>1292</v>
      </c>
      <c r="G286" s="142" t="s">
        <v>1292</v>
      </c>
      <c r="H286" s="142" t="s">
        <v>1292</v>
      </c>
      <c r="I286" s="142" t="s">
        <v>494</v>
      </c>
      <c r="J286" s="142" t="s">
        <v>1292</v>
      </c>
      <c r="K286" s="142" t="s">
        <v>1292</v>
      </c>
      <c r="L286" s="142" t="s">
        <v>1292</v>
      </c>
      <c r="M286" s="142" t="s">
        <v>1292</v>
      </c>
      <c r="N286" s="142" t="s">
        <v>1292</v>
      </c>
      <c r="O286" s="142" t="s">
        <v>1381</v>
      </c>
      <c r="P286" s="147">
        <v>0</v>
      </c>
      <c r="Q286" s="142" t="s">
        <v>1292</v>
      </c>
      <c r="R286" s="142" t="s">
        <v>1292</v>
      </c>
      <c r="S286" s="142" t="s">
        <v>1292</v>
      </c>
      <c r="T286" s="142" t="s">
        <v>1292</v>
      </c>
    </row>
    <row r="287" spans="1:20" x14ac:dyDescent="0.25">
      <c r="B287" s="142" t="s">
        <v>1719</v>
      </c>
      <c r="C287" s="142" t="s">
        <v>110</v>
      </c>
      <c r="D287" s="142" t="s">
        <v>714</v>
      </c>
      <c r="E287" s="142" t="s">
        <v>1292</v>
      </c>
      <c r="F287" s="142" t="s">
        <v>1292</v>
      </c>
      <c r="G287" s="142" t="s">
        <v>1292</v>
      </c>
      <c r="H287" s="142" t="s">
        <v>1292</v>
      </c>
      <c r="I287" s="142" t="s">
        <v>494</v>
      </c>
      <c r="J287" s="142" t="s">
        <v>1292</v>
      </c>
      <c r="K287" s="142" t="s">
        <v>1292</v>
      </c>
      <c r="L287" s="142" t="s">
        <v>1292</v>
      </c>
      <c r="M287" s="142" t="s">
        <v>1292</v>
      </c>
      <c r="N287" s="142" t="s">
        <v>1292</v>
      </c>
      <c r="O287" s="142" t="s">
        <v>1381</v>
      </c>
      <c r="P287" s="147">
        <v>0</v>
      </c>
      <c r="Q287" s="142" t="s">
        <v>1292</v>
      </c>
      <c r="R287" s="142" t="s">
        <v>1292</v>
      </c>
      <c r="S287" s="142" t="s">
        <v>1292</v>
      </c>
      <c r="T287" s="142" t="s">
        <v>1292</v>
      </c>
    </row>
    <row r="288" spans="1:20" x14ac:dyDescent="0.25">
      <c r="B288" s="142" t="s">
        <v>1922</v>
      </c>
      <c r="C288" s="142" t="s">
        <v>110</v>
      </c>
      <c r="D288" s="142" t="s">
        <v>714</v>
      </c>
      <c r="E288" s="142" t="s">
        <v>1292</v>
      </c>
      <c r="F288" s="142" t="s">
        <v>1292</v>
      </c>
      <c r="G288" s="142" t="s">
        <v>1292</v>
      </c>
      <c r="H288" s="142" t="s">
        <v>1292</v>
      </c>
      <c r="I288" s="142" t="s">
        <v>494</v>
      </c>
      <c r="J288" s="142" t="s">
        <v>1292</v>
      </c>
      <c r="K288" s="142" t="s">
        <v>1292</v>
      </c>
      <c r="L288" s="142" t="s">
        <v>1292</v>
      </c>
      <c r="M288" s="142" t="s">
        <v>1292</v>
      </c>
      <c r="N288" s="142" t="s">
        <v>1292</v>
      </c>
      <c r="O288" s="142" t="s">
        <v>1381</v>
      </c>
      <c r="P288" s="147">
        <v>0</v>
      </c>
      <c r="Q288" s="142" t="s">
        <v>1292</v>
      </c>
      <c r="R288" s="142" t="s">
        <v>1292</v>
      </c>
      <c r="S288" s="142" t="s">
        <v>1292</v>
      </c>
      <c r="T288" s="142" t="s">
        <v>1292</v>
      </c>
    </row>
    <row r="289" spans="1:20" x14ac:dyDescent="0.25">
      <c r="A289" s="142" t="s">
        <v>1500</v>
      </c>
      <c r="B289" s="142" t="s">
        <v>1437</v>
      </c>
      <c r="C289" s="142" t="s">
        <v>1492</v>
      </c>
      <c r="D289" s="142" t="s">
        <v>714</v>
      </c>
      <c r="E289" s="142" t="s">
        <v>1567</v>
      </c>
      <c r="F289" s="142" t="s">
        <v>1292</v>
      </c>
      <c r="G289" s="142" t="s">
        <v>1292</v>
      </c>
      <c r="H289" s="142" t="s">
        <v>1292</v>
      </c>
      <c r="I289" s="142" t="s">
        <v>984</v>
      </c>
      <c r="J289" s="142" t="s">
        <v>1292</v>
      </c>
      <c r="K289" s="142" t="s">
        <v>1512</v>
      </c>
      <c r="L289" s="142" t="s">
        <v>1292</v>
      </c>
      <c r="M289" s="142" t="s">
        <v>1292</v>
      </c>
      <c r="N289" s="142" t="s">
        <v>1292</v>
      </c>
      <c r="O289" s="142" t="s">
        <v>1142</v>
      </c>
      <c r="P289" s="147">
        <v>0</v>
      </c>
      <c r="Q289" s="142" t="s">
        <v>1292</v>
      </c>
      <c r="R289" s="142" t="s">
        <v>1134</v>
      </c>
      <c r="S289" s="142" t="s">
        <v>1292</v>
      </c>
      <c r="T289" s="142" t="s">
        <v>1537</v>
      </c>
    </row>
    <row r="290" spans="1:20" x14ac:dyDescent="0.25">
      <c r="B290" s="142" t="s">
        <v>1471</v>
      </c>
      <c r="C290" s="142" t="s">
        <v>1492</v>
      </c>
      <c r="D290" s="142" t="s">
        <v>714</v>
      </c>
      <c r="E290" s="142" t="s">
        <v>1605</v>
      </c>
      <c r="F290" s="142" t="s">
        <v>1292</v>
      </c>
      <c r="G290" s="142" t="s">
        <v>1292</v>
      </c>
      <c r="H290" s="142" t="s">
        <v>1292</v>
      </c>
      <c r="I290" s="142" t="s">
        <v>984</v>
      </c>
      <c r="J290" s="142" t="s">
        <v>1292</v>
      </c>
      <c r="K290" s="142" t="s">
        <v>1512</v>
      </c>
      <c r="L290" s="142" t="s">
        <v>1292</v>
      </c>
      <c r="M290" s="142" t="s">
        <v>1292</v>
      </c>
      <c r="N290" s="142" t="s">
        <v>1292</v>
      </c>
      <c r="O290" s="142" t="s">
        <v>1142</v>
      </c>
      <c r="P290" s="147">
        <v>0</v>
      </c>
      <c r="Q290" s="142" t="s">
        <v>1292</v>
      </c>
      <c r="R290" s="142" t="s">
        <v>1292</v>
      </c>
      <c r="S290" s="142" t="s">
        <v>1292</v>
      </c>
      <c r="T290" s="142" t="s">
        <v>1537</v>
      </c>
    </row>
    <row r="291" spans="1:20" x14ac:dyDescent="0.25">
      <c r="B291" s="142" t="s">
        <v>1472</v>
      </c>
      <c r="C291" s="142" t="s">
        <v>1492</v>
      </c>
      <c r="D291" s="142" t="s">
        <v>714</v>
      </c>
      <c r="E291" s="142" t="s">
        <v>225</v>
      </c>
      <c r="F291" s="142" t="s">
        <v>240</v>
      </c>
      <c r="G291" s="142" t="s">
        <v>1292</v>
      </c>
      <c r="H291" s="142" t="s">
        <v>1292</v>
      </c>
      <c r="I291" s="142" t="s">
        <v>984</v>
      </c>
      <c r="J291" s="142" t="s">
        <v>1292</v>
      </c>
      <c r="K291" s="142" t="s">
        <v>1512</v>
      </c>
      <c r="L291" s="142" t="s">
        <v>1292</v>
      </c>
      <c r="M291" s="142" t="s">
        <v>1292</v>
      </c>
      <c r="N291" s="142" t="s">
        <v>1292</v>
      </c>
      <c r="O291" s="142" t="s">
        <v>1142</v>
      </c>
      <c r="P291" s="147">
        <v>0</v>
      </c>
      <c r="Q291" s="142" t="s">
        <v>1292</v>
      </c>
      <c r="R291" s="142" t="s">
        <v>1292</v>
      </c>
      <c r="S291" s="142" t="s">
        <v>1292</v>
      </c>
      <c r="T291" s="142" t="s">
        <v>1537</v>
      </c>
    </row>
    <row r="292" spans="1:20" x14ac:dyDescent="0.25">
      <c r="A292" s="142" t="s">
        <v>1499</v>
      </c>
      <c r="B292" s="142" t="s">
        <v>1438</v>
      </c>
      <c r="C292" s="142" t="s">
        <v>1492</v>
      </c>
      <c r="D292" s="142" t="s">
        <v>714</v>
      </c>
      <c r="E292" s="142" t="s">
        <v>1568</v>
      </c>
      <c r="F292" s="142" t="s">
        <v>1292</v>
      </c>
      <c r="G292" s="142" t="s">
        <v>1292</v>
      </c>
      <c r="H292" s="142" t="s">
        <v>1292</v>
      </c>
      <c r="I292" s="142" t="s">
        <v>984</v>
      </c>
      <c r="J292" s="142" t="s">
        <v>1292</v>
      </c>
      <c r="K292" s="142" t="s">
        <v>1513</v>
      </c>
      <c r="L292" s="142" t="s">
        <v>1292</v>
      </c>
      <c r="M292" s="142" t="s">
        <v>1292</v>
      </c>
      <c r="N292" s="142" t="s">
        <v>1292</v>
      </c>
      <c r="O292" s="142" t="s">
        <v>1142</v>
      </c>
      <c r="P292" s="147">
        <v>0</v>
      </c>
      <c r="Q292" s="142" t="s">
        <v>1292</v>
      </c>
      <c r="R292" s="142" t="s">
        <v>1134</v>
      </c>
      <c r="S292" s="142" t="s">
        <v>1292</v>
      </c>
      <c r="T292" s="142" t="s">
        <v>1537</v>
      </c>
    </row>
    <row r="293" spans="1:20" x14ac:dyDescent="0.25">
      <c r="B293" s="142" t="s">
        <v>1473</v>
      </c>
      <c r="C293" s="142" t="s">
        <v>1492</v>
      </c>
      <c r="D293" s="142" t="s">
        <v>714</v>
      </c>
      <c r="E293" s="142" t="s">
        <v>1076</v>
      </c>
      <c r="F293" s="142" t="s">
        <v>1292</v>
      </c>
      <c r="G293" s="142" t="s">
        <v>1292</v>
      </c>
      <c r="H293" s="142" t="s">
        <v>1292</v>
      </c>
      <c r="I293" s="142" t="s">
        <v>984</v>
      </c>
      <c r="J293" s="142" t="s">
        <v>1292</v>
      </c>
      <c r="K293" s="142" t="s">
        <v>1527</v>
      </c>
      <c r="L293" s="142" t="s">
        <v>1292</v>
      </c>
      <c r="M293" s="142" t="s">
        <v>1292</v>
      </c>
      <c r="N293" s="142" t="s">
        <v>1292</v>
      </c>
      <c r="O293" s="142" t="s">
        <v>1142</v>
      </c>
      <c r="P293" s="147">
        <v>0</v>
      </c>
      <c r="Q293" s="142" t="s">
        <v>1292</v>
      </c>
      <c r="R293" s="142" t="s">
        <v>1134</v>
      </c>
      <c r="S293" s="142" t="s">
        <v>1292</v>
      </c>
      <c r="T293" s="142" t="s">
        <v>1537</v>
      </c>
    </row>
    <row r="294" spans="1:20" x14ac:dyDescent="0.25">
      <c r="B294" s="142" t="s">
        <v>1474</v>
      </c>
      <c r="C294" s="142" t="s">
        <v>1492</v>
      </c>
      <c r="D294" s="142" t="s">
        <v>714</v>
      </c>
      <c r="E294" s="142" t="s">
        <v>1075</v>
      </c>
      <c r="F294" s="142" t="s">
        <v>1606</v>
      </c>
      <c r="G294" s="142" t="s">
        <v>1292</v>
      </c>
      <c r="H294" s="142" t="s">
        <v>1292</v>
      </c>
      <c r="I294" s="142" t="s">
        <v>984</v>
      </c>
      <c r="J294" s="142" t="s">
        <v>1292</v>
      </c>
      <c r="K294" s="142" t="s">
        <v>1513</v>
      </c>
      <c r="L294" s="142" t="s">
        <v>1292</v>
      </c>
      <c r="M294" s="142" t="s">
        <v>1292</v>
      </c>
      <c r="N294" s="142" t="s">
        <v>1292</v>
      </c>
      <c r="O294" s="142" t="s">
        <v>1142</v>
      </c>
      <c r="P294" s="147">
        <v>0</v>
      </c>
      <c r="Q294" s="142" t="s">
        <v>1292</v>
      </c>
      <c r="R294" s="142" t="s">
        <v>1292</v>
      </c>
      <c r="S294" s="142" t="s">
        <v>1292</v>
      </c>
      <c r="T294" s="142" t="s">
        <v>1537</v>
      </c>
    </row>
    <row r="295" spans="1:20" x14ac:dyDescent="0.25">
      <c r="B295" s="142" t="s">
        <v>1722</v>
      </c>
      <c r="C295" s="142" t="s">
        <v>110</v>
      </c>
      <c r="D295" s="142" t="s">
        <v>714</v>
      </c>
      <c r="E295" s="142" t="s">
        <v>1292</v>
      </c>
      <c r="F295" s="142" t="s">
        <v>1292</v>
      </c>
      <c r="G295" s="142" t="s">
        <v>1292</v>
      </c>
      <c r="H295" s="142" t="s">
        <v>1292</v>
      </c>
      <c r="I295" s="142" t="s">
        <v>984</v>
      </c>
      <c r="J295" s="142" t="s">
        <v>1292</v>
      </c>
      <c r="K295" s="142" t="s">
        <v>1292</v>
      </c>
      <c r="L295" s="142" t="s">
        <v>1292</v>
      </c>
      <c r="M295" s="142" t="s">
        <v>1292</v>
      </c>
      <c r="N295" s="142" t="s">
        <v>1292</v>
      </c>
      <c r="O295" s="142" t="s">
        <v>1381</v>
      </c>
      <c r="P295" s="147">
        <v>0</v>
      </c>
      <c r="Q295" s="142" t="s">
        <v>1292</v>
      </c>
      <c r="R295" s="142" t="s">
        <v>1292</v>
      </c>
      <c r="S295" s="142" t="s">
        <v>1292</v>
      </c>
      <c r="T295" s="142" t="s">
        <v>1292</v>
      </c>
    </row>
    <row r="296" spans="1:20" x14ac:dyDescent="0.25">
      <c r="B296" s="142" t="s">
        <v>1923</v>
      </c>
      <c r="C296" s="142" t="s">
        <v>110</v>
      </c>
      <c r="D296" s="142" t="s">
        <v>714</v>
      </c>
      <c r="E296" s="142" t="s">
        <v>1292</v>
      </c>
      <c r="F296" s="142" t="s">
        <v>1292</v>
      </c>
      <c r="G296" s="142" t="s">
        <v>1292</v>
      </c>
      <c r="H296" s="142" t="s">
        <v>1292</v>
      </c>
      <c r="I296" s="142" t="s">
        <v>984</v>
      </c>
      <c r="J296" s="142" t="s">
        <v>1292</v>
      </c>
      <c r="K296" s="142" t="s">
        <v>1292</v>
      </c>
      <c r="L296" s="142" t="s">
        <v>1292</v>
      </c>
      <c r="M296" s="142" t="s">
        <v>1292</v>
      </c>
      <c r="N296" s="142" t="s">
        <v>1292</v>
      </c>
      <c r="O296" s="142" t="s">
        <v>1381</v>
      </c>
      <c r="P296" s="147">
        <v>0</v>
      </c>
      <c r="Q296" s="142" t="s">
        <v>1292</v>
      </c>
      <c r="R296" s="142" t="s">
        <v>1292</v>
      </c>
      <c r="S296" s="142" t="s">
        <v>1292</v>
      </c>
      <c r="T296" s="142" t="s">
        <v>1292</v>
      </c>
    </row>
    <row r="297" spans="1:20" x14ac:dyDescent="0.25">
      <c r="B297" s="142" t="s">
        <v>2156</v>
      </c>
      <c r="C297" s="142" t="s">
        <v>110</v>
      </c>
      <c r="D297" s="142" t="s">
        <v>714</v>
      </c>
      <c r="E297" s="142" t="s">
        <v>1292</v>
      </c>
      <c r="F297" s="142" t="s">
        <v>1292</v>
      </c>
      <c r="G297" s="142" t="s">
        <v>1292</v>
      </c>
      <c r="H297" s="142" t="s">
        <v>1292</v>
      </c>
      <c r="I297" s="142" t="s">
        <v>984</v>
      </c>
      <c r="J297" s="142" t="s">
        <v>1292</v>
      </c>
      <c r="K297" s="142" t="s">
        <v>1687</v>
      </c>
      <c r="L297" s="142" t="s">
        <v>1292</v>
      </c>
      <c r="M297" s="142" t="s">
        <v>1292</v>
      </c>
      <c r="N297" s="142" t="s">
        <v>1292</v>
      </c>
      <c r="O297" s="142" t="s">
        <v>1142</v>
      </c>
      <c r="P297" s="147">
        <v>0</v>
      </c>
      <c r="Q297" s="142" t="s">
        <v>1292</v>
      </c>
      <c r="R297" s="142" t="s">
        <v>169</v>
      </c>
      <c r="S297" s="142" t="s">
        <v>1292</v>
      </c>
      <c r="T297" s="142" t="s">
        <v>1189</v>
      </c>
    </row>
    <row r="298" spans="1:20" x14ac:dyDescent="0.25">
      <c r="A298" s="142" t="s">
        <v>1817</v>
      </c>
      <c r="B298" s="142" t="s">
        <v>1801</v>
      </c>
      <c r="C298" s="142" t="s">
        <v>109</v>
      </c>
      <c r="D298" s="142" t="s">
        <v>714</v>
      </c>
      <c r="E298" s="142" t="s">
        <v>1292</v>
      </c>
      <c r="F298" s="142" t="s">
        <v>1292</v>
      </c>
      <c r="G298" s="142" t="s">
        <v>1292</v>
      </c>
      <c r="H298" s="142" t="s">
        <v>1292</v>
      </c>
      <c r="I298" s="142" t="s">
        <v>499</v>
      </c>
      <c r="J298" s="142" t="s">
        <v>1292</v>
      </c>
      <c r="K298" s="142" t="s">
        <v>1292</v>
      </c>
      <c r="L298" s="142" t="s">
        <v>1292</v>
      </c>
      <c r="M298" s="142" t="s">
        <v>1292</v>
      </c>
      <c r="N298" s="142" t="s">
        <v>1292</v>
      </c>
      <c r="O298" s="142" t="s">
        <v>1381</v>
      </c>
      <c r="P298" s="147">
        <v>0</v>
      </c>
      <c r="Q298" s="142" t="s">
        <v>1292</v>
      </c>
      <c r="R298" s="142" t="s">
        <v>1292</v>
      </c>
      <c r="S298" s="142" t="s">
        <v>1292</v>
      </c>
      <c r="T298" s="142" t="s">
        <v>1292</v>
      </c>
    </row>
    <row r="299" spans="1:20" x14ac:dyDescent="0.25">
      <c r="A299" s="142" t="s">
        <v>1309</v>
      </c>
      <c r="B299" s="142" t="s">
        <v>71</v>
      </c>
      <c r="C299" s="142" t="s">
        <v>109</v>
      </c>
      <c r="D299" s="142" t="s">
        <v>714</v>
      </c>
      <c r="E299" s="142" t="s">
        <v>237</v>
      </c>
      <c r="F299" s="142" t="s">
        <v>238</v>
      </c>
      <c r="G299" s="142" t="s">
        <v>906</v>
      </c>
      <c r="H299" s="142" t="s">
        <v>905</v>
      </c>
      <c r="I299" s="142" t="s">
        <v>496</v>
      </c>
      <c r="J299" s="142" t="s">
        <v>1292</v>
      </c>
      <c r="K299" s="142" t="s">
        <v>467</v>
      </c>
      <c r="L299" s="142" t="s">
        <v>378</v>
      </c>
      <c r="M299" s="146">
        <v>43979</v>
      </c>
      <c r="N299" s="142">
        <v>60</v>
      </c>
      <c r="O299" s="142" t="s">
        <v>1328</v>
      </c>
      <c r="P299" s="147">
        <v>1</v>
      </c>
      <c r="Q299" s="142">
        <v>61</v>
      </c>
      <c r="R299" s="142" t="s">
        <v>169</v>
      </c>
      <c r="S299" s="142" t="s">
        <v>148</v>
      </c>
      <c r="T299" s="142" t="s">
        <v>1292</v>
      </c>
    </row>
    <row r="300" spans="1:20" x14ac:dyDescent="0.25">
      <c r="B300" s="142" t="s">
        <v>70</v>
      </c>
      <c r="C300" s="142" t="s">
        <v>109</v>
      </c>
      <c r="D300" s="142" t="s">
        <v>714</v>
      </c>
      <c r="E300" s="142" t="s">
        <v>235</v>
      </c>
      <c r="F300" s="142" t="s">
        <v>236</v>
      </c>
      <c r="G300" s="142" t="s">
        <v>903</v>
      </c>
      <c r="H300" s="142" t="s">
        <v>904</v>
      </c>
      <c r="I300" s="142" t="s">
        <v>496</v>
      </c>
      <c r="J300" s="142" t="s">
        <v>1292</v>
      </c>
      <c r="K300" s="142" t="s">
        <v>466</v>
      </c>
      <c r="L300" s="142" t="s">
        <v>377</v>
      </c>
      <c r="M300" s="146">
        <v>43979</v>
      </c>
      <c r="N300" s="142">
        <v>60</v>
      </c>
      <c r="O300" s="142" t="s">
        <v>1328</v>
      </c>
      <c r="P300" s="147">
        <v>1</v>
      </c>
      <c r="Q300" s="142">
        <v>41</v>
      </c>
      <c r="R300" s="142" t="s">
        <v>169</v>
      </c>
      <c r="S300" s="142" t="s">
        <v>148</v>
      </c>
      <c r="T300" s="142" t="s">
        <v>1292</v>
      </c>
    </row>
    <row r="301" spans="1:20" x14ac:dyDescent="0.25">
      <c r="B301" s="142" t="s">
        <v>1475</v>
      </c>
      <c r="C301" s="142" t="s">
        <v>1492</v>
      </c>
      <c r="D301" s="142" t="s">
        <v>714</v>
      </c>
      <c r="E301" s="142" t="s">
        <v>225</v>
      </c>
      <c r="F301" s="142" t="s">
        <v>1607</v>
      </c>
      <c r="G301" s="142" t="s">
        <v>1292</v>
      </c>
      <c r="H301" s="142" t="s">
        <v>1292</v>
      </c>
      <c r="I301" s="142" t="s">
        <v>506</v>
      </c>
      <c r="J301" s="142" t="s">
        <v>1292</v>
      </c>
      <c r="K301" s="142" t="s">
        <v>480</v>
      </c>
      <c r="L301" s="142" t="s">
        <v>1292</v>
      </c>
      <c r="M301" s="142" t="s">
        <v>1292</v>
      </c>
      <c r="N301" s="142" t="s">
        <v>1292</v>
      </c>
      <c r="O301" s="142" t="s">
        <v>1142</v>
      </c>
      <c r="P301" s="147">
        <v>0</v>
      </c>
      <c r="Q301" s="142">
        <v>47</v>
      </c>
      <c r="R301" s="142" t="s">
        <v>169</v>
      </c>
      <c r="S301" s="142" t="s">
        <v>1292</v>
      </c>
      <c r="T301" s="142" t="s">
        <v>1537</v>
      </c>
    </row>
    <row r="302" spans="1:20" x14ac:dyDescent="0.25">
      <c r="B302" s="142" t="s">
        <v>1476</v>
      </c>
      <c r="C302" s="142" t="s">
        <v>1492</v>
      </c>
      <c r="D302" s="142" t="s">
        <v>714</v>
      </c>
      <c r="E302" s="142" t="s">
        <v>1607</v>
      </c>
      <c r="F302" s="142" t="s">
        <v>1608</v>
      </c>
      <c r="G302" s="142" t="s">
        <v>1292</v>
      </c>
      <c r="H302" s="142" t="s">
        <v>1292</v>
      </c>
      <c r="I302" s="142" t="s">
        <v>506</v>
      </c>
      <c r="J302" s="142" t="s">
        <v>1292</v>
      </c>
      <c r="K302" s="142" t="s">
        <v>480</v>
      </c>
      <c r="L302" s="142" t="s">
        <v>1292</v>
      </c>
      <c r="M302" s="142" t="s">
        <v>1292</v>
      </c>
      <c r="N302" s="142" t="s">
        <v>1292</v>
      </c>
      <c r="O302" s="142" t="s">
        <v>1142</v>
      </c>
      <c r="P302" s="147">
        <v>0</v>
      </c>
      <c r="Q302" s="142">
        <v>33</v>
      </c>
      <c r="R302" s="142" t="s">
        <v>169</v>
      </c>
      <c r="S302" s="142" t="s">
        <v>1292</v>
      </c>
      <c r="T302" s="142" t="s">
        <v>1537</v>
      </c>
    </row>
    <row r="303" spans="1:20" x14ac:dyDescent="0.25">
      <c r="B303" s="142" t="s">
        <v>1477</v>
      </c>
      <c r="C303" s="142" t="s">
        <v>1492</v>
      </c>
      <c r="D303" s="142" t="s">
        <v>714</v>
      </c>
      <c r="E303" s="142" t="s">
        <v>1610</v>
      </c>
      <c r="F303" s="142" t="s">
        <v>1609</v>
      </c>
      <c r="G303" s="142" t="s">
        <v>1292</v>
      </c>
      <c r="H303" s="142" t="s">
        <v>1292</v>
      </c>
      <c r="I303" s="142" t="s">
        <v>506</v>
      </c>
      <c r="J303" s="142" t="s">
        <v>1292</v>
      </c>
      <c r="K303" s="142" t="s">
        <v>480</v>
      </c>
      <c r="L303" s="142" t="s">
        <v>1292</v>
      </c>
      <c r="M303" s="142" t="s">
        <v>1292</v>
      </c>
      <c r="N303" s="142" t="s">
        <v>1292</v>
      </c>
      <c r="O303" s="142" t="s">
        <v>1142</v>
      </c>
      <c r="P303" s="147">
        <v>0</v>
      </c>
      <c r="Q303" s="142">
        <v>36</v>
      </c>
      <c r="R303" s="142" t="s">
        <v>169</v>
      </c>
      <c r="S303" s="142" t="s">
        <v>1292</v>
      </c>
      <c r="T303" s="142" t="s">
        <v>1537</v>
      </c>
    </row>
    <row r="304" spans="1:20" x14ac:dyDescent="0.25">
      <c r="B304" s="142" t="s">
        <v>1479</v>
      </c>
      <c r="C304" s="142" t="s">
        <v>1492</v>
      </c>
      <c r="D304" s="142" t="s">
        <v>714</v>
      </c>
      <c r="E304" s="142" t="s">
        <v>1613</v>
      </c>
      <c r="F304" s="142" t="s">
        <v>1612</v>
      </c>
      <c r="G304" s="142" t="s">
        <v>1292</v>
      </c>
      <c r="H304" s="142" t="s">
        <v>1292</v>
      </c>
      <c r="I304" s="142" t="s">
        <v>496</v>
      </c>
      <c r="J304" s="142" t="s">
        <v>1292</v>
      </c>
      <c r="K304" s="142" t="s">
        <v>1529</v>
      </c>
      <c r="L304" s="142" t="s">
        <v>1292</v>
      </c>
      <c r="M304" s="142" t="s">
        <v>1292</v>
      </c>
      <c r="N304" s="142" t="s">
        <v>1292</v>
      </c>
      <c r="O304" s="142" t="s">
        <v>1142</v>
      </c>
      <c r="P304" s="147">
        <v>0</v>
      </c>
      <c r="Q304" s="142">
        <v>20.75</v>
      </c>
      <c r="R304" s="142" t="s">
        <v>169</v>
      </c>
      <c r="S304" s="142" t="s">
        <v>1292</v>
      </c>
      <c r="T304" s="142" t="s">
        <v>1537</v>
      </c>
    </row>
    <row r="305" spans="1:20" x14ac:dyDescent="0.25">
      <c r="B305" s="142" t="s">
        <v>1763</v>
      </c>
      <c r="C305" s="142" t="s">
        <v>124</v>
      </c>
      <c r="D305" s="142" t="s">
        <v>714</v>
      </c>
      <c r="E305" s="142" t="s">
        <v>1292</v>
      </c>
      <c r="F305" s="142" t="s">
        <v>1292</v>
      </c>
      <c r="G305" s="142" t="s">
        <v>1292</v>
      </c>
      <c r="H305" s="142" t="s">
        <v>1292</v>
      </c>
      <c r="I305" s="142" t="s">
        <v>2177</v>
      </c>
      <c r="J305" s="142" t="s">
        <v>1292</v>
      </c>
      <c r="K305" s="142" t="s">
        <v>1292</v>
      </c>
      <c r="L305" s="142" t="s">
        <v>1292</v>
      </c>
      <c r="M305" s="142" t="s">
        <v>1292</v>
      </c>
      <c r="N305" s="142" t="s">
        <v>1292</v>
      </c>
      <c r="O305" s="142" t="s">
        <v>1381</v>
      </c>
      <c r="P305" s="147">
        <v>0</v>
      </c>
      <c r="Q305" s="142" t="s">
        <v>1292</v>
      </c>
      <c r="R305" s="142" t="s">
        <v>2358</v>
      </c>
      <c r="S305" s="142" t="s">
        <v>1292</v>
      </c>
      <c r="T305" s="142" t="s">
        <v>1892</v>
      </c>
    </row>
    <row r="306" spans="1:20" x14ac:dyDescent="0.25">
      <c r="B306" s="142" t="s">
        <v>1802</v>
      </c>
      <c r="C306" s="142" t="s">
        <v>124</v>
      </c>
      <c r="D306" s="142" t="s">
        <v>714</v>
      </c>
      <c r="E306" s="142" t="s">
        <v>1292</v>
      </c>
      <c r="F306" s="142" t="s">
        <v>1292</v>
      </c>
      <c r="G306" s="142" t="s">
        <v>1292</v>
      </c>
      <c r="H306" s="142" t="s">
        <v>1292</v>
      </c>
      <c r="I306" s="142" t="s">
        <v>2177</v>
      </c>
      <c r="J306" s="142" t="s">
        <v>1292</v>
      </c>
      <c r="K306" s="142" t="s">
        <v>1292</v>
      </c>
      <c r="L306" s="142" t="s">
        <v>1292</v>
      </c>
      <c r="M306" s="142" t="s">
        <v>1292</v>
      </c>
      <c r="N306" s="142" t="s">
        <v>1292</v>
      </c>
      <c r="O306" s="142" t="s">
        <v>1381</v>
      </c>
      <c r="P306" s="147">
        <v>0</v>
      </c>
      <c r="Q306" s="142" t="s">
        <v>1292</v>
      </c>
      <c r="R306" s="142" t="s">
        <v>169</v>
      </c>
      <c r="S306" s="142" t="s">
        <v>1292</v>
      </c>
      <c r="T306" s="142" t="s">
        <v>1292</v>
      </c>
    </row>
    <row r="307" spans="1:20" x14ac:dyDescent="0.25">
      <c r="B307" s="142" t="s">
        <v>1855</v>
      </c>
      <c r="C307" s="142" t="s">
        <v>110</v>
      </c>
      <c r="D307" s="142" t="s">
        <v>714</v>
      </c>
      <c r="E307" s="142" t="s">
        <v>1292</v>
      </c>
      <c r="F307" s="142" t="s">
        <v>1292</v>
      </c>
      <c r="G307" s="142" t="s">
        <v>1292</v>
      </c>
      <c r="H307" s="142" t="s">
        <v>1292</v>
      </c>
      <c r="I307" s="142" t="s">
        <v>2177</v>
      </c>
      <c r="J307" s="142" t="s">
        <v>1292</v>
      </c>
      <c r="K307" s="142" t="s">
        <v>1857</v>
      </c>
      <c r="L307" s="142" t="s">
        <v>1856</v>
      </c>
      <c r="M307" s="142" t="s">
        <v>1292</v>
      </c>
      <c r="N307" s="142">
        <v>20</v>
      </c>
      <c r="O307" s="142" t="s">
        <v>1381</v>
      </c>
      <c r="P307" s="147">
        <v>0</v>
      </c>
      <c r="Q307" s="142" t="s">
        <v>1292</v>
      </c>
      <c r="R307" s="142" t="s">
        <v>1292</v>
      </c>
      <c r="S307" s="142" t="s">
        <v>1292</v>
      </c>
      <c r="T307" s="142" t="s">
        <v>1858</v>
      </c>
    </row>
    <row r="308" spans="1:20" x14ac:dyDescent="0.25">
      <c r="B308" s="142" t="s">
        <v>2070</v>
      </c>
      <c r="C308" s="142" t="s">
        <v>1492</v>
      </c>
      <c r="D308" s="142" t="s">
        <v>714</v>
      </c>
      <c r="E308" s="142" t="s">
        <v>1609</v>
      </c>
      <c r="F308" s="142" t="s">
        <v>1611</v>
      </c>
      <c r="G308" s="142" t="s">
        <v>1292</v>
      </c>
      <c r="H308" s="142" t="s">
        <v>1292</v>
      </c>
      <c r="I308" s="142" t="s">
        <v>496</v>
      </c>
      <c r="J308" s="142" t="s">
        <v>1292</v>
      </c>
      <c r="K308" s="142" t="s">
        <v>1528</v>
      </c>
      <c r="L308" s="142" t="s">
        <v>1292</v>
      </c>
      <c r="M308" s="142" t="s">
        <v>1292</v>
      </c>
      <c r="N308" s="142" t="s">
        <v>1292</v>
      </c>
      <c r="O308" s="142" t="s">
        <v>1132</v>
      </c>
      <c r="P308" s="147">
        <v>0.3</v>
      </c>
      <c r="Q308" s="142" t="s">
        <v>1292</v>
      </c>
      <c r="R308" s="142" t="s">
        <v>1134</v>
      </c>
      <c r="S308" s="142" t="s">
        <v>1292</v>
      </c>
      <c r="T308" s="142" t="s">
        <v>2071</v>
      </c>
    </row>
    <row r="309" spans="1:20" x14ac:dyDescent="0.25">
      <c r="A309" s="142" t="s">
        <v>1498</v>
      </c>
      <c r="B309" s="142" t="s">
        <v>1480</v>
      </c>
      <c r="C309" s="142" t="s">
        <v>1492</v>
      </c>
      <c r="D309" s="142" t="s">
        <v>714</v>
      </c>
      <c r="E309" s="142" t="s">
        <v>1546</v>
      </c>
      <c r="F309" s="142" t="s">
        <v>1292</v>
      </c>
      <c r="G309" s="142" t="s">
        <v>2327</v>
      </c>
      <c r="H309" s="142" t="s">
        <v>1292</v>
      </c>
      <c r="I309" s="142" t="s">
        <v>322</v>
      </c>
      <c r="J309" s="142" t="s">
        <v>323</v>
      </c>
      <c r="K309" s="142" t="s">
        <v>1530</v>
      </c>
      <c r="L309" s="142" t="s">
        <v>2328</v>
      </c>
      <c r="M309" s="146">
        <v>44816</v>
      </c>
      <c r="N309" s="142">
        <v>30</v>
      </c>
      <c r="O309" s="142" t="s">
        <v>1132</v>
      </c>
      <c r="P309" s="147">
        <v>1</v>
      </c>
      <c r="Q309" s="142" t="s">
        <v>1292</v>
      </c>
      <c r="R309" s="142" t="s">
        <v>1134</v>
      </c>
      <c r="S309" s="142" t="s">
        <v>2326</v>
      </c>
      <c r="T309" s="142" t="s">
        <v>2361</v>
      </c>
    </row>
    <row r="310" spans="1:20" x14ac:dyDescent="0.25">
      <c r="B310" s="142" t="s">
        <v>2148</v>
      </c>
      <c r="C310" s="142" t="s">
        <v>1492</v>
      </c>
      <c r="D310" s="142" t="s">
        <v>714</v>
      </c>
      <c r="E310" s="142" t="s">
        <v>1547</v>
      </c>
      <c r="F310" s="142" t="s">
        <v>1292</v>
      </c>
      <c r="G310" s="142" t="s">
        <v>2329</v>
      </c>
      <c r="H310" s="142" t="s">
        <v>1292</v>
      </c>
      <c r="I310" s="142" t="s">
        <v>322</v>
      </c>
      <c r="J310" s="142" t="s">
        <v>323</v>
      </c>
      <c r="K310" s="142" t="s">
        <v>1292</v>
      </c>
      <c r="L310" s="142" t="s">
        <v>2362</v>
      </c>
      <c r="M310" s="146">
        <v>44816</v>
      </c>
      <c r="N310" s="142">
        <v>30</v>
      </c>
      <c r="O310" s="142" t="s">
        <v>1328</v>
      </c>
      <c r="P310" s="147">
        <v>1</v>
      </c>
      <c r="Q310" s="142" t="s">
        <v>1292</v>
      </c>
      <c r="R310" s="142" t="s">
        <v>1134</v>
      </c>
      <c r="S310" s="142" t="s">
        <v>2326</v>
      </c>
      <c r="T310" s="142" t="s">
        <v>2363</v>
      </c>
    </row>
    <row r="311" spans="1:20" x14ac:dyDescent="0.25">
      <c r="B311" s="142" t="s">
        <v>1723</v>
      </c>
      <c r="C311" s="142" t="s">
        <v>1492</v>
      </c>
      <c r="D311" s="142" t="s">
        <v>714</v>
      </c>
      <c r="E311" s="142" t="s">
        <v>1548</v>
      </c>
      <c r="F311" s="142" t="s">
        <v>1292</v>
      </c>
      <c r="G311" s="142" t="s">
        <v>2330</v>
      </c>
      <c r="H311" s="142" t="s">
        <v>1292</v>
      </c>
      <c r="I311" s="142" t="s">
        <v>322</v>
      </c>
      <c r="J311" s="142" t="s">
        <v>323</v>
      </c>
      <c r="K311" s="142" t="s">
        <v>1530</v>
      </c>
      <c r="L311" s="142" t="s">
        <v>2331</v>
      </c>
      <c r="M311" s="146">
        <v>44805</v>
      </c>
      <c r="N311" s="142">
        <v>30</v>
      </c>
      <c r="O311" s="142" t="s">
        <v>1328</v>
      </c>
      <c r="P311" s="147">
        <v>1</v>
      </c>
      <c r="Q311" s="142" t="s">
        <v>1292</v>
      </c>
      <c r="R311" s="142" t="s">
        <v>1134</v>
      </c>
      <c r="S311" s="142" t="s">
        <v>2326</v>
      </c>
      <c r="T311" s="142" t="s">
        <v>1292</v>
      </c>
    </row>
    <row r="312" spans="1:20" x14ac:dyDescent="0.25">
      <c r="B312" s="142" t="s">
        <v>2162</v>
      </c>
      <c r="C312" s="142" t="s">
        <v>109</v>
      </c>
      <c r="D312" s="142" t="s">
        <v>714</v>
      </c>
      <c r="E312" s="142" t="s">
        <v>1292</v>
      </c>
      <c r="F312" s="142" t="s">
        <v>1292</v>
      </c>
      <c r="G312" s="142" t="s">
        <v>1292</v>
      </c>
      <c r="H312" s="142" t="s">
        <v>1292</v>
      </c>
      <c r="I312" s="142" t="s">
        <v>322</v>
      </c>
      <c r="J312" s="142" t="s">
        <v>323</v>
      </c>
      <c r="K312" s="142" t="s">
        <v>1292</v>
      </c>
      <c r="L312" s="142" t="s">
        <v>1292</v>
      </c>
      <c r="M312" s="142" t="s">
        <v>1292</v>
      </c>
      <c r="N312" s="142" t="s">
        <v>1292</v>
      </c>
      <c r="O312" s="142" t="s">
        <v>1381</v>
      </c>
      <c r="P312" s="147">
        <v>0</v>
      </c>
      <c r="Q312" s="142">
        <v>22</v>
      </c>
      <c r="R312" s="142" t="s">
        <v>169</v>
      </c>
      <c r="S312" s="142" t="s">
        <v>1292</v>
      </c>
      <c r="T312" s="142" t="s">
        <v>1292</v>
      </c>
    </row>
    <row r="313" spans="1:20" x14ac:dyDescent="0.25">
      <c r="A313" s="142" t="s">
        <v>1311</v>
      </c>
      <c r="B313" s="142" t="s">
        <v>426</v>
      </c>
      <c r="C313" s="142" t="s">
        <v>830</v>
      </c>
      <c r="D313" s="142" t="s">
        <v>123</v>
      </c>
      <c r="E313" s="142" t="s">
        <v>225</v>
      </c>
      <c r="F313" s="142" t="s">
        <v>247</v>
      </c>
      <c r="G313" s="142" t="s">
        <v>207</v>
      </c>
      <c r="H313" s="142" t="s">
        <v>1292</v>
      </c>
      <c r="I313" s="142" t="s">
        <v>322</v>
      </c>
      <c r="J313" s="142" t="s">
        <v>341</v>
      </c>
      <c r="K313" s="142" t="s">
        <v>488</v>
      </c>
      <c r="L313" s="142" t="s">
        <v>1292</v>
      </c>
      <c r="M313" s="146">
        <v>43891</v>
      </c>
      <c r="N313" s="142">
        <v>720</v>
      </c>
      <c r="O313" s="142" t="s">
        <v>1132</v>
      </c>
      <c r="P313" s="147">
        <v>0.28000000000000003</v>
      </c>
      <c r="Q313" s="142">
        <v>20.88</v>
      </c>
      <c r="R313" s="142" t="s">
        <v>169</v>
      </c>
      <c r="S313" s="142" t="s">
        <v>162</v>
      </c>
      <c r="T313" s="142" t="s">
        <v>1292</v>
      </c>
    </row>
    <row r="314" spans="1:20" x14ac:dyDescent="0.25">
      <c r="A314" s="142" t="s">
        <v>1289</v>
      </c>
      <c r="B314" s="142" t="s">
        <v>88</v>
      </c>
      <c r="C314" s="142" t="s">
        <v>110</v>
      </c>
      <c r="D314" s="142" t="s">
        <v>714</v>
      </c>
      <c r="E314" s="142" t="s">
        <v>1292</v>
      </c>
      <c r="F314" s="142" t="s">
        <v>1292</v>
      </c>
      <c r="G314" s="142" t="s">
        <v>1292</v>
      </c>
      <c r="H314" s="142" t="s">
        <v>1292</v>
      </c>
      <c r="I314" s="142" t="s">
        <v>504</v>
      </c>
      <c r="J314" s="142" t="s">
        <v>333</v>
      </c>
      <c r="K314" s="142" t="s">
        <v>484</v>
      </c>
      <c r="L314" s="142" t="s">
        <v>393</v>
      </c>
      <c r="M314" s="146">
        <v>44168</v>
      </c>
      <c r="N314" s="142">
        <v>90</v>
      </c>
      <c r="O314" s="142" t="s">
        <v>1328</v>
      </c>
      <c r="P314" s="147">
        <v>1</v>
      </c>
      <c r="Q314" s="142" t="s">
        <v>1292</v>
      </c>
      <c r="R314" s="142" t="s">
        <v>1134</v>
      </c>
      <c r="S314" s="142" t="s">
        <v>159</v>
      </c>
      <c r="T314" s="142" t="s">
        <v>1292</v>
      </c>
    </row>
    <row r="315" spans="1:20" x14ac:dyDescent="0.25">
      <c r="B315" s="142" t="s">
        <v>87</v>
      </c>
      <c r="C315" s="142" t="s">
        <v>110</v>
      </c>
      <c r="D315" s="142" t="s">
        <v>714</v>
      </c>
      <c r="E315" s="142" t="s">
        <v>1292</v>
      </c>
      <c r="F315" s="142" t="s">
        <v>1292</v>
      </c>
      <c r="G315" s="142" t="s">
        <v>1292</v>
      </c>
      <c r="H315" s="142" t="s">
        <v>1292</v>
      </c>
      <c r="I315" s="142" t="s">
        <v>504</v>
      </c>
      <c r="J315" s="142" t="s">
        <v>333</v>
      </c>
      <c r="K315" s="142" t="s">
        <v>483</v>
      </c>
      <c r="L315" s="142" t="s">
        <v>392</v>
      </c>
      <c r="M315" s="146">
        <v>44175</v>
      </c>
      <c r="N315" s="142">
        <v>90</v>
      </c>
      <c r="O315" s="142" t="s">
        <v>1328</v>
      </c>
      <c r="P315" s="147">
        <v>1</v>
      </c>
      <c r="Q315" s="142" t="s">
        <v>1292</v>
      </c>
      <c r="R315" s="142" t="s">
        <v>1134</v>
      </c>
      <c r="S315" s="142" t="s">
        <v>159</v>
      </c>
      <c r="T315" s="142" t="s">
        <v>1292</v>
      </c>
    </row>
    <row r="316" spans="1:20" x14ac:dyDescent="0.25">
      <c r="B316" s="142" t="s">
        <v>415</v>
      </c>
      <c r="C316" s="142" t="s">
        <v>110</v>
      </c>
      <c r="D316" s="142" t="s">
        <v>714</v>
      </c>
      <c r="E316" s="142" t="s">
        <v>209</v>
      </c>
      <c r="F316" s="142" t="s">
        <v>210</v>
      </c>
      <c r="G316" s="142" t="s">
        <v>203</v>
      </c>
      <c r="H316" s="142" t="s">
        <v>1292</v>
      </c>
      <c r="I316" s="142" t="s">
        <v>504</v>
      </c>
      <c r="J316" s="142" t="s">
        <v>261</v>
      </c>
      <c r="K316" s="142" t="s">
        <v>448</v>
      </c>
      <c r="L316" s="142" t="s">
        <v>361</v>
      </c>
      <c r="M316" s="146">
        <v>43956</v>
      </c>
      <c r="N316" s="142">
        <v>240</v>
      </c>
      <c r="O316" s="142" t="s">
        <v>1328</v>
      </c>
      <c r="P316" s="147">
        <v>1</v>
      </c>
      <c r="Q316" s="142">
        <v>100</v>
      </c>
      <c r="R316" s="142" t="s">
        <v>169</v>
      </c>
      <c r="S316" s="142" t="s">
        <v>131</v>
      </c>
      <c r="T316" s="142" t="s">
        <v>1292</v>
      </c>
    </row>
    <row r="317" spans="1:20" x14ac:dyDescent="0.25">
      <c r="B317" s="142" t="s">
        <v>86</v>
      </c>
      <c r="C317" s="142" t="s">
        <v>109</v>
      </c>
      <c r="D317" s="142" t="s">
        <v>714</v>
      </c>
      <c r="E317" s="142" t="s">
        <v>1292</v>
      </c>
      <c r="F317" s="142" t="s">
        <v>1292</v>
      </c>
      <c r="G317" s="142" t="s">
        <v>924</v>
      </c>
      <c r="H317" s="142" t="s">
        <v>923</v>
      </c>
      <c r="I317" s="142" t="s">
        <v>504</v>
      </c>
      <c r="J317" s="142" t="s">
        <v>333</v>
      </c>
      <c r="K317" s="142" t="s">
        <v>482</v>
      </c>
      <c r="L317" s="142" t="s">
        <v>391</v>
      </c>
      <c r="M317" s="146">
        <v>44162</v>
      </c>
      <c r="N317" s="142">
        <v>60</v>
      </c>
      <c r="O317" s="142" t="s">
        <v>1131</v>
      </c>
      <c r="P317" s="147">
        <v>1</v>
      </c>
      <c r="Q317" s="142">
        <v>12</v>
      </c>
      <c r="R317" s="142" t="s">
        <v>169</v>
      </c>
      <c r="S317" s="142" t="s">
        <v>150</v>
      </c>
      <c r="T317" s="142" t="s">
        <v>1667</v>
      </c>
    </row>
    <row r="318" spans="1:20" x14ac:dyDescent="0.25">
      <c r="A318" s="142" t="s">
        <v>1819</v>
      </c>
      <c r="B318" s="142" t="s">
        <v>1790</v>
      </c>
      <c r="C318" s="142" t="s">
        <v>124</v>
      </c>
      <c r="D318" s="142" t="s">
        <v>714</v>
      </c>
      <c r="E318" s="142" t="s">
        <v>1292</v>
      </c>
      <c r="F318" s="142" t="s">
        <v>1292</v>
      </c>
      <c r="G318" s="142" t="s">
        <v>1292</v>
      </c>
      <c r="H318" s="142" t="s">
        <v>1292</v>
      </c>
      <c r="I318" s="142" t="s">
        <v>504</v>
      </c>
      <c r="J318" s="142" t="s">
        <v>1147</v>
      </c>
      <c r="K318" s="142" t="s">
        <v>1292</v>
      </c>
      <c r="L318" s="142" t="s">
        <v>1292</v>
      </c>
      <c r="M318" s="142" t="s">
        <v>1292</v>
      </c>
      <c r="N318" s="142" t="s">
        <v>1292</v>
      </c>
      <c r="O318" s="142" t="s">
        <v>1381</v>
      </c>
      <c r="P318" s="147">
        <v>0</v>
      </c>
      <c r="Q318" s="142" t="s">
        <v>1292</v>
      </c>
      <c r="R318" s="142" t="s">
        <v>169</v>
      </c>
      <c r="S318" s="142" t="s">
        <v>1292</v>
      </c>
      <c r="T318" s="142" t="s">
        <v>1292</v>
      </c>
    </row>
    <row r="319" spans="1:20" x14ac:dyDescent="0.25">
      <c r="A319" s="142" t="s">
        <v>1313</v>
      </c>
      <c r="B319" s="142" t="s">
        <v>1804</v>
      </c>
      <c r="C319" s="142" t="s">
        <v>109</v>
      </c>
      <c r="D319" s="142" t="s">
        <v>714</v>
      </c>
      <c r="E319" s="142" t="s">
        <v>1292</v>
      </c>
      <c r="F319" s="142" t="s">
        <v>1292</v>
      </c>
      <c r="G319" s="142" t="s">
        <v>1292</v>
      </c>
      <c r="H319" s="142" t="s">
        <v>1292</v>
      </c>
      <c r="I319" s="142" t="s">
        <v>504</v>
      </c>
      <c r="J319" s="142" t="s">
        <v>2185</v>
      </c>
      <c r="K319" s="142" t="s">
        <v>1292</v>
      </c>
      <c r="L319" s="142" t="s">
        <v>1292</v>
      </c>
      <c r="M319" s="142" t="s">
        <v>1292</v>
      </c>
      <c r="N319" s="142" t="s">
        <v>1292</v>
      </c>
      <c r="O319" s="142" t="s">
        <v>1381</v>
      </c>
      <c r="P319" s="147">
        <v>0</v>
      </c>
      <c r="Q319" s="142" t="s">
        <v>1292</v>
      </c>
      <c r="R319" s="142" t="s">
        <v>1292</v>
      </c>
      <c r="S319" s="142" t="s">
        <v>1292</v>
      </c>
      <c r="T319" s="142" t="s">
        <v>1292</v>
      </c>
    </row>
    <row r="320" spans="1:20" x14ac:dyDescent="0.25">
      <c r="B320" s="142" t="s">
        <v>2068</v>
      </c>
      <c r="C320" s="142" t="s">
        <v>110</v>
      </c>
      <c r="D320" s="142" t="s">
        <v>714</v>
      </c>
      <c r="E320" s="142" t="s">
        <v>1292</v>
      </c>
      <c r="F320" s="142" t="s">
        <v>1292</v>
      </c>
      <c r="G320" s="142" t="s">
        <v>1292</v>
      </c>
      <c r="H320" s="142" t="s">
        <v>1292</v>
      </c>
      <c r="I320" s="142" t="s">
        <v>504</v>
      </c>
      <c r="J320" s="142" t="s">
        <v>1292</v>
      </c>
      <c r="K320" s="142" t="s">
        <v>1063</v>
      </c>
      <c r="L320" s="142" t="s">
        <v>1186</v>
      </c>
      <c r="M320" s="142" t="s">
        <v>1292</v>
      </c>
      <c r="N320" s="142">
        <v>150</v>
      </c>
      <c r="O320" s="142" t="s">
        <v>1132</v>
      </c>
      <c r="P320" s="147">
        <v>0.77</v>
      </c>
      <c r="Q320" s="142" t="s">
        <v>1292</v>
      </c>
      <c r="R320" s="142" t="s">
        <v>169</v>
      </c>
      <c r="S320" s="142" t="s">
        <v>1179</v>
      </c>
      <c r="T320" s="142" t="s">
        <v>2069</v>
      </c>
    </row>
    <row r="321" spans="1:20" x14ac:dyDescent="0.25">
      <c r="A321" s="142" t="s">
        <v>1317</v>
      </c>
      <c r="B321" s="142" t="s">
        <v>422</v>
      </c>
      <c r="C321" s="142" t="s">
        <v>109</v>
      </c>
      <c r="D321" s="142" t="s">
        <v>714</v>
      </c>
      <c r="E321" s="142" t="s">
        <v>1102</v>
      </c>
      <c r="F321" s="142" t="s">
        <v>1292</v>
      </c>
      <c r="G321" s="142" t="s">
        <v>1101</v>
      </c>
      <c r="H321" s="142" t="s">
        <v>1292</v>
      </c>
      <c r="I321" s="142" t="s">
        <v>494</v>
      </c>
      <c r="J321" s="142" t="s">
        <v>299</v>
      </c>
      <c r="K321" s="142" t="s">
        <v>460</v>
      </c>
      <c r="L321" s="142" t="s">
        <v>373</v>
      </c>
      <c r="M321" s="146">
        <v>44167</v>
      </c>
      <c r="N321" s="142">
        <v>45</v>
      </c>
      <c r="O321" s="142" t="s">
        <v>1328</v>
      </c>
      <c r="P321" s="147">
        <v>1</v>
      </c>
      <c r="Q321" s="142" t="s">
        <v>1292</v>
      </c>
      <c r="R321" s="142" t="s">
        <v>169</v>
      </c>
      <c r="S321" s="142" t="s">
        <v>144</v>
      </c>
      <c r="T321" s="142" t="s">
        <v>1292</v>
      </c>
    </row>
    <row r="322" spans="1:20" x14ac:dyDescent="0.25">
      <c r="B322" s="142" t="s">
        <v>1439</v>
      </c>
      <c r="C322" s="142" t="s">
        <v>1492</v>
      </c>
      <c r="D322" s="142" t="s">
        <v>714</v>
      </c>
      <c r="E322" s="142" t="s">
        <v>1569</v>
      </c>
      <c r="F322" s="142" t="s">
        <v>1292</v>
      </c>
      <c r="G322" s="142" t="s">
        <v>1292</v>
      </c>
      <c r="H322" s="142" t="s">
        <v>1292</v>
      </c>
      <c r="I322" s="142" t="s">
        <v>494</v>
      </c>
      <c r="J322" s="142" t="s">
        <v>1292</v>
      </c>
      <c r="K322" s="142" t="s">
        <v>1514</v>
      </c>
      <c r="L322" s="142" t="s">
        <v>1292</v>
      </c>
      <c r="M322" s="142" t="s">
        <v>1292</v>
      </c>
      <c r="N322" s="142" t="s">
        <v>1292</v>
      </c>
      <c r="O322" s="142" t="s">
        <v>1142</v>
      </c>
      <c r="P322" s="147">
        <v>0</v>
      </c>
      <c r="Q322" s="142" t="s">
        <v>1292</v>
      </c>
      <c r="R322" s="142" t="s">
        <v>1292</v>
      </c>
      <c r="S322" s="142" t="s">
        <v>1292</v>
      </c>
      <c r="T322" s="142" t="s">
        <v>1537</v>
      </c>
    </row>
    <row r="323" spans="1:20" x14ac:dyDescent="0.25">
      <c r="B323" s="142" t="s">
        <v>1440</v>
      </c>
      <c r="C323" s="142" t="s">
        <v>1492</v>
      </c>
      <c r="D323" s="142" t="s">
        <v>714</v>
      </c>
      <c r="E323" s="142" t="s">
        <v>1557</v>
      </c>
      <c r="F323" s="142" t="s">
        <v>1292</v>
      </c>
      <c r="G323" s="142" t="s">
        <v>2296</v>
      </c>
      <c r="H323" s="142" t="s">
        <v>1292</v>
      </c>
      <c r="I323" s="142" t="s">
        <v>494</v>
      </c>
      <c r="J323" s="142" t="s">
        <v>299</v>
      </c>
      <c r="K323" s="142" t="s">
        <v>1514</v>
      </c>
      <c r="L323" s="142" t="s">
        <v>2298</v>
      </c>
      <c r="M323" s="142" t="s">
        <v>1292</v>
      </c>
      <c r="N323" s="142" t="s">
        <v>1292</v>
      </c>
      <c r="O323" s="142" t="s">
        <v>1328</v>
      </c>
      <c r="P323" s="147">
        <v>1</v>
      </c>
      <c r="Q323" s="142" t="s">
        <v>1292</v>
      </c>
      <c r="R323" s="142" t="s">
        <v>1292</v>
      </c>
      <c r="S323" s="142" t="s">
        <v>2292</v>
      </c>
      <c r="T323" s="142" t="s">
        <v>1292</v>
      </c>
    </row>
    <row r="324" spans="1:20" x14ac:dyDescent="0.25">
      <c r="B324" s="142" t="s">
        <v>2062</v>
      </c>
      <c r="C324" s="142" t="s">
        <v>110</v>
      </c>
      <c r="D324" s="142" t="s">
        <v>714</v>
      </c>
      <c r="E324" s="142" t="s">
        <v>2059</v>
      </c>
      <c r="F324" s="142" t="s">
        <v>1292</v>
      </c>
      <c r="G324" s="142" t="s">
        <v>1292</v>
      </c>
      <c r="H324" s="142" t="s">
        <v>1292</v>
      </c>
      <c r="I324" s="142" t="s">
        <v>494</v>
      </c>
      <c r="J324" s="142" t="s">
        <v>1292</v>
      </c>
      <c r="K324" s="142" t="s">
        <v>2060</v>
      </c>
      <c r="L324" s="142" t="s">
        <v>1292</v>
      </c>
      <c r="M324" s="142" t="s">
        <v>1292</v>
      </c>
      <c r="N324" s="142" t="s">
        <v>1292</v>
      </c>
      <c r="O324" s="142" t="s">
        <v>1132</v>
      </c>
      <c r="P324" s="147">
        <v>0.6</v>
      </c>
      <c r="Q324" s="142" t="s">
        <v>1292</v>
      </c>
      <c r="R324" s="142" t="s">
        <v>1292</v>
      </c>
      <c r="S324" s="142" t="s">
        <v>1292</v>
      </c>
      <c r="T324" s="142" t="s">
        <v>2061</v>
      </c>
    </row>
    <row r="325" spans="1:20" x14ac:dyDescent="0.25">
      <c r="B325" s="142" t="s">
        <v>2063</v>
      </c>
      <c r="C325" s="142" t="s">
        <v>110</v>
      </c>
      <c r="D325" s="142" t="s">
        <v>714</v>
      </c>
      <c r="E325" s="142" t="s">
        <v>2064</v>
      </c>
      <c r="F325" s="142" t="s">
        <v>1292</v>
      </c>
      <c r="G325" s="142" t="s">
        <v>1292</v>
      </c>
      <c r="H325" s="142" t="s">
        <v>1292</v>
      </c>
      <c r="I325" s="142" t="s">
        <v>494</v>
      </c>
      <c r="J325" s="142" t="s">
        <v>1292</v>
      </c>
      <c r="K325" s="142" t="s">
        <v>2065</v>
      </c>
      <c r="L325" s="142" t="s">
        <v>1292</v>
      </c>
      <c r="M325" s="142" t="s">
        <v>1292</v>
      </c>
      <c r="N325" s="142" t="s">
        <v>1292</v>
      </c>
      <c r="O325" s="142" t="s">
        <v>1132</v>
      </c>
      <c r="P325" s="147">
        <v>0.35</v>
      </c>
      <c r="Q325" s="142" t="s">
        <v>1292</v>
      </c>
      <c r="R325" s="142" t="s">
        <v>1292</v>
      </c>
      <c r="S325" s="142" t="s">
        <v>1292</v>
      </c>
      <c r="T325" s="142" t="s">
        <v>1292</v>
      </c>
    </row>
    <row r="326" spans="1:20" x14ac:dyDescent="0.25">
      <c r="A326" s="142" t="s">
        <v>1815</v>
      </c>
      <c r="B326" s="142" t="s">
        <v>2186</v>
      </c>
      <c r="C326" s="142" t="s">
        <v>109</v>
      </c>
      <c r="D326" s="142" t="s">
        <v>714</v>
      </c>
      <c r="E326" s="142" t="s">
        <v>1292</v>
      </c>
      <c r="F326" s="142" t="s">
        <v>1292</v>
      </c>
      <c r="G326" s="142" t="s">
        <v>1292</v>
      </c>
      <c r="H326" s="142" t="s">
        <v>1292</v>
      </c>
      <c r="I326" s="142" t="s">
        <v>492</v>
      </c>
      <c r="J326" s="142" t="s">
        <v>2187</v>
      </c>
      <c r="K326" s="142" t="s">
        <v>1292</v>
      </c>
      <c r="L326" s="142" t="s">
        <v>1292</v>
      </c>
      <c r="M326" s="142" t="s">
        <v>1292</v>
      </c>
      <c r="N326" s="142" t="s">
        <v>1292</v>
      </c>
      <c r="O326" s="142" t="s">
        <v>1381</v>
      </c>
      <c r="P326" s="147">
        <v>0</v>
      </c>
      <c r="Q326" s="142" t="s">
        <v>1292</v>
      </c>
      <c r="R326" s="142" t="s">
        <v>1292</v>
      </c>
      <c r="S326" s="142" t="s">
        <v>1292</v>
      </c>
      <c r="T326" s="142" t="s">
        <v>1292</v>
      </c>
    </row>
    <row r="327" spans="1:20" x14ac:dyDescent="0.25">
      <c r="B327" s="142" t="s">
        <v>2188</v>
      </c>
      <c r="C327" s="142" t="s">
        <v>109</v>
      </c>
      <c r="D327" s="142" t="s">
        <v>714</v>
      </c>
      <c r="E327" s="142" t="s">
        <v>1292</v>
      </c>
      <c r="F327" s="142" t="s">
        <v>1292</v>
      </c>
      <c r="G327" s="142" t="s">
        <v>1292</v>
      </c>
      <c r="H327" s="142" t="s">
        <v>1292</v>
      </c>
      <c r="I327" s="142" t="s">
        <v>492</v>
      </c>
      <c r="J327" s="142" t="s">
        <v>2187</v>
      </c>
      <c r="K327" s="142" t="s">
        <v>1292</v>
      </c>
      <c r="L327" s="142" t="s">
        <v>1292</v>
      </c>
      <c r="M327" s="142" t="s">
        <v>1292</v>
      </c>
      <c r="N327" s="142" t="s">
        <v>1292</v>
      </c>
      <c r="O327" s="142" t="s">
        <v>1381</v>
      </c>
      <c r="P327" s="147">
        <v>0</v>
      </c>
      <c r="Q327" s="142" t="s">
        <v>1292</v>
      </c>
      <c r="R327" s="142" t="s">
        <v>1292</v>
      </c>
      <c r="S327" s="142" t="s">
        <v>1292</v>
      </c>
      <c r="T327" s="142" t="s">
        <v>1292</v>
      </c>
    </row>
    <row r="328" spans="1:20" x14ac:dyDescent="0.25">
      <c r="A328" s="142" t="s">
        <v>1368</v>
      </c>
      <c r="B328" s="142" t="s">
        <v>976</v>
      </c>
      <c r="C328" s="142" t="s">
        <v>110</v>
      </c>
      <c r="D328" s="142" t="s">
        <v>714</v>
      </c>
      <c r="E328" s="142" t="s">
        <v>241</v>
      </c>
      <c r="F328" s="142" t="s">
        <v>979</v>
      </c>
      <c r="G328" s="142" t="s">
        <v>982</v>
      </c>
      <c r="H328" s="142" t="s">
        <v>983</v>
      </c>
      <c r="I328" s="142" t="s">
        <v>507</v>
      </c>
      <c r="J328" s="142" t="s">
        <v>980</v>
      </c>
      <c r="K328" s="142" t="s">
        <v>447</v>
      </c>
      <c r="L328" s="142" t="s">
        <v>1126</v>
      </c>
      <c r="M328" s="146">
        <v>44414</v>
      </c>
      <c r="N328" s="142">
        <v>120</v>
      </c>
      <c r="O328" s="142" t="s">
        <v>1132</v>
      </c>
      <c r="P328" s="147">
        <v>1</v>
      </c>
      <c r="Q328" s="142">
        <v>24</v>
      </c>
      <c r="R328" s="142" t="s">
        <v>169</v>
      </c>
      <c r="S328" s="142" t="s">
        <v>966</v>
      </c>
      <c r="T328" s="142" t="s">
        <v>2132</v>
      </c>
    </row>
    <row r="329" spans="1:20" x14ac:dyDescent="0.25">
      <c r="A329" s="142" t="s">
        <v>1307</v>
      </c>
      <c r="B329" s="142" t="s">
        <v>1120</v>
      </c>
      <c r="C329" s="142" t="s">
        <v>109</v>
      </c>
      <c r="D329" s="142" t="s">
        <v>714</v>
      </c>
      <c r="E329" s="142" t="s">
        <v>857</v>
      </c>
      <c r="F329" s="142" t="s">
        <v>1292</v>
      </c>
      <c r="G329" s="142" t="s">
        <v>856</v>
      </c>
      <c r="H329" s="142" t="s">
        <v>1292</v>
      </c>
      <c r="I329" s="142" t="s">
        <v>499</v>
      </c>
      <c r="J329" s="142" t="s">
        <v>668</v>
      </c>
      <c r="K329" s="142" t="s">
        <v>860</v>
      </c>
      <c r="L329" s="142" t="s">
        <v>859</v>
      </c>
      <c r="M329" s="146">
        <v>44468</v>
      </c>
      <c r="N329" s="142">
        <v>90</v>
      </c>
      <c r="O329" s="142" t="s">
        <v>1131</v>
      </c>
      <c r="P329" s="147">
        <v>1</v>
      </c>
      <c r="Q329" s="142" t="s">
        <v>1292</v>
      </c>
      <c r="R329" s="142" t="s">
        <v>1134</v>
      </c>
      <c r="S329" s="142" t="s">
        <v>666</v>
      </c>
      <c r="T329" s="142" t="s">
        <v>1160</v>
      </c>
    </row>
    <row r="330" spans="1:20" x14ac:dyDescent="0.25">
      <c r="B330" s="142" t="s">
        <v>1483</v>
      </c>
      <c r="C330" s="142" t="s">
        <v>1492</v>
      </c>
      <c r="D330" s="142" t="s">
        <v>714</v>
      </c>
      <c r="E330" s="142" t="s">
        <v>1614</v>
      </c>
      <c r="F330" s="142" t="s">
        <v>1292</v>
      </c>
      <c r="G330" s="142" t="s">
        <v>1292</v>
      </c>
      <c r="H330" s="142" t="s">
        <v>1292</v>
      </c>
      <c r="I330" s="142" t="s">
        <v>499</v>
      </c>
      <c r="J330" s="142" t="s">
        <v>1292</v>
      </c>
      <c r="K330" s="142" t="s">
        <v>1529</v>
      </c>
      <c r="L330" s="142" t="s">
        <v>1292</v>
      </c>
      <c r="M330" s="142" t="s">
        <v>1292</v>
      </c>
      <c r="N330" s="142" t="s">
        <v>1292</v>
      </c>
      <c r="O330" s="142" t="s">
        <v>1142</v>
      </c>
      <c r="P330" s="147">
        <v>0</v>
      </c>
      <c r="Q330" s="142" t="s">
        <v>1292</v>
      </c>
      <c r="R330" s="142" t="s">
        <v>1292</v>
      </c>
      <c r="S330" s="142" t="s">
        <v>1292</v>
      </c>
      <c r="T330" s="142" t="s">
        <v>1537</v>
      </c>
    </row>
    <row r="331" spans="1:20" x14ac:dyDescent="0.25">
      <c r="B331" s="142" t="s">
        <v>1484</v>
      </c>
      <c r="C331" s="142" t="s">
        <v>1492</v>
      </c>
      <c r="D331" s="142" t="s">
        <v>714</v>
      </c>
      <c r="E331" s="142" t="s">
        <v>1552</v>
      </c>
      <c r="F331" s="142" t="s">
        <v>1292</v>
      </c>
      <c r="G331" s="142" t="s">
        <v>1292</v>
      </c>
      <c r="H331" s="142" t="s">
        <v>1292</v>
      </c>
      <c r="I331" s="142" t="s">
        <v>499</v>
      </c>
      <c r="J331" s="142" t="s">
        <v>1292</v>
      </c>
      <c r="K331" s="142" t="s">
        <v>1529</v>
      </c>
      <c r="L331" s="142" t="s">
        <v>1292</v>
      </c>
      <c r="M331" s="142" t="s">
        <v>1292</v>
      </c>
      <c r="N331" s="142" t="s">
        <v>1292</v>
      </c>
      <c r="O331" s="142" t="s">
        <v>1142</v>
      </c>
      <c r="P331" s="147">
        <v>0</v>
      </c>
      <c r="Q331" s="142" t="s">
        <v>1292</v>
      </c>
      <c r="R331" s="142" t="s">
        <v>1292</v>
      </c>
      <c r="S331" s="142" t="s">
        <v>1292</v>
      </c>
      <c r="T331" s="142" t="s">
        <v>1537</v>
      </c>
    </row>
    <row r="332" spans="1:20" x14ac:dyDescent="0.25">
      <c r="B332" s="142" t="s">
        <v>1682</v>
      </c>
      <c r="C332" s="142" t="s">
        <v>1492</v>
      </c>
      <c r="D332" s="142" t="s">
        <v>714</v>
      </c>
      <c r="E332" s="142" t="s">
        <v>1292</v>
      </c>
      <c r="F332" s="142" t="s">
        <v>1292</v>
      </c>
      <c r="G332" s="142" t="s">
        <v>1292</v>
      </c>
      <c r="H332" s="142" t="s">
        <v>1292</v>
      </c>
      <c r="I332" s="142" t="s">
        <v>499</v>
      </c>
      <c r="J332" s="142" t="s">
        <v>1292</v>
      </c>
      <c r="K332" s="142" t="s">
        <v>479</v>
      </c>
      <c r="L332" s="142" t="s">
        <v>1292</v>
      </c>
      <c r="M332" s="142" t="s">
        <v>1292</v>
      </c>
      <c r="N332" s="142" t="s">
        <v>1292</v>
      </c>
      <c r="O332" s="142" t="s">
        <v>1142</v>
      </c>
      <c r="P332" s="147">
        <v>0</v>
      </c>
      <c r="Q332" s="142">
        <v>104</v>
      </c>
      <c r="R332" s="142" t="s">
        <v>169</v>
      </c>
      <c r="S332" s="142" t="s">
        <v>1292</v>
      </c>
      <c r="T332" s="142" t="s">
        <v>1691</v>
      </c>
    </row>
    <row r="333" spans="1:20" x14ac:dyDescent="0.25">
      <c r="B333" s="142" t="s">
        <v>1809</v>
      </c>
      <c r="C333" s="142" t="s">
        <v>124</v>
      </c>
      <c r="D333" s="142" t="s">
        <v>714</v>
      </c>
      <c r="E333" s="142" t="s">
        <v>1292</v>
      </c>
      <c r="F333" s="142" t="s">
        <v>1292</v>
      </c>
      <c r="G333" s="142" t="s">
        <v>1292</v>
      </c>
      <c r="H333" s="142" t="s">
        <v>1292</v>
      </c>
      <c r="I333" s="142" t="s">
        <v>499</v>
      </c>
      <c r="J333" s="142" t="s">
        <v>1292</v>
      </c>
      <c r="K333" s="142" t="s">
        <v>1292</v>
      </c>
      <c r="L333" s="142" t="s">
        <v>1292</v>
      </c>
      <c r="M333" s="142" t="s">
        <v>1292</v>
      </c>
      <c r="N333" s="142" t="s">
        <v>1292</v>
      </c>
      <c r="O333" s="142" t="s">
        <v>1381</v>
      </c>
      <c r="P333" s="147">
        <v>0</v>
      </c>
      <c r="Q333" s="142" t="s">
        <v>1292</v>
      </c>
      <c r="R333" s="142" t="s">
        <v>1292</v>
      </c>
      <c r="S333" s="142" t="s">
        <v>1292</v>
      </c>
      <c r="T333" s="142" t="s">
        <v>1292</v>
      </c>
    </row>
    <row r="334" spans="1:20" x14ac:dyDescent="0.25">
      <c r="B334" s="142" t="s">
        <v>1810</v>
      </c>
      <c r="C334" s="142" t="s">
        <v>109</v>
      </c>
      <c r="D334" s="142" t="s">
        <v>714</v>
      </c>
      <c r="E334" s="142" t="s">
        <v>1292</v>
      </c>
      <c r="F334" s="142" t="s">
        <v>1292</v>
      </c>
      <c r="G334" s="142" t="s">
        <v>1292</v>
      </c>
      <c r="H334" s="142" t="s">
        <v>1292</v>
      </c>
      <c r="I334" s="142" t="s">
        <v>499</v>
      </c>
      <c r="J334" s="142" t="s">
        <v>1292</v>
      </c>
      <c r="K334" s="142" t="s">
        <v>1292</v>
      </c>
      <c r="L334" s="142" t="s">
        <v>1292</v>
      </c>
      <c r="M334" s="142" t="s">
        <v>1292</v>
      </c>
      <c r="N334" s="142" t="s">
        <v>1292</v>
      </c>
      <c r="O334" s="142" t="s">
        <v>1381</v>
      </c>
      <c r="P334" s="147">
        <v>0</v>
      </c>
      <c r="Q334" s="142" t="s">
        <v>1292</v>
      </c>
      <c r="R334" s="142" t="s">
        <v>1292</v>
      </c>
      <c r="S334" s="142" t="s">
        <v>1292</v>
      </c>
      <c r="T334" s="142" t="s">
        <v>1292</v>
      </c>
    </row>
    <row r="335" spans="1:20" x14ac:dyDescent="0.25">
      <c r="B335" s="142" t="s">
        <v>1852</v>
      </c>
      <c r="C335" s="142" t="s">
        <v>110</v>
      </c>
      <c r="D335" s="142" t="s">
        <v>714</v>
      </c>
      <c r="E335" s="142" t="s">
        <v>1292</v>
      </c>
      <c r="F335" s="142" t="s">
        <v>1292</v>
      </c>
      <c r="G335" s="142" t="s">
        <v>1292</v>
      </c>
      <c r="H335" s="142" t="s">
        <v>1292</v>
      </c>
      <c r="I335" s="142" t="s">
        <v>499</v>
      </c>
      <c r="J335" s="142" t="s">
        <v>1292</v>
      </c>
      <c r="K335" s="142" t="s">
        <v>479</v>
      </c>
      <c r="L335" s="142" t="s">
        <v>1853</v>
      </c>
      <c r="M335" s="142" t="s">
        <v>1292</v>
      </c>
      <c r="N335" s="142">
        <v>20</v>
      </c>
      <c r="O335" s="142" t="s">
        <v>1142</v>
      </c>
      <c r="P335" s="147">
        <v>0</v>
      </c>
      <c r="Q335" s="142" t="s">
        <v>1292</v>
      </c>
      <c r="R335" s="142" t="s">
        <v>1292</v>
      </c>
      <c r="S335" s="142" t="s">
        <v>1292</v>
      </c>
      <c r="T335" s="142" t="s">
        <v>1954</v>
      </c>
    </row>
    <row r="336" spans="1:20" x14ac:dyDescent="0.25">
      <c r="B336" s="142" t="s">
        <v>1934</v>
      </c>
      <c r="C336" s="142" t="s">
        <v>110</v>
      </c>
      <c r="D336" s="142" t="s">
        <v>714</v>
      </c>
      <c r="E336" s="142" t="s">
        <v>1292</v>
      </c>
      <c r="F336" s="142" t="s">
        <v>1292</v>
      </c>
      <c r="G336" s="142" t="s">
        <v>1292</v>
      </c>
      <c r="H336" s="142" t="s">
        <v>1292</v>
      </c>
      <c r="I336" s="142" t="s">
        <v>499</v>
      </c>
      <c r="J336" s="142" t="s">
        <v>1292</v>
      </c>
      <c r="K336" s="142" t="s">
        <v>1948</v>
      </c>
      <c r="L336" s="142" t="s">
        <v>1942</v>
      </c>
      <c r="M336" s="142" t="s">
        <v>1292</v>
      </c>
      <c r="N336" s="142">
        <v>20</v>
      </c>
      <c r="O336" s="142" t="s">
        <v>1381</v>
      </c>
      <c r="P336" s="147">
        <v>0</v>
      </c>
      <c r="Q336" s="142" t="s">
        <v>1292</v>
      </c>
      <c r="R336" s="142" t="s">
        <v>1292</v>
      </c>
      <c r="S336" s="142" t="s">
        <v>1292</v>
      </c>
      <c r="T336" s="142" t="s">
        <v>1951</v>
      </c>
    </row>
    <row r="337" spans="1:20" x14ac:dyDescent="0.25">
      <c r="B337" s="142" t="s">
        <v>1935</v>
      </c>
      <c r="C337" s="142" t="s">
        <v>110</v>
      </c>
      <c r="D337" s="142" t="s">
        <v>714</v>
      </c>
      <c r="E337" s="142" t="s">
        <v>1292</v>
      </c>
      <c r="F337" s="142" t="s">
        <v>1292</v>
      </c>
      <c r="G337" s="142" t="s">
        <v>1292</v>
      </c>
      <c r="H337" s="142" t="s">
        <v>1292</v>
      </c>
      <c r="I337" s="142" t="s">
        <v>499</v>
      </c>
      <c r="J337" s="142" t="s">
        <v>1292</v>
      </c>
      <c r="K337" s="142" t="s">
        <v>1292</v>
      </c>
      <c r="L337" s="142" t="s">
        <v>1943</v>
      </c>
      <c r="M337" s="142" t="s">
        <v>1292</v>
      </c>
      <c r="N337" s="142">
        <v>20</v>
      </c>
      <c r="O337" s="142" t="s">
        <v>1381</v>
      </c>
      <c r="P337" s="147">
        <v>0</v>
      </c>
      <c r="Q337" s="142" t="s">
        <v>1292</v>
      </c>
      <c r="R337" s="142" t="s">
        <v>1292</v>
      </c>
      <c r="S337" s="142" t="s">
        <v>1292</v>
      </c>
      <c r="T337" s="142" t="s">
        <v>1952</v>
      </c>
    </row>
    <row r="338" spans="1:20" x14ac:dyDescent="0.25">
      <c r="B338" s="142" t="s">
        <v>1936</v>
      </c>
      <c r="C338" s="142" t="s">
        <v>110</v>
      </c>
      <c r="D338" s="142" t="s">
        <v>714</v>
      </c>
      <c r="E338" s="142" t="s">
        <v>1292</v>
      </c>
      <c r="F338" s="142" t="s">
        <v>1292</v>
      </c>
      <c r="G338" s="142" t="s">
        <v>1292</v>
      </c>
      <c r="H338" s="142" t="s">
        <v>1292</v>
      </c>
      <c r="I338" s="142" t="s">
        <v>499</v>
      </c>
      <c r="J338" s="142" t="s">
        <v>1292</v>
      </c>
      <c r="K338" s="142" t="s">
        <v>1949</v>
      </c>
      <c r="L338" s="142" t="s">
        <v>1944</v>
      </c>
      <c r="M338" s="142" t="s">
        <v>1292</v>
      </c>
      <c r="N338" s="142">
        <v>20</v>
      </c>
      <c r="O338" s="142" t="s">
        <v>1381</v>
      </c>
      <c r="P338" s="147">
        <v>0</v>
      </c>
      <c r="Q338" s="142" t="s">
        <v>1292</v>
      </c>
      <c r="R338" s="142" t="s">
        <v>1292</v>
      </c>
      <c r="S338" s="142" t="s">
        <v>1292</v>
      </c>
      <c r="T338" s="142" t="s">
        <v>1953</v>
      </c>
    </row>
    <row r="339" spans="1:20" x14ac:dyDescent="0.25">
      <c r="B339" s="142" t="s">
        <v>1939</v>
      </c>
      <c r="C339" s="142" t="s">
        <v>110</v>
      </c>
      <c r="D339" s="142" t="s">
        <v>714</v>
      </c>
      <c r="E339" s="142" t="s">
        <v>1292</v>
      </c>
      <c r="F339" s="142" t="s">
        <v>1292</v>
      </c>
      <c r="G339" s="142" t="s">
        <v>1292</v>
      </c>
      <c r="H339" s="142" t="s">
        <v>1292</v>
      </c>
      <c r="I339" s="142" t="s">
        <v>499</v>
      </c>
      <c r="J339" s="142" t="s">
        <v>1292</v>
      </c>
      <c r="K339" s="142" t="s">
        <v>1950</v>
      </c>
      <c r="L339" s="142" t="s">
        <v>1946</v>
      </c>
      <c r="M339" s="142" t="s">
        <v>1292</v>
      </c>
      <c r="N339" s="142">
        <v>20</v>
      </c>
      <c r="O339" s="142" t="s">
        <v>1381</v>
      </c>
      <c r="P339" s="147">
        <v>0</v>
      </c>
      <c r="Q339" s="142" t="s">
        <v>1292</v>
      </c>
      <c r="R339" s="142" t="s">
        <v>1292</v>
      </c>
      <c r="S339" s="142" t="s">
        <v>1292</v>
      </c>
      <c r="T339" s="142" t="s">
        <v>1953</v>
      </c>
    </row>
    <row r="340" spans="1:20" x14ac:dyDescent="0.25">
      <c r="B340" s="142" t="s">
        <v>1940</v>
      </c>
      <c r="C340" s="142" t="s">
        <v>110</v>
      </c>
      <c r="D340" s="142" t="s">
        <v>714</v>
      </c>
      <c r="E340" s="142" t="s">
        <v>1292</v>
      </c>
      <c r="F340" s="142" t="s">
        <v>1292</v>
      </c>
      <c r="G340" s="142" t="s">
        <v>1292</v>
      </c>
      <c r="H340" s="142" t="s">
        <v>1292</v>
      </c>
      <c r="I340" s="142" t="s">
        <v>499</v>
      </c>
      <c r="J340" s="142" t="s">
        <v>1292</v>
      </c>
      <c r="K340" s="142" t="s">
        <v>1292</v>
      </c>
      <c r="L340" s="142" t="s">
        <v>1292</v>
      </c>
      <c r="M340" s="142" t="s">
        <v>1292</v>
      </c>
      <c r="N340" s="142">
        <v>20</v>
      </c>
      <c r="O340" s="142" t="s">
        <v>1381</v>
      </c>
      <c r="P340" s="147">
        <v>0</v>
      </c>
      <c r="Q340" s="142" t="s">
        <v>1292</v>
      </c>
      <c r="R340" s="142" t="s">
        <v>1292</v>
      </c>
      <c r="S340" s="142" t="s">
        <v>1292</v>
      </c>
      <c r="T340" s="142" t="s">
        <v>1954</v>
      </c>
    </row>
    <row r="341" spans="1:20" x14ac:dyDescent="0.25">
      <c r="B341" s="142" t="s">
        <v>1941</v>
      </c>
      <c r="C341" s="142" t="s">
        <v>110</v>
      </c>
      <c r="D341" s="142" t="s">
        <v>714</v>
      </c>
      <c r="E341" s="142" t="s">
        <v>1292</v>
      </c>
      <c r="F341" s="142" t="s">
        <v>1292</v>
      </c>
      <c r="G341" s="142" t="s">
        <v>1292</v>
      </c>
      <c r="H341" s="142" t="s">
        <v>1292</v>
      </c>
      <c r="I341" s="142" t="s">
        <v>499</v>
      </c>
      <c r="J341" s="142" t="s">
        <v>1292</v>
      </c>
      <c r="K341" s="142" t="s">
        <v>1948</v>
      </c>
      <c r="L341" s="142" t="s">
        <v>1947</v>
      </c>
      <c r="M341" s="142" t="s">
        <v>1292</v>
      </c>
      <c r="N341" s="142">
        <v>20</v>
      </c>
      <c r="O341" s="142" t="s">
        <v>1381</v>
      </c>
      <c r="P341" s="147">
        <v>0</v>
      </c>
      <c r="Q341" s="142" t="s">
        <v>1292</v>
      </c>
      <c r="R341" s="142" t="s">
        <v>1292</v>
      </c>
      <c r="S341" s="142" t="s">
        <v>1292</v>
      </c>
      <c r="T341" s="142" t="s">
        <v>1955</v>
      </c>
    </row>
    <row r="342" spans="1:20" x14ac:dyDescent="0.25">
      <c r="B342" s="142" t="s">
        <v>2190</v>
      </c>
      <c r="C342" s="142" t="s">
        <v>110</v>
      </c>
      <c r="D342" s="142" t="s">
        <v>714</v>
      </c>
      <c r="E342" s="142" t="s">
        <v>1292</v>
      </c>
      <c r="F342" s="142" t="s">
        <v>1292</v>
      </c>
      <c r="G342" s="142" t="s">
        <v>1292</v>
      </c>
      <c r="H342" s="142" t="s">
        <v>1292</v>
      </c>
      <c r="I342" s="142" t="s">
        <v>499</v>
      </c>
      <c r="J342" s="142" t="s">
        <v>1292</v>
      </c>
      <c r="K342" s="142" t="s">
        <v>1292</v>
      </c>
      <c r="L342" s="142" t="s">
        <v>1292</v>
      </c>
      <c r="M342" s="142" t="s">
        <v>1292</v>
      </c>
      <c r="N342" s="142">
        <v>20</v>
      </c>
      <c r="O342" s="142" t="s">
        <v>1381</v>
      </c>
      <c r="P342" s="147">
        <v>0</v>
      </c>
      <c r="Q342" s="142" t="s">
        <v>1292</v>
      </c>
      <c r="R342" s="142" t="s">
        <v>1292</v>
      </c>
      <c r="S342" s="142" t="s">
        <v>1292</v>
      </c>
      <c r="T342" s="142" t="s">
        <v>1292</v>
      </c>
    </row>
    <row r="343" spans="1:20" x14ac:dyDescent="0.25">
      <c r="B343" s="142" t="s">
        <v>2191</v>
      </c>
      <c r="C343" s="142" t="s">
        <v>110</v>
      </c>
      <c r="D343" s="142" t="s">
        <v>714</v>
      </c>
      <c r="E343" s="142" t="s">
        <v>1292</v>
      </c>
      <c r="F343" s="142" t="s">
        <v>1292</v>
      </c>
      <c r="G343" s="142" t="s">
        <v>1292</v>
      </c>
      <c r="H343" s="142" t="s">
        <v>1292</v>
      </c>
      <c r="I343" s="142" t="s">
        <v>499</v>
      </c>
      <c r="J343" s="142" t="s">
        <v>1292</v>
      </c>
      <c r="K343" s="142" t="s">
        <v>1177</v>
      </c>
      <c r="L343" s="142" t="s">
        <v>1945</v>
      </c>
      <c r="M343" s="142" t="s">
        <v>1292</v>
      </c>
      <c r="N343" s="142">
        <v>20</v>
      </c>
      <c r="O343" s="142" t="s">
        <v>1381</v>
      </c>
      <c r="P343" s="147">
        <v>0</v>
      </c>
      <c r="Q343" s="142" t="s">
        <v>1292</v>
      </c>
      <c r="R343" s="142" t="s">
        <v>1292</v>
      </c>
      <c r="S343" s="142" t="s">
        <v>1292</v>
      </c>
      <c r="T343" s="142" t="s">
        <v>1954</v>
      </c>
    </row>
    <row r="344" spans="1:20" x14ac:dyDescent="0.25">
      <c r="A344" s="142" t="s">
        <v>1320</v>
      </c>
      <c r="B344" s="142" t="s">
        <v>1180</v>
      </c>
      <c r="C344" s="142" t="s">
        <v>110</v>
      </c>
      <c r="D344" s="142" t="s">
        <v>714</v>
      </c>
      <c r="E344" s="142" t="s">
        <v>1292</v>
      </c>
      <c r="F344" s="142" t="s">
        <v>1292</v>
      </c>
      <c r="G344" s="142" t="s">
        <v>1292</v>
      </c>
      <c r="H344" s="142" t="s">
        <v>1292</v>
      </c>
      <c r="I344" s="142" t="s">
        <v>1292</v>
      </c>
      <c r="J344" s="142" t="s">
        <v>1292</v>
      </c>
      <c r="K344" s="142" t="s">
        <v>1181</v>
      </c>
      <c r="L344" s="142" t="s">
        <v>1185</v>
      </c>
      <c r="M344" s="142" t="s">
        <v>1292</v>
      </c>
      <c r="N344" s="142">
        <v>90</v>
      </c>
      <c r="O344" s="142" t="s">
        <v>1142</v>
      </c>
      <c r="P344" s="147">
        <v>0</v>
      </c>
      <c r="Q344" s="142">
        <v>64.3</v>
      </c>
      <c r="R344" s="142" t="s">
        <v>1134</v>
      </c>
      <c r="S344" s="142" t="s">
        <v>1179</v>
      </c>
      <c r="T344" s="142" t="s">
        <v>1292</v>
      </c>
    </row>
    <row r="345" spans="1:20" x14ac:dyDescent="0.25">
      <c r="A345" s="142" t="s">
        <v>1493</v>
      </c>
      <c r="B345" s="142" t="s">
        <v>1441</v>
      </c>
      <c r="C345" s="142" t="s">
        <v>1492</v>
      </c>
      <c r="D345" s="142" t="s">
        <v>714</v>
      </c>
      <c r="E345" s="142" t="s">
        <v>1570</v>
      </c>
      <c r="F345" s="142" t="s">
        <v>1292</v>
      </c>
      <c r="G345" s="142" t="s">
        <v>1292</v>
      </c>
      <c r="H345" s="142" t="s">
        <v>1292</v>
      </c>
      <c r="I345" s="142" t="s">
        <v>501</v>
      </c>
      <c r="J345" s="142" t="s">
        <v>1292</v>
      </c>
      <c r="K345" s="142" t="s">
        <v>1515</v>
      </c>
      <c r="L345" s="142" t="s">
        <v>1292</v>
      </c>
      <c r="M345" s="142" t="s">
        <v>1292</v>
      </c>
      <c r="N345" s="142" t="s">
        <v>1292</v>
      </c>
      <c r="O345" s="142" t="s">
        <v>1142</v>
      </c>
      <c r="P345" s="147">
        <v>0</v>
      </c>
      <c r="Q345" s="142" t="s">
        <v>1292</v>
      </c>
      <c r="R345" s="142" t="s">
        <v>1134</v>
      </c>
      <c r="S345" s="142" t="s">
        <v>1292</v>
      </c>
      <c r="T345" s="142" t="s">
        <v>1537</v>
      </c>
    </row>
    <row r="346" spans="1:20" x14ac:dyDescent="0.25">
      <c r="A346" s="142" t="s">
        <v>1497</v>
      </c>
      <c r="B346" s="142" t="s">
        <v>1485</v>
      </c>
      <c r="C346" s="142" t="s">
        <v>1492</v>
      </c>
      <c r="D346" s="142" t="s">
        <v>714</v>
      </c>
      <c r="E346" s="142" t="s">
        <v>1615</v>
      </c>
      <c r="F346" s="142" t="s">
        <v>1292</v>
      </c>
      <c r="G346" s="142" t="s">
        <v>1292</v>
      </c>
      <c r="H346" s="142" t="s">
        <v>1292</v>
      </c>
      <c r="I346" s="142" t="s">
        <v>508</v>
      </c>
      <c r="J346" s="142" t="s">
        <v>1292</v>
      </c>
      <c r="K346" s="142" t="s">
        <v>1531</v>
      </c>
      <c r="L346" s="142" t="s">
        <v>1292</v>
      </c>
      <c r="M346" s="142" t="s">
        <v>1292</v>
      </c>
      <c r="N346" s="142" t="s">
        <v>1292</v>
      </c>
      <c r="O346" s="142" t="s">
        <v>1142</v>
      </c>
      <c r="P346" s="147">
        <v>0</v>
      </c>
      <c r="Q346" s="142" t="s">
        <v>1292</v>
      </c>
      <c r="R346" s="142" t="s">
        <v>1134</v>
      </c>
      <c r="S346" s="142" t="s">
        <v>1292</v>
      </c>
      <c r="T346" s="142" t="s">
        <v>1537</v>
      </c>
    </row>
    <row r="347" spans="1:20" x14ac:dyDescent="0.25">
      <c r="A347" s="142" t="s">
        <v>1308</v>
      </c>
      <c r="B347" s="142" t="s">
        <v>729</v>
      </c>
      <c r="C347" s="142" t="s">
        <v>830</v>
      </c>
      <c r="D347" s="142" t="s">
        <v>728</v>
      </c>
      <c r="E347" s="142" t="s">
        <v>228</v>
      </c>
      <c r="F347" s="142" t="s">
        <v>229</v>
      </c>
      <c r="G347" s="142" t="s">
        <v>1262</v>
      </c>
      <c r="H347" s="142" t="s">
        <v>1292</v>
      </c>
      <c r="I347" s="142" t="s">
        <v>499</v>
      </c>
      <c r="J347" s="142" t="s">
        <v>295</v>
      </c>
      <c r="K347" s="142" t="s">
        <v>757</v>
      </c>
      <c r="L347" s="142">
        <v>0</v>
      </c>
      <c r="M347" s="142" t="s">
        <v>1292</v>
      </c>
      <c r="N347" s="142">
        <v>0</v>
      </c>
      <c r="O347" s="142" t="s">
        <v>1142</v>
      </c>
      <c r="P347" s="147">
        <v>0</v>
      </c>
      <c r="Q347" s="142">
        <v>3</v>
      </c>
      <c r="R347" s="142" t="s">
        <v>2358</v>
      </c>
      <c r="S347" s="142" t="s">
        <v>708</v>
      </c>
      <c r="T347" s="142" t="s">
        <v>2144</v>
      </c>
    </row>
    <row r="348" spans="1:20" x14ac:dyDescent="0.25">
      <c r="B348" s="142" t="s">
        <v>725</v>
      </c>
      <c r="C348" s="142" t="s">
        <v>110</v>
      </c>
      <c r="D348" s="142" t="s">
        <v>714</v>
      </c>
      <c r="E348" s="142" t="s">
        <v>228</v>
      </c>
      <c r="F348" s="142" t="s">
        <v>229</v>
      </c>
      <c r="G348" s="142" t="s">
        <v>894</v>
      </c>
      <c r="H348" s="142" t="s">
        <v>896</v>
      </c>
      <c r="I348" s="142" t="s">
        <v>499</v>
      </c>
      <c r="J348" s="142" t="s">
        <v>295</v>
      </c>
      <c r="K348" s="142" t="s">
        <v>726</v>
      </c>
      <c r="L348" s="142" t="s">
        <v>724</v>
      </c>
      <c r="M348" s="142" t="s">
        <v>1292</v>
      </c>
      <c r="N348" s="142">
        <v>0</v>
      </c>
      <c r="O348" s="142" t="s">
        <v>1132</v>
      </c>
      <c r="P348" s="147">
        <v>0.4</v>
      </c>
      <c r="Q348" s="142">
        <v>0.45</v>
      </c>
      <c r="R348" s="142" t="s">
        <v>722</v>
      </c>
      <c r="S348" s="142" t="s">
        <v>708</v>
      </c>
      <c r="T348" s="142" t="s">
        <v>2008</v>
      </c>
    </row>
    <row r="349" spans="1:20" x14ac:dyDescent="0.25">
      <c r="B349" s="142" t="s">
        <v>719</v>
      </c>
      <c r="C349" s="142" t="s">
        <v>110</v>
      </c>
      <c r="D349" s="142" t="s">
        <v>714</v>
      </c>
      <c r="E349" s="142" t="s">
        <v>228</v>
      </c>
      <c r="F349" s="142" t="s">
        <v>229</v>
      </c>
      <c r="G349" s="142" t="s">
        <v>1262</v>
      </c>
      <c r="H349" s="142" t="s">
        <v>1292</v>
      </c>
      <c r="I349" s="142" t="s">
        <v>499</v>
      </c>
      <c r="J349" s="142" t="s">
        <v>295</v>
      </c>
      <c r="K349" s="142" t="s">
        <v>720</v>
      </c>
      <c r="L349" s="142" t="s">
        <v>1292</v>
      </c>
      <c r="M349" s="142" t="s">
        <v>1292</v>
      </c>
      <c r="N349" s="142">
        <v>0</v>
      </c>
      <c r="O349" s="142" t="s">
        <v>1381</v>
      </c>
      <c r="P349" s="147">
        <v>0</v>
      </c>
      <c r="Q349" s="142">
        <v>12</v>
      </c>
      <c r="R349" s="142" t="s">
        <v>2358</v>
      </c>
      <c r="S349" s="142" t="s">
        <v>708</v>
      </c>
      <c r="T349" s="142" t="s">
        <v>1242</v>
      </c>
    </row>
    <row r="350" spans="1:20" x14ac:dyDescent="0.25">
      <c r="B350" s="142" t="s">
        <v>713</v>
      </c>
      <c r="C350" s="142" t="s">
        <v>110</v>
      </c>
      <c r="D350" s="142" t="s">
        <v>714</v>
      </c>
      <c r="E350" s="142" t="s">
        <v>228</v>
      </c>
      <c r="F350" s="142" t="s">
        <v>229</v>
      </c>
      <c r="G350" s="142" t="s">
        <v>1262</v>
      </c>
      <c r="H350" s="142" t="s">
        <v>1292</v>
      </c>
      <c r="I350" s="142" t="s">
        <v>499</v>
      </c>
      <c r="J350" s="142" t="s">
        <v>295</v>
      </c>
      <c r="K350" s="142">
        <v>0</v>
      </c>
      <c r="L350" s="142">
        <v>0</v>
      </c>
      <c r="M350" s="142" t="s">
        <v>1292</v>
      </c>
      <c r="N350" s="142">
        <v>0</v>
      </c>
      <c r="O350" s="142" t="s">
        <v>1142</v>
      </c>
      <c r="P350" s="147">
        <v>0</v>
      </c>
      <c r="Q350" s="142">
        <v>12</v>
      </c>
      <c r="R350" s="142" t="s">
        <v>2358</v>
      </c>
      <c r="S350" s="142" t="s">
        <v>708</v>
      </c>
      <c r="T350" s="142" t="s">
        <v>1292</v>
      </c>
    </row>
    <row r="351" spans="1:20" x14ac:dyDescent="0.25">
      <c r="B351" s="142" t="s">
        <v>61</v>
      </c>
      <c r="C351" s="142" t="s">
        <v>830</v>
      </c>
      <c r="D351" s="142" t="s">
        <v>835</v>
      </c>
      <c r="E351" s="142" t="s">
        <v>228</v>
      </c>
      <c r="F351" s="142" t="s">
        <v>229</v>
      </c>
      <c r="G351" s="142" t="s">
        <v>894</v>
      </c>
      <c r="H351" s="142" t="s">
        <v>895</v>
      </c>
      <c r="I351" s="142" t="s">
        <v>499</v>
      </c>
      <c r="J351" s="142" t="s">
        <v>295</v>
      </c>
      <c r="K351" s="142" t="s">
        <v>459</v>
      </c>
      <c r="L351" s="142" t="s">
        <v>370</v>
      </c>
      <c r="M351" s="146">
        <v>42514</v>
      </c>
      <c r="N351" s="142">
        <v>1230</v>
      </c>
      <c r="O351" s="142" t="s">
        <v>1328</v>
      </c>
      <c r="P351" s="147">
        <v>1</v>
      </c>
      <c r="Q351" s="142">
        <v>47</v>
      </c>
      <c r="R351" s="142" t="s">
        <v>2358</v>
      </c>
      <c r="S351" s="142" t="s">
        <v>708</v>
      </c>
      <c r="T351" s="142" t="s">
        <v>2093</v>
      </c>
    </row>
    <row r="352" spans="1:20" x14ac:dyDescent="0.25">
      <c r="B352" s="142" t="s">
        <v>1247</v>
      </c>
      <c r="C352" s="142" t="s">
        <v>830</v>
      </c>
      <c r="D352" s="142" t="s">
        <v>835</v>
      </c>
      <c r="E352" s="142" t="s">
        <v>1245</v>
      </c>
      <c r="F352" s="142" t="s">
        <v>1245</v>
      </c>
      <c r="G352" s="142" t="s">
        <v>1244</v>
      </c>
      <c r="H352" s="142" t="s">
        <v>1292</v>
      </c>
      <c r="I352" s="142" t="s">
        <v>499</v>
      </c>
      <c r="J352" s="142" t="s">
        <v>295</v>
      </c>
      <c r="K352" s="142" t="s">
        <v>1248</v>
      </c>
      <c r="L352" s="142" t="s">
        <v>1246</v>
      </c>
      <c r="M352" s="146">
        <v>44543</v>
      </c>
      <c r="N352" s="142">
        <v>150</v>
      </c>
      <c r="O352" s="142" t="s">
        <v>1132</v>
      </c>
      <c r="P352" s="147">
        <v>0.73899999999999999</v>
      </c>
      <c r="Q352" s="142">
        <v>14</v>
      </c>
      <c r="R352" s="142" t="s">
        <v>169</v>
      </c>
      <c r="S352" s="142" t="s">
        <v>708</v>
      </c>
      <c r="T352" s="142" t="s">
        <v>1292</v>
      </c>
    </row>
    <row r="353" spans="1:20" x14ac:dyDescent="0.25">
      <c r="B353" s="142" t="s">
        <v>1254</v>
      </c>
      <c r="C353" s="142" t="s">
        <v>830</v>
      </c>
      <c r="D353" s="142" t="s">
        <v>835</v>
      </c>
      <c r="E353" s="142" t="s">
        <v>1251</v>
      </c>
      <c r="F353" s="142" t="s">
        <v>1252</v>
      </c>
      <c r="G353" s="142" t="s">
        <v>1250</v>
      </c>
      <c r="H353" s="142" t="s">
        <v>1292</v>
      </c>
      <c r="I353" s="142" t="s">
        <v>499</v>
      </c>
      <c r="J353" s="142" t="s">
        <v>295</v>
      </c>
      <c r="K353" s="142" t="s">
        <v>1248</v>
      </c>
      <c r="L353" s="142" t="s">
        <v>1253</v>
      </c>
      <c r="M353" s="146">
        <v>44543</v>
      </c>
      <c r="N353" s="142">
        <v>150</v>
      </c>
      <c r="O353" s="142" t="s">
        <v>1132</v>
      </c>
      <c r="P353" s="147">
        <v>0.89900000000000002</v>
      </c>
      <c r="Q353" s="142">
        <v>5</v>
      </c>
      <c r="R353" s="142" t="s">
        <v>169</v>
      </c>
      <c r="S353" s="142" t="s">
        <v>708</v>
      </c>
      <c r="T353" s="142" t="s">
        <v>1292</v>
      </c>
    </row>
    <row r="354" spans="1:20" x14ac:dyDescent="0.25">
      <c r="B354" s="142" t="s">
        <v>1259</v>
      </c>
      <c r="C354" s="142" t="s">
        <v>830</v>
      </c>
      <c r="D354" s="142" t="s">
        <v>835</v>
      </c>
      <c r="E354" s="142" t="s">
        <v>1257</v>
      </c>
      <c r="F354" s="142" t="s">
        <v>1257</v>
      </c>
      <c r="G354" s="142" t="s">
        <v>1256</v>
      </c>
      <c r="H354" s="142" t="s">
        <v>1292</v>
      </c>
      <c r="I354" s="142" t="s">
        <v>499</v>
      </c>
      <c r="J354" s="142" t="s">
        <v>295</v>
      </c>
      <c r="K354" s="142" t="s">
        <v>1260</v>
      </c>
      <c r="L354" s="142" t="s">
        <v>1258</v>
      </c>
      <c r="M354" s="146">
        <v>44538</v>
      </c>
      <c r="N354" s="142">
        <v>150</v>
      </c>
      <c r="O354" s="142" t="s">
        <v>1132</v>
      </c>
      <c r="P354" s="147">
        <v>0.99</v>
      </c>
      <c r="Q354" s="142">
        <v>5</v>
      </c>
      <c r="R354" s="142" t="s">
        <v>169</v>
      </c>
      <c r="S354" s="142" t="s">
        <v>708</v>
      </c>
      <c r="T354" s="142" t="s">
        <v>1292</v>
      </c>
    </row>
    <row r="355" spans="1:20" x14ac:dyDescent="0.25">
      <c r="B355" s="142" t="s">
        <v>59</v>
      </c>
      <c r="C355" s="142" t="s">
        <v>830</v>
      </c>
      <c r="D355" s="142" t="s">
        <v>835</v>
      </c>
      <c r="E355" s="142" t="s">
        <v>225</v>
      </c>
      <c r="F355" s="142" t="s">
        <v>226</v>
      </c>
      <c r="G355" s="142" t="s">
        <v>2091</v>
      </c>
      <c r="H355" s="142" t="s">
        <v>893</v>
      </c>
      <c r="I355" s="142" t="s">
        <v>499</v>
      </c>
      <c r="J355" s="142" t="s">
        <v>293</v>
      </c>
      <c r="K355" s="142" t="s">
        <v>458</v>
      </c>
      <c r="L355" s="142" t="s">
        <v>368</v>
      </c>
      <c r="M355" s="146">
        <v>43207</v>
      </c>
      <c r="N355" s="142">
        <v>1260</v>
      </c>
      <c r="O355" s="142" t="s">
        <v>1131</v>
      </c>
      <c r="P355" s="147">
        <v>1</v>
      </c>
      <c r="Q355" s="142">
        <v>51</v>
      </c>
      <c r="R355" s="142" t="s">
        <v>169</v>
      </c>
      <c r="S355" s="142" t="s">
        <v>708</v>
      </c>
      <c r="T355" s="142" t="s">
        <v>2092</v>
      </c>
    </row>
    <row r="356" spans="1:20" x14ac:dyDescent="0.25">
      <c r="B356" s="142" t="s">
        <v>1417</v>
      </c>
      <c r="C356" s="142" t="s">
        <v>830</v>
      </c>
      <c r="D356" s="142" t="s">
        <v>835</v>
      </c>
      <c r="E356" s="142" t="s">
        <v>225</v>
      </c>
      <c r="F356" s="142" t="s">
        <v>226</v>
      </c>
      <c r="G356" s="142" t="s">
        <v>2091</v>
      </c>
      <c r="H356" s="142" t="s">
        <v>893</v>
      </c>
      <c r="I356" s="142" t="s">
        <v>499</v>
      </c>
      <c r="J356" s="142" t="s">
        <v>293</v>
      </c>
      <c r="K356" s="142" t="s">
        <v>1418</v>
      </c>
      <c r="L356" s="142" t="s">
        <v>1292</v>
      </c>
      <c r="M356" s="142" t="s">
        <v>1292</v>
      </c>
      <c r="N356" s="142" t="s">
        <v>1292</v>
      </c>
      <c r="O356" s="142" t="s">
        <v>1131</v>
      </c>
      <c r="P356" s="147">
        <v>1</v>
      </c>
      <c r="Q356" s="142" t="s">
        <v>1292</v>
      </c>
      <c r="R356" s="142" t="s">
        <v>2358</v>
      </c>
      <c r="S356" s="142" t="s">
        <v>773</v>
      </c>
      <c r="T356" s="142" t="s">
        <v>2092</v>
      </c>
    </row>
    <row r="357" spans="1:20" x14ac:dyDescent="0.25">
      <c r="B357" s="142" t="s">
        <v>1442</v>
      </c>
      <c r="C357" s="142" t="s">
        <v>1492</v>
      </c>
      <c r="D357" s="142" t="s">
        <v>714</v>
      </c>
      <c r="E357" s="142" t="s">
        <v>1558</v>
      </c>
      <c r="F357" s="142" t="s">
        <v>1292</v>
      </c>
      <c r="G357" s="142" t="s">
        <v>1292</v>
      </c>
      <c r="H357" s="142" t="s">
        <v>1292</v>
      </c>
      <c r="I357" s="142" t="s">
        <v>491</v>
      </c>
      <c r="J357" s="142" t="s">
        <v>1292</v>
      </c>
      <c r="K357" s="142" t="s">
        <v>1516</v>
      </c>
      <c r="L357" s="142" t="s">
        <v>1292</v>
      </c>
      <c r="M357" s="142" t="s">
        <v>1292</v>
      </c>
      <c r="N357" s="142" t="s">
        <v>1292</v>
      </c>
      <c r="O357" s="142" t="s">
        <v>1142</v>
      </c>
      <c r="P357" s="147">
        <v>0</v>
      </c>
      <c r="Q357" s="142" t="s">
        <v>1292</v>
      </c>
      <c r="R357" s="142" t="s">
        <v>1292</v>
      </c>
      <c r="S357" s="142" t="s">
        <v>1292</v>
      </c>
      <c r="T357" s="142" t="s">
        <v>1537</v>
      </c>
    </row>
    <row r="358" spans="1:20" x14ac:dyDescent="0.25">
      <c r="A358" s="142" t="s">
        <v>1286</v>
      </c>
      <c r="B358" s="142" t="s">
        <v>1109</v>
      </c>
      <c r="C358" s="142" t="s">
        <v>830</v>
      </c>
      <c r="D358" s="142" t="s">
        <v>118</v>
      </c>
      <c r="E358" s="142" t="s">
        <v>215</v>
      </c>
      <c r="F358" s="142" t="s">
        <v>216</v>
      </c>
      <c r="G358" s="142" t="s">
        <v>1107</v>
      </c>
      <c r="H358" s="142" t="s">
        <v>1108</v>
      </c>
      <c r="I358" s="142" t="s">
        <v>494</v>
      </c>
      <c r="J358" s="142" t="s">
        <v>281</v>
      </c>
      <c r="K358" s="142" t="s">
        <v>1112</v>
      </c>
      <c r="L358" s="142" t="s">
        <v>1110</v>
      </c>
      <c r="M358" s="146">
        <v>43844</v>
      </c>
      <c r="N358" s="142">
        <v>810</v>
      </c>
      <c r="O358" s="142" t="s">
        <v>1328</v>
      </c>
      <c r="P358" s="147">
        <v>1</v>
      </c>
      <c r="Q358" s="142" t="s">
        <v>1292</v>
      </c>
      <c r="R358" s="142" t="s">
        <v>2358</v>
      </c>
      <c r="S358" s="142" t="s">
        <v>2097</v>
      </c>
      <c r="T358" s="142" t="s">
        <v>2037</v>
      </c>
    </row>
    <row r="359" spans="1:20" x14ac:dyDescent="0.25">
      <c r="B359" s="142" t="s">
        <v>60</v>
      </c>
      <c r="C359" s="142" t="s">
        <v>830</v>
      </c>
      <c r="D359" s="142" t="s">
        <v>1404</v>
      </c>
      <c r="E359" s="142" t="s">
        <v>216</v>
      </c>
      <c r="F359" s="142" t="s">
        <v>227</v>
      </c>
      <c r="G359" s="142" t="s">
        <v>1292</v>
      </c>
      <c r="H359" s="142" t="s">
        <v>1292</v>
      </c>
      <c r="I359" s="142" t="s">
        <v>494</v>
      </c>
      <c r="J359" s="142" t="s">
        <v>281</v>
      </c>
      <c r="K359" s="142" t="s">
        <v>456</v>
      </c>
      <c r="L359" s="142" t="s">
        <v>369</v>
      </c>
      <c r="M359" s="146">
        <v>44116</v>
      </c>
      <c r="N359" s="142">
        <v>730</v>
      </c>
      <c r="O359" s="142" t="s">
        <v>1132</v>
      </c>
      <c r="P359" s="147">
        <v>0.54300000000000004</v>
      </c>
      <c r="Q359" s="142">
        <v>73</v>
      </c>
      <c r="R359" s="142" t="s">
        <v>169</v>
      </c>
      <c r="S359" s="142" t="s">
        <v>141</v>
      </c>
      <c r="T359" s="142" t="s">
        <v>2332</v>
      </c>
    </row>
    <row r="360" spans="1:20" x14ac:dyDescent="0.25">
      <c r="B360" s="142" t="s">
        <v>1379</v>
      </c>
      <c r="C360" s="142" t="s">
        <v>830</v>
      </c>
      <c r="D360" s="142" t="s">
        <v>118</v>
      </c>
      <c r="E360" s="142" t="s">
        <v>215</v>
      </c>
      <c r="F360" s="142" t="s">
        <v>216</v>
      </c>
      <c r="G360" s="142" t="s">
        <v>1107</v>
      </c>
      <c r="H360" s="142" t="s">
        <v>1108</v>
      </c>
      <c r="I360" s="142" t="s">
        <v>494</v>
      </c>
      <c r="J360" s="142" t="s">
        <v>281</v>
      </c>
      <c r="K360" s="142" t="s">
        <v>453</v>
      </c>
      <c r="L360" s="142" t="s">
        <v>366</v>
      </c>
      <c r="M360" s="146">
        <v>43748</v>
      </c>
      <c r="N360" s="142">
        <v>897</v>
      </c>
      <c r="O360" s="142" t="s">
        <v>1131</v>
      </c>
      <c r="P360" s="147">
        <v>1</v>
      </c>
      <c r="Q360" s="142">
        <v>40</v>
      </c>
      <c r="R360" s="142" t="s">
        <v>169</v>
      </c>
      <c r="S360" s="142" t="s">
        <v>141</v>
      </c>
      <c r="T360" s="142" t="s">
        <v>2036</v>
      </c>
    </row>
    <row r="361" spans="1:20" x14ac:dyDescent="0.25">
      <c r="B361" s="142" t="s">
        <v>2019</v>
      </c>
      <c r="C361" s="142" t="s">
        <v>830</v>
      </c>
      <c r="D361" s="142" t="s">
        <v>118</v>
      </c>
      <c r="E361" s="142">
        <v>60</v>
      </c>
      <c r="F361" s="142">
        <v>133</v>
      </c>
      <c r="G361" s="142" t="s">
        <v>1108</v>
      </c>
      <c r="H361" s="142" t="s">
        <v>1113</v>
      </c>
      <c r="I361" s="142" t="s">
        <v>494</v>
      </c>
      <c r="J361" s="142" t="s">
        <v>281</v>
      </c>
      <c r="K361" s="142" t="s">
        <v>1112</v>
      </c>
      <c r="L361" s="142" t="s">
        <v>1115</v>
      </c>
      <c r="M361" s="146">
        <v>44174</v>
      </c>
      <c r="N361" s="142">
        <v>730</v>
      </c>
      <c r="O361" s="142" t="s">
        <v>1132</v>
      </c>
      <c r="P361" s="147">
        <v>0.76712328767123283</v>
      </c>
      <c r="Q361" s="142" t="s">
        <v>1292</v>
      </c>
      <c r="R361" s="142" t="s">
        <v>2358</v>
      </c>
      <c r="S361" s="142" t="s">
        <v>2020</v>
      </c>
      <c r="T361" s="142" t="s">
        <v>1292</v>
      </c>
    </row>
    <row r="362" spans="1:20" x14ac:dyDescent="0.25">
      <c r="A362" s="142" t="s">
        <v>1496</v>
      </c>
      <c r="B362" s="142" t="s">
        <v>1486</v>
      </c>
      <c r="C362" s="142" t="s">
        <v>1492</v>
      </c>
      <c r="D362" s="142" t="s">
        <v>714</v>
      </c>
      <c r="E362" s="142" t="s">
        <v>1616</v>
      </c>
      <c r="F362" s="142" t="s">
        <v>1292</v>
      </c>
      <c r="G362" s="142" t="s">
        <v>1292</v>
      </c>
      <c r="H362" s="142" t="s">
        <v>1292</v>
      </c>
      <c r="I362" s="142" t="s">
        <v>508</v>
      </c>
      <c r="J362" s="142" t="s">
        <v>1292</v>
      </c>
      <c r="K362" s="142" t="s">
        <v>1527</v>
      </c>
      <c r="L362" s="142" t="s">
        <v>1292</v>
      </c>
      <c r="M362" s="142" t="s">
        <v>1292</v>
      </c>
      <c r="N362" s="142" t="s">
        <v>1292</v>
      </c>
      <c r="O362" s="142" t="s">
        <v>1381</v>
      </c>
      <c r="P362" s="147">
        <v>0</v>
      </c>
      <c r="Q362" s="142" t="s">
        <v>1292</v>
      </c>
      <c r="R362" s="142" t="s">
        <v>1292</v>
      </c>
      <c r="S362" s="142" t="s">
        <v>1292</v>
      </c>
      <c r="T362" s="142" t="s">
        <v>1848</v>
      </c>
    </row>
    <row r="363" spans="1:20" x14ac:dyDescent="0.25">
      <c r="A363" s="142" t="s">
        <v>1495</v>
      </c>
      <c r="B363" s="142" t="s">
        <v>1487</v>
      </c>
      <c r="C363" s="142" t="s">
        <v>1492</v>
      </c>
      <c r="D363" s="142" t="s">
        <v>714</v>
      </c>
      <c r="E363" s="142" t="s">
        <v>1617</v>
      </c>
      <c r="F363" s="142" t="s">
        <v>1292</v>
      </c>
      <c r="G363" s="142" t="s">
        <v>2289</v>
      </c>
      <c r="H363" s="142" t="s">
        <v>1292</v>
      </c>
      <c r="I363" s="142" t="s">
        <v>501</v>
      </c>
      <c r="J363" s="142" t="s">
        <v>1292</v>
      </c>
      <c r="K363" s="142" t="s">
        <v>1522</v>
      </c>
      <c r="L363" s="142" t="s">
        <v>2290</v>
      </c>
      <c r="M363" s="146">
        <v>44743</v>
      </c>
      <c r="N363" s="142">
        <v>30</v>
      </c>
      <c r="O363" s="142" t="s">
        <v>1328</v>
      </c>
      <c r="P363" s="147">
        <v>1</v>
      </c>
      <c r="Q363" s="142" t="s">
        <v>1292</v>
      </c>
      <c r="R363" s="142" t="s">
        <v>1292</v>
      </c>
      <c r="S363" s="142" t="s">
        <v>2288</v>
      </c>
      <c r="T363" s="142" t="s">
        <v>2291</v>
      </c>
    </row>
    <row r="364" spans="1:20" x14ac:dyDescent="0.25">
      <c r="A364" s="142" t="s">
        <v>1310</v>
      </c>
      <c r="B364" s="142" t="s">
        <v>425</v>
      </c>
      <c r="C364" s="142" t="s">
        <v>109</v>
      </c>
      <c r="D364" s="142" t="s">
        <v>714</v>
      </c>
      <c r="E364" s="142" t="s">
        <v>225</v>
      </c>
      <c r="F364" s="142" t="s">
        <v>246</v>
      </c>
      <c r="G364" s="142" t="s">
        <v>928</v>
      </c>
      <c r="H364" s="142" t="s">
        <v>927</v>
      </c>
      <c r="I364" s="142" t="s">
        <v>322</v>
      </c>
      <c r="J364" s="142" t="s">
        <v>341</v>
      </c>
      <c r="K364" s="142" t="s">
        <v>487</v>
      </c>
      <c r="L364" s="142" t="s">
        <v>1292</v>
      </c>
      <c r="M364" s="146">
        <v>44060</v>
      </c>
      <c r="N364" s="142">
        <v>60</v>
      </c>
      <c r="O364" s="142" t="s">
        <v>1328</v>
      </c>
      <c r="P364" s="147">
        <v>1</v>
      </c>
      <c r="Q364" s="142">
        <v>11.321999999999999</v>
      </c>
      <c r="R364" s="142" t="s">
        <v>169</v>
      </c>
      <c r="S364" s="142" t="s">
        <v>161</v>
      </c>
      <c r="T364" s="142" t="s">
        <v>1292</v>
      </c>
    </row>
    <row r="365" spans="1:20" x14ac:dyDescent="0.25">
      <c r="A365" s="142" t="s">
        <v>1816</v>
      </c>
      <c r="B365" s="142" t="s">
        <v>1805</v>
      </c>
      <c r="C365" s="142" t="s">
        <v>109</v>
      </c>
      <c r="D365" s="142" t="s">
        <v>714</v>
      </c>
      <c r="E365" s="142" t="s">
        <v>1292</v>
      </c>
      <c r="F365" s="142" t="s">
        <v>1292</v>
      </c>
      <c r="G365" s="142" t="s">
        <v>1292</v>
      </c>
      <c r="H365" s="142" t="s">
        <v>1292</v>
      </c>
      <c r="I365" s="142" t="s">
        <v>492</v>
      </c>
      <c r="J365" s="142" t="s">
        <v>1292</v>
      </c>
      <c r="K365" s="142" t="s">
        <v>1292</v>
      </c>
      <c r="L365" s="142" t="s">
        <v>1292</v>
      </c>
      <c r="M365" s="142" t="s">
        <v>1292</v>
      </c>
      <c r="N365" s="142" t="s">
        <v>1292</v>
      </c>
      <c r="O365" s="142" t="s">
        <v>1381</v>
      </c>
      <c r="P365" s="147">
        <v>0</v>
      </c>
      <c r="Q365" s="142" t="s">
        <v>1292</v>
      </c>
      <c r="R365" s="142" t="s">
        <v>1292</v>
      </c>
      <c r="S365" s="142" t="s">
        <v>1292</v>
      </c>
      <c r="T365" s="142" t="s">
        <v>1292</v>
      </c>
    </row>
    <row r="366" spans="1:20" x14ac:dyDescent="0.25">
      <c r="B366" s="142" t="s">
        <v>1806</v>
      </c>
      <c r="C366" s="142" t="s">
        <v>109</v>
      </c>
      <c r="D366" s="142" t="s">
        <v>714</v>
      </c>
      <c r="E366" s="142" t="s">
        <v>1292</v>
      </c>
      <c r="F366" s="142" t="s">
        <v>1292</v>
      </c>
      <c r="G366" s="142" t="s">
        <v>1292</v>
      </c>
      <c r="H366" s="142" t="s">
        <v>1292</v>
      </c>
      <c r="I366" s="142" t="s">
        <v>492</v>
      </c>
      <c r="J366" s="142" t="s">
        <v>1292</v>
      </c>
      <c r="K366" s="142" t="s">
        <v>1292</v>
      </c>
      <c r="L366" s="142" t="s">
        <v>1292</v>
      </c>
      <c r="M366" s="142" t="s">
        <v>1292</v>
      </c>
      <c r="N366" s="142" t="s">
        <v>1292</v>
      </c>
      <c r="O366" s="142" t="s">
        <v>1381</v>
      </c>
      <c r="P366" s="147">
        <v>0</v>
      </c>
      <c r="Q366" s="142" t="s">
        <v>1292</v>
      </c>
      <c r="R366" s="142" t="s">
        <v>1292</v>
      </c>
      <c r="S366" s="142" t="s">
        <v>1292</v>
      </c>
      <c r="T366" s="142" t="s">
        <v>1292</v>
      </c>
    </row>
    <row r="367" spans="1:20" x14ac:dyDescent="0.25">
      <c r="A367" s="142" t="s">
        <v>2135</v>
      </c>
      <c r="B367" s="142" t="s">
        <v>626</v>
      </c>
      <c r="C367" s="142" t="s">
        <v>109</v>
      </c>
      <c r="D367" s="142" t="s">
        <v>714</v>
      </c>
      <c r="E367" s="142" t="s">
        <v>1292</v>
      </c>
      <c r="F367" s="142" t="s">
        <v>1292</v>
      </c>
      <c r="G367" s="142" t="s">
        <v>1292</v>
      </c>
      <c r="H367" s="142" t="s">
        <v>1292</v>
      </c>
      <c r="I367" s="142" t="s">
        <v>492</v>
      </c>
      <c r="J367" s="142" t="s">
        <v>275</v>
      </c>
      <c r="K367" s="142" t="s">
        <v>1292</v>
      </c>
      <c r="L367" s="142" t="s">
        <v>1292</v>
      </c>
      <c r="M367" s="142" t="s">
        <v>1292</v>
      </c>
      <c r="N367" s="142" t="s">
        <v>1292</v>
      </c>
      <c r="O367" s="142" t="s">
        <v>1132</v>
      </c>
      <c r="P367" s="147">
        <v>0.15</v>
      </c>
      <c r="Q367" s="142" t="s">
        <v>1292</v>
      </c>
      <c r="R367" s="142" t="s">
        <v>169</v>
      </c>
      <c r="S367" s="142" t="s">
        <v>138</v>
      </c>
      <c r="T367" s="142" t="s">
        <v>1292</v>
      </c>
    </row>
    <row r="368" spans="1:20" x14ac:dyDescent="0.25">
      <c r="A368" s="142" t="s">
        <v>2251</v>
      </c>
      <c r="B368" s="142" t="s">
        <v>2247</v>
      </c>
      <c r="C368" s="142" t="s">
        <v>830</v>
      </c>
      <c r="D368" s="142" t="s">
        <v>2248</v>
      </c>
      <c r="E368" s="142" t="s">
        <v>2254</v>
      </c>
      <c r="F368" s="142" t="s">
        <v>2255</v>
      </c>
      <c r="G368" s="142" t="s">
        <v>2252</v>
      </c>
      <c r="H368" s="142" t="s">
        <v>2253</v>
      </c>
      <c r="I368" s="142" t="s">
        <v>2256</v>
      </c>
      <c r="J368" s="142" t="s">
        <v>2257</v>
      </c>
      <c r="K368" s="142" t="s">
        <v>452</v>
      </c>
      <c r="L368" s="142" t="s">
        <v>2264</v>
      </c>
      <c r="M368" s="146">
        <v>44743</v>
      </c>
      <c r="N368" s="142">
        <v>1140</v>
      </c>
      <c r="O368" s="142" t="s">
        <v>1292</v>
      </c>
      <c r="P368" s="147">
        <v>0.01</v>
      </c>
      <c r="Q368" s="142">
        <v>164</v>
      </c>
      <c r="R368" s="142" t="s">
        <v>2358</v>
      </c>
      <c r="S368" s="142" t="s">
        <v>2249</v>
      </c>
      <c r="T368" s="142" t="s">
        <v>2261</v>
      </c>
    </row>
    <row r="369" spans="1:20" x14ac:dyDescent="0.25">
      <c r="A369" s="142" t="s">
        <v>1284</v>
      </c>
      <c r="B369" s="142" t="s">
        <v>428</v>
      </c>
      <c r="C369" s="142" t="s">
        <v>830</v>
      </c>
      <c r="D369" s="142" t="s">
        <v>831</v>
      </c>
      <c r="E369" s="142" t="s">
        <v>225</v>
      </c>
      <c r="F369" s="142" t="s">
        <v>258</v>
      </c>
      <c r="G369" s="142" t="s">
        <v>944</v>
      </c>
      <c r="H369" s="142" t="s">
        <v>943</v>
      </c>
      <c r="I369" s="142" t="s">
        <v>490</v>
      </c>
      <c r="J369" s="142" t="s">
        <v>359</v>
      </c>
      <c r="K369" s="142" t="s">
        <v>435</v>
      </c>
      <c r="L369" s="142" t="s">
        <v>411</v>
      </c>
      <c r="M369" s="146">
        <v>43273</v>
      </c>
      <c r="N369" s="142">
        <v>1545</v>
      </c>
      <c r="O369" s="142" t="s">
        <v>1132</v>
      </c>
      <c r="P369" s="147">
        <v>0.8</v>
      </c>
      <c r="Q369" s="142">
        <v>2</v>
      </c>
      <c r="R369" s="142" t="s">
        <v>2358</v>
      </c>
      <c r="S369" s="142" t="s">
        <v>773</v>
      </c>
      <c r="T369" s="142" t="s">
        <v>1275</v>
      </c>
    </row>
    <row r="370" spans="1:20" x14ac:dyDescent="0.25">
      <c r="B370" s="142" t="s">
        <v>776</v>
      </c>
      <c r="C370" s="142" t="s">
        <v>830</v>
      </c>
      <c r="D370" s="142" t="s">
        <v>128</v>
      </c>
      <c r="E370" s="142" t="s">
        <v>225</v>
      </c>
      <c r="F370" s="142" t="s">
        <v>258</v>
      </c>
      <c r="G370" s="142" t="s">
        <v>944</v>
      </c>
      <c r="H370" s="142" t="s">
        <v>943</v>
      </c>
      <c r="I370" s="142" t="s">
        <v>490</v>
      </c>
      <c r="J370" s="142" t="s">
        <v>359</v>
      </c>
      <c r="K370" s="142" t="s">
        <v>444</v>
      </c>
      <c r="L370" s="142" t="s">
        <v>413</v>
      </c>
      <c r="M370" s="146">
        <v>43015</v>
      </c>
      <c r="N370" s="142">
        <v>1380</v>
      </c>
      <c r="O370" s="142" t="s">
        <v>1328</v>
      </c>
      <c r="P370" s="147">
        <v>1</v>
      </c>
      <c r="Q370" s="142">
        <v>1</v>
      </c>
      <c r="R370" s="142" t="s">
        <v>174</v>
      </c>
      <c r="S370" s="142" t="s">
        <v>773</v>
      </c>
      <c r="T370" s="142" t="s">
        <v>2269</v>
      </c>
    </row>
    <row r="371" spans="1:20" x14ac:dyDescent="0.25">
      <c r="B371" s="142" t="s">
        <v>775</v>
      </c>
      <c r="C371" s="142" t="s">
        <v>830</v>
      </c>
      <c r="D371" s="142" t="s">
        <v>128</v>
      </c>
      <c r="E371" s="142" t="s">
        <v>225</v>
      </c>
      <c r="F371" s="142" t="s">
        <v>258</v>
      </c>
      <c r="G371" s="142" t="s">
        <v>944</v>
      </c>
      <c r="H371" s="142" t="s">
        <v>943</v>
      </c>
      <c r="I371" s="142" t="s">
        <v>490</v>
      </c>
      <c r="J371" s="142" t="s">
        <v>359</v>
      </c>
      <c r="K371" s="142" t="s">
        <v>443</v>
      </c>
      <c r="L371" s="142" t="s">
        <v>412</v>
      </c>
      <c r="M371" s="146">
        <v>44117</v>
      </c>
      <c r="N371" s="142">
        <v>720</v>
      </c>
      <c r="O371" s="142" t="s">
        <v>1132</v>
      </c>
      <c r="P371" s="147">
        <v>0.5</v>
      </c>
      <c r="Q371" s="142">
        <v>2</v>
      </c>
      <c r="R371" s="142" t="s">
        <v>2358</v>
      </c>
      <c r="S371" s="142" t="s">
        <v>773</v>
      </c>
      <c r="T371" s="142" t="s">
        <v>2100</v>
      </c>
    </row>
    <row r="372" spans="1:20" x14ac:dyDescent="0.25">
      <c r="B372" s="142" t="s">
        <v>430</v>
      </c>
      <c r="C372" s="142" t="s">
        <v>830</v>
      </c>
      <c r="D372" s="142" t="s">
        <v>129</v>
      </c>
      <c r="E372" s="142" t="s">
        <v>225</v>
      </c>
      <c r="F372" s="142" t="s">
        <v>258</v>
      </c>
      <c r="G372" s="142" t="s">
        <v>944</v>
      </c>
      <c r="H372" s="142" t="s">
        <v>943</v>
      </c>
      <c r="I372" s="142" t="s">
        <v>490</v>
      </c>
      <c r="J372" s="142" t="s">
        <v>359</v>
      </c>
      <c r="K372" s="142" t="s">
        <v>446</v>
      </c>
      <c r="L372" s="142" t="s">
        <v>2271</v>
      </c>
      <c r="M372" s="146">
        <v>43235</v>
      </c>
      <c r="N372" s="142">
        <v>1170</v>
      </c>
      <c r="O372" s="142" t="s">
        <v>1131</v>
      </c>
      <c r="P372" s="147">
        <v>1</v>
      </c>
      <c r="Q372" s="142">
        <v>8.25</v>
      </c>
      <c r="R372" s="142" t="s">
        <v>169</v>
      </c>
      <c r="S372" s="142" t="s">
        <v>773</v>
      </c>
      <c r="T372" s="142" t="s">
        <v>2272</v>
      </c>
    </row>
    <row r="373" spans="1:20" x14ac:dyDescent="0.25">
      <c r="B373" s="142" t="s">
        <v>2099</v>
      </c>
      <c r="C373" s="142" t="s">
        <v>830</v>
      </c>
      <c r="D373" s="142" t="s">
        <v>831</v>
      </c>
      <c r="E373" s="142" t="s">
        <v>225</v>
      </c>
      <c r="F373" s="142" t="s">
        <v>258</v>
      </c>
      <c r="G373" s="142" t="s">
        <v>944</v>
      </c>
      <c r="H373" s="142" t="s">
        <v>943</v>
      </c>
      <c r="I373" s="142" t="s">
        <v>490</v>
      </c>
      <c r="J373" s="142" t="s">
        <v>359</v>
      </c>
      <c r="K373" s="142" t="s">
        <v>442</v>
      </c>
      <c r="L373" s="142" t="s">
        <v>410</v>
      </c>
      <c r="M373" s="146">
        <v>43180</v>
      </c>
      <c r="N373" s="142">
        <v>1605</v>
      </c>
      <c r="O373" s="142" t="s">
        <v>1132</v>
      </c>
      <c r="P373" s="147">
        <v>0.82299999999999995</v>
      </c>
      <c r="Q373" s="142">
        <v>10</v>
      </c>
      <c r="R373" s="142" t="s">
        <v>2358</v>
      </c>
      <c r="S373" s="142" t="s">
        <v>773</v>
      </c>
      <c r="T373" s="142" t="s">
        <v>2270</v>
      </c>
    </row>
    <row r="374" spans="1:20" x14ac:dyDescent="0.25">
      <c r="A374" s="142" t="s">
        <v>2112</v>
      </c>
      <c r="B374" s="142" t="s">
        <v>423</v>
      </c>
      <c r="C374" s="142" t="s">
        <v>110</v>
      </c>
      <c r="D374" s="142" t="s">
        <v>714</v>
      </c>
      <c r="E374" s="142" t="s">
        <v>225</v>
      </c>
      <c r="F374" s="142" t="s">
        <v>233</v>
      </c>
      <c r="G374" s="142" t="s">
        <v>900</v>
      </c>
      <c r="H374" s="142" t="s">
        <v>899</v>
      </c>
      <c r="I374" s="142" t="s">
        <v>501</v>
      </c>
      <c r="J374" s="142" t="s">
        <v>1224</v>
      </c>
      <c r="K374" s="142" t="s">
        <v>463</v>
      </c>
      <c r="L374" s="142" t="s">
        <v>376</v>
      </c>
      <c r="M374" s="146">
        <v>44179</v>
      </c>
      <c r="N374" s="142">
        <v>30</v>
      </c>
      <c r="O374" s="142" t="s">
        <v>1328</v>
      </c>
      <c r="P374" s="147">
        <v>1</v>
      </c>
      <c r="Q374" s="142">
        <v>5</v>
      </c>
      <c r="R374" s="142" t="s">
        <v>169</v>
      </c>
      <c r="S374" s="142" t="s">
        <v>146</v>
      </c>
      <c r="T374" s="142" t="s">
        <v>1292</v>
      </c>
    </row>
    <row r="375" spans="1:20" x14ac:dyDescent="0.25">
      <c r="A375" s="142" t="s">
        <v>2165</v>
      </c>
      <c r="B375" s="142" t="s">
        <v>1726</v>
      </c>
      <c r="C375" s="142" t="s">
        <v>109</v>
      </c>
      <c r="D375" s="142" t="s">
        <v>714</v>
      </c>
      <c r="E375" s="142" t="s">
        <v>1292</v>
      </c>
      <c r="F375" s="142" t="s">
        <v>1292</v>
      </c>
      <c r="G375" s="142" t="s">
        <v>1292</v>
      </c>
      <c r="H375" s="142" t="s">
        <v>1292</v>
      </c>
      <c r="I375" s="142" t="s">
        <v>490</v>
      </c>
      <c r="J375" s="142" t="s">
        <v>1292</v>
      </c>
      <c r="K375" s="142" t="s">
        <v>1292</v>
      </c>
      <c r="L375" s="142" t="s">
        <v>1292</v>
      </c>
      <c r="M375" s="142" t="s">
        <v>1292</v>
      </c>
      <c r="N375" s="142" t="s">
        <v>1292</v>
      </c>
      <c r="O375" s="142" t="s">
        <v>1381</v>
      </c>
      <c r="P375" s="147">
        <v>0</v>
      </c>
      <c r="Q375" s="142" t="s">
        <v>1292</v>
      </c>
      <c r="R375" s="142" t="s">
        <v>169</v>
      </c>
      <c r="S375" s="142" t="s">
        <v>1292</v>
      </c>
      <c r="T375" s="142" t="s">
        <v>1292</v>
      </c>
    </row>
    <row r="376" spans="1:20" x14ac:dyDescent="0.25">
      <c r="A376" s="142" t="s">
        <v>2155</v>
      </c>
      <c r="B376" s="142" t="s">
        <v>1681</v>
      </c>
      <c r="C376" s="142" t="s">
        <v>1492</v>
      </c>
      <c r="D376" s="142" t="s">
        <v>714</v>
      </c>
      <c r="E376" s="142" t="s">
        <v>1292</v>
      </c>
      <c r="F376" s="142" t="s">
        <v>1292</v>
      </c>
      <c r="G376" s="142" t="s">
        <v>1292</v>
      </c>
      <c r="H376" s="142" t="s">
        <v>1292</v>
      </c>
      <c r="I376" s="142" t="s">
        <v>490</v>
      </c>
      <c r="J376" s="142" t="s">
        <v>1292</v>
      </c>
      <c r="K376" s="142" t="s">
        <v>1506</v>
      </c>
      <c r="L376" s="142" t="s">
        <v>1292</v>
      </c>
      <c r="M376" s="142" t="s">
        <v>1292</v>
      </c>
      <c r="N376" s="142" t="s">
        <v>1292</v>
      </c>
      <c r="O376" s="142" t="s">
        <v>1142</v>
      </c>
      <c r="P376" s="147">
        <v>0</v>
      </c>
      <c r="Q376" s="142" t="s">
        <v>1292</v>
      </c>
      <c r="R376" s="142" t="s">
        <v>169</v>
      </c>
      <c r="S376" s="142" t="s">
        <v>1292</v>
      </c>
      <c r="T376" s="142" t="s">
        <v>1690</v>
      </c>
    </row>
    <row r="377" spans="1:20" x14ac:dyDescent="0.25">
      <c r="A377" s="142" t="s">
        <v>2075</v>
      </c>
      <c r="B377" s="142" t="s">
        <v>63</v>
      </c>
      <c r="C377" s="142" t="s">
        <v>830</v>
      </c>
      <c r="D377" s="142" t="s">
        <v>832</v>
      </c>
      <c r="E377" s="142" t="s">
        <v>1292</v>
      </c>
      <c r="F377" s="142" t="s">
        <v>1292</v>
      </c>
      <c r="G377" s="142" t="s">
        <v>1292</v>
      </c>
      <c r="H377" s="142" t="s">
        <v>1292</v>
      </c>
      <c r="I377" s="142" t="s">
        <v>490</v>
      </c>
      <c r="J377" s="142" t="s">
        <v>297</v>
      </c>
      <c r="K377" s="142" t="s">
        <v>456</v>
      </c>
      <c r="L377" s="142" t="s">
        <v>372</v>
      </c>
      <c r="M377" s="146">
        <v>43084</v>
      </c>
      <c r="N377" s="142">
        <v>910</v>
      </c>
      <c r="O377" s="142" t="s">
        <v>1132</v>
      </c>
      <c r="P377" s="147">
        <v>0.8</v>
      </c>
      <c r="Q377" s="142">
        <v>17</v>
      </c>
      <c r="R377" s="142" t="s">
        <v>169</v>
      </c>
      <c r="S377" s="142" t="s">
        <v>143</v>
      </c>
      <c r="T377" s="142" t="s">
        <v>1403</v>
      </c>
    </row>
    <row r="378" spans="1:20" x14ac:dyDescent="0.25">
      <c r="A378" s="142" t="s">
        <v>2163</v>
      </c>
      <c r="B378" s="142" t="s">
        <v>1725</v>
      </c>
      <c r="C378" s="142" t="s">
        <v>124</v>
      </c>
      <c r="D378" s="142" t="s">
        <v>714</v>
      </c>
      <c r="E378" s="142" t="s">
        <v>1292</v>
      </c>
      <c r="F378" s="142" t="s">
        <v>1292</v>
      </c>
      <c r="G378" s="142" t="s">
        <v>1292</v>
      </c>
      <c r="H378" s="142" t="s">
        <v>1292</v>
      </c>
      <c r="I378" s="142" t="s">
        <v>490</v>
      </c>
      <c r="J378" s="142" t="s">
        <v>2164</v>
      </c>
      <c r="K378" s="142" t="s">
        <v>1292</v>
      </c>
      <c r="L378" s="142" t="s">
        <v>1292</v>
      </c>
      <c r="M378" s="142" t="s">
        <v>1292</v>
      </c>
      <c r="N378" s="142" t="s">
        <v>1292</v>
      </c>
      <c r="O378" s="142" t="s">
        <v>1381</v>
      </c>
      <c r="P378" s="147">
        <v>0</v>
      </c>
      <c r="Q378" s="142">
        <v>27</v>
      </c>
      <c r="R378" s="142" t="s">
        <v>169</v>
      </c>
      <c r="S378" s="142" t="s">
        <v>1292</v>
      </c>
      <c r="T378" s="142" t="s">
        <v>1292</v>
      </c>
    </row>
    <row r="379" spans="1:20" x14ac:dyDescent="0.25">
      <c r="A379" s="142" t="s">
        <v>1894</v>
      </c>
      <c r="B379" s="142" t="s">
        <v>46</v>
      </c>
      <c r="C379" s="142" t="s">
        <v>110</v>
      </c>
      <c r="D379" s="142" t="s">
        <v>714</v>
      </c>
      <c r="E379" s="142" t="s">
        <v>1292</v>
      </c>
      <c r="F379" s="142" t="s">
        <v>1292</v>
      </c>
      <c r="G379" s="142" t="s">
        <v>870</v>
      </c>
      <c r="H379" s="142" t="s">
        <v>869</v>
      </c>
      <c r="I379" s="142" t="s">
        <v>490</v>
      </c>
      <c r="J379" s="142" t="s">
        <v>1062</v>
      </c>
      <c r="K379" s="142" t="s">
        <v>452</v>
      </c>
      <c r="L379" s="142" t="s">
        <v>362</v>
      </c>
      <c r="M379" s="146">
        <v>44438</v>
      </c>
      <c r="N379" s="142">
        <v>60</v>
      </c>
      <c r="O379" s="142" t="s">
        <v>1328</v>
      </c>
      <c r="P379" s="147">
        <v>1</v>
      </c>
      <c r="Q379" s="142">
        <v>11.1</v>
      </c>
      <c r="R379" s="142" t="s">
        <v>169</v>
      </c>
      <c r="S379" s="142" t="s">
        <v>132</v>
      </c>
      <c r="T379" s="142" t="s">
        <v>2086</v>
      </c>
    </row>
    <row r="380" spans="1:20" x14ac:dyDescent="0.25">
      <c r="A380" s="142" t="s">
        <v>1325</v>
      </c>
      <c r="B380" s="142" t="s">
        <v>2103</v>
      </c>
      <c r="C380" s="142" t="s">
        <v>830</v>
      </c>
      <c r="D380" s="142" t="s">
        <v>833</v>
      </c>
      <c r="E380" s="142" t="s">
        <v>581</v>
      </c>
      <c r="F380" s="142" t="s">
        <v>582</v>
      </c>
      <c r="G380" s="142" t="s">
        <v>2101</v>
      </c>
      <c r="H380" s="142" t="s">
        <v>1292</v>
      </c>
      <c r="I380" s="142" t="s">
        <v>490</v>
      </c>
      <c r="J380" s="142" t="s">
        <v>297</v>
      </c>
      <c r="K380" s="142" t="s">
        <v>586</v>
      </c>
      <c r="L380" s="142" t="s">
        <v>585</v>
      </c>
      <c r="M380" s="146">
        <v>43388</v>
      </c>
      <c r="N380" s="142">
        <v>1080</v>
      </c>
      <c r="O380" s="142" t="s">
        <v>1132</v>
      </c>
      <c r="P380" s="147">
        <v>0.9</v>
      </c>
      <c r="Q380" s="142">
        <v>19.087</v>
      </c>
      <c r="R380" s="142" t="s">
        <v>169</v>
      </c>
      <c r="S380" s="142" t="s">
        <v>579</v>
      </c>
      <c r="T380" s="142" t="s">
        <v>2104</v>
      </c>
    </row>
    <row r="381" spans="1:20" x14ac:dyDescent="0.25">
      <c r="A381" s="142" t="s">
        <v>1285</v>
      </c>
      <c r="B381" s="142" t="s">
        <v>92</v>
      </c>
      <c r="C381" s="142" t="s">
        <v>110</v>
      </c>
      <c r="D381" s="142" t="s">
        <v>714</v>
      </c>
      <c r="E381" s="142" t="s">
        <v>225</v>
      </c>
      <c r="F381" s="142" t="s">
        <v>245</v>
      </c>
      <c r="G381" s="142" t="s">
        <v>926</v>
      </c>
      <c r="H381" s="142" t="s">
        <v>925</v>
      </c>
      <c r="I381" s="142" t="s">
        <v>503</v>
      </c>
      <c r="J381" s="142" t="s">
        <v>339</v>
      </c>
      <c r="K381" s="142" t="s">
        <v>469</v>
      </c>
      <c r="L381" s="142" t="s">
        <v>397</v>
      </c>
      <c r="M381" s="146">
        <v>44172</v>
      </c>
      <c r="N381" s="142">
        <v>90</v>
      </c>
      <c r="O381" s="142" t="s">
        <v>1131</v>
      </c>
      <c r="P381" s="147">
        <v>1</v>
      </c>
      <c r="Q381" s="142">
        <v>64</v>
      </c>
      <c r="R381" s="142" t="s">
        <v>169</v>
      </c>
      <c r="S381" s="142" t="s">
        <v>160</v>
      </c>
      <c r="T381" s="142" t="s">
        <v>2094</v>
      </c>
    </row>
    <row r="382" spans="1:20" x14ac:dyDescent="0.25">
      <c r="B382" s="142" t="s">
        <v>2346</v>
      </c>
      <c r="C382" s="142" t="s">
        <v>830</v>
      </c>
      <c r="D382" s="142" t="s">
        <v>2350</v>
      </c>
      <c r="E382" s="142" t="s">
        <v>2064</v>
      </c>
      <c r="F382" s="142" t="s">
        <v>2064</v>
      </c>
      <c r="G382" s="142" t="s">
        <v>2342</v>
      </c>
      <c r="H382" s="142" t="s">
        <v>2342</v>
      </c>
      <c r="I382" s="142" t="s">
        <v>2157</v>
      </c>
      <c r="J382" s="142" t="s">
        <v>2343</v>
      </c>
      <c r="K382" s="142" t="s">
        <v>2348</v>
      </c>
      <c r="L382" s="142" t="s">
        <v>2345</v>
      </c>
      <c r="M382" s="146">
        <v>44774</v>
      </c>
      <c r="N382" s="142" t="s">
        <v>2280</v>
      </c>
      <c r="O382" s="142" t="s">
        <v>1132</v>
      </c>
      <c r="P382" s="147">
        <v>0.85</v>
      </c>
      <c r="Q382" s="142">
        <v>50</v>
      </c>
      <c r="R382" s="142" t="s">
        <v>1134</v>
      </c>
      <c r="S382" s="142" t="s">
        <v>2339</v>
      </c>
      <c r="T382" s="142" t="s">
        <v>2349</v>
      </c>
    </row>
    <row r="383" spans="1:20" x14ac:dyDescent="0.25">
      <c r="A383" s="142" t="s">
        <v>1290</v>
      </c>
      <c r="B383" s="142" t="s">
        <v>427</v>
      </c>
      <c r="C383" s="142" t="s">
        <v>109</v>
      </c>
      <c r="D383" s="142" t="s">
        <v>714</v>
      </c>
      <c r="E383" s="142" t="s">
        <v>225</v>
      </c>
      <c r="F383" s="142" t="s">
        <v>248</v>
      </c>
      <c r="G383" s="142" t="s">
        <v>929</v>
      </c>
      <c r="H383" s="142" t="s">
        <v>930</v>
      </c>
      <c r="I383" s="142" t="s">
        <v>491</v>
      </c>
      <c r="J383" s="142" t="s">
        <v>279</v>
      </c>
      <c r="K383" s="142" t="s">
        <v>433</v>
      </c>
      <c r="L383" s="142" t="s">
        <v>399</v>
      </c>
      <c r="M383" s="146">
        <v>44158</v>
      </c>
      <c r="N383" s="142">
        <v>90</v>
      </c>
      <c r="O383" s="142" t="s">
        <v>1328</v>
      </c>
      <c r="P383" s="147">
        <v>1</v>
      </c>
      <c r="Q383" s="142">
        <v>38</v>
      </c>
      <c r="R383" s="142" t="s">
        <v>169</v>
      </c>
      <c r="S383" s="142" t="s">
        <v>166</v>
      </c>
      <c r="T383" s="142" t="s">
        <v>828</v>
      </c>
    </row>
    <row r="384" spans="1:20" x14ac:dyDescent="0.25">
      <c r="A384" s="142" t="s">
        <v>1280</v>
      </c>
      <c r="B384" s="142" t="s">
        <v>52</v>
      </c>
      <c r="C384" s="142" t="s">
        <v>110</v>
      </c>
      <c r="D384" s="142" t="s">
        <v>714</v>
      </c>
      <c r="E384" s="142" t="s">
        <v>1292</v>
      </c>
      <c r="F384" s="142" t="s">
        <v>1292</v>
      </c>
      <c r="G384" s="142" t="s">
        <v>1292</v>
      </c>
      <c r="H384" s="142" t="s">
        <v>1292</v>
      </c>
      <c r="I384" s="142" t="s">
        <v>491</v>
      </c>
      <c r="J384" s="142" t="s">
        <v>279</v>
      </c>
      <c r="K384" s="142" t="s">
        <v>991</v>
      </c>
      <c r="L384" s="142" t="s">
        <v>990</v>
      </c>
      <c r="M384" s="146">
        <v>44012</v>
      </c>
      <c r="N384" s="142">
        <v>90</v>
      </c>
      <c r="O384" s="142" t="s">
        <v>1131</v>
      </c>
      <c r="P384" s="147">
        <v>1</v>
      </c>
      <c r="Q384" s="142">
        <v>0.8</v>
      </c>
      <c r="R384" s="142" t="s">
        <v>169</v>
      </c>
      <c r="S384" s="142" t="s">
        <v>140</v>
      </c>
      <c r="T384" s="142" t="s">
        <v>1675</v>
      </c>
    </row>
    <row r="385" spans="1:20" x14ac:dyDescent="0.25">
      <c r="A385" s="142" t="s">
        <v>1707</v>
      </c>
      <c r="B385" s="142" t="s">
        <v>1685</v>
      </c>
      <c r="C385" s="142" t="s">
        <v>110</v>
      </c>
      <c r="D385" s="142" t="s">
        <v>714</v>
      </c>
      <c r="E385" s="142" t="s">
        <v>1292</v>
      </c>
      <c r="F385" s="142" t="s">
        <v>1292</v>
      </c>
      <c r="G385" s="142" t="s">
        <v>1292</v>
      </c>
      <c r="H385" s="142" t="s">
        <v>1292</v>
      </c>
      <c r="I385" s="142" t="s">
        <v>501</v>
      </c>
      <c r="J385" s="142" t="s">
        <v>1292</v>
      </c>
      <c r="K385" s="142" t="s">
        <v>1688</v>
      </c>
      <c r="L385" s="142" t="s">
        <v>1292</v>
      </c>
      <c r="M385" s="142" t="s">
        <v>1292</v>
      </c>
      <c r="N385" s="142" t="s">
        <v>1292</v>
      </c>
      <c r="O385" s="142" t="s">
        <v>1142</v>
      </c>
      <c r="P385" s="147">
        <v>0</v>
      </c>
      <c r="Q385" s="142" t="s">
        <v>1292</v>
      </c>
      <c r="R385" s="142" t="s">
        <v>169</v>
      </c>
      <c r="S385" s="142" t="s">
        <v>1292</v>
      </c>
      <c r="T385" s="142" t="s">
        <v>1292</v>
      </c>
    </row>
    <row r="386" spans="1:20" x14ac:dyDescent="0.25">
      <c r="A386" s="142" t="s">
        <v>1706</v>
      </c>
      <c r="B386" s="142" t="s">
        <v>1686</v>
      </c>
      <c r="C386" s="142" t="s">
        <v>110</v>
      </c>
      <c r="D386" s="142" t="s">
        <v>714</v>
      </c>
      <c r="E386" s="142" t="s">
        <v>1292</v>
      </c>
      <c r="F386" s="142" t="s">
        <v>1292</v>
      </c>
      <c r="G386" s="142" t="s">
        <v>1292</v>
      </c>
      <c r="H386" s="142" t="s">
        <v>1292</v>
      </c>
      <c r="I386" s="142" t="s">
        <v>501</v>
      </c>
      <c r="J386" s="142" t="s">
        <v>1292</v>
      </c>
      <c r="K386" s="142" t="s">
        <v>1689</v>
      </c>
      <c r="L386" s="142" t="s">
        <v>1292</v>
      </c>
      <c r="M386" s="142" t="s">
        <v>1292</v>
      </c>
      <c r="N386" s="142" t="s">
        <v>1292</v>
      </c>
      <c r="O386" s="142" t="s">
        <v>1142</v>
      </c>
      <c r="P386" s="147">
        <v>0</v>
      </c>
      <c r="Q386" s="142" t="s">
        <v>1292</v>
      </c>
      <c r="R386" s="142" t="s">
        <v>169</v>
      </c>
      <c r="S386" s="142" t="s">
        <v>1292</v>
      </c>
      <c r="T386" s="142" t="s">
        <v>1292</v>
      </c>
    </row>
    <row r="387" spans="1:20" x14ac:dyDescent="0.25">
      <c r="A387" s="142" t="s">
        <v>1388</v>
      </c>
      <c r="B387" s="142" t="s">
        <v>1138</v>
      </c>
      <c r="C387" s="142" t="s">
        <v>110</v>
      </c>
      <c r="D387" s="142" t="s">
        <v>714</v>
      </c>
      <c r="E387" s="142" t="s">
        <v>1292</v>
      </c>
      <c r="F387" s="142" t="s">
        <v>1292</v>
      </c>
      <c r="G387" s="142" t="s">
        <v>1292</v>
      </c>
      <c r="H387" s="142" t="s">
        <v>1292</v>
      </c>
      <c r="I387" s="142" t="s">
        <v>1538</v>
      </c>
      <c r="J387" s="142" t="s">
        <v>1375</v>
      </c>
      <c r="K387" s="142" t="s">
        <v>1292</v>
      </c>
      <c r="L387" s="142" t="s">
        <v>1292</v>
      </c>
      <c r="M387" s="142" t="s">
        <v>1292</v>
      </c>
      <c r="N387" s="142" t="s">
        <v>1292</v>
      </c>
      <c r="O387" s="142" t="s">
        <v>1381</v>
      </c>
      <c r="P387" s="147">
        <v>0</v>
      </c>
      <c r="Q387" s="142">
        <v>60</v>
      </c>
      <c r="R387" s="142" t="s">
        <v>169</v>
      </c>
      <c r="S387" s="142" t="s">
        <v>1292</v>
      </c>
      <c r="T387" s="142" t="s">
        <v>2217</v>
      </c>
    </row>
    <row r="388" spans="1:20" x14ac:dyDescent="0.25">
      <c r="B388" s="142" t="s">
        <v>1748</v>
      </c>
      <c r="C388" s="142" t="s">
        <v>110</v>
      </c>
      <c r="D388" s="142" t="s">
        <v>714</v>
      </c>
      <c r="E388" s="142" t="s">
        <v>1292</v>
      </c>
      <c r="F388" s="142" t="s">
        <v>1292</v>
      </c>
      <c r="G388" s="142" t="s">
        <v>1292</v>
      </c>
      <c r="H388" s="142" t="s">
        <v>1292</v>
      </c>
      <c r="I388" s="142" t="s">
        <v>1538</v>
      </c>
      <c r="J388" s="142" t="s">
        <v>1375</v>
      </c>
      <c r="K388" s="142" t="s">
        <v>1292</v>
      </c>
      <c r="L388" s="142" t="s">
        <v>1292</v>
      </c>
      <c r="M388" s="142" t="s">
        <v>1292</v>
      </c>
      <c r="N388" s="142" t="s">
        <v>1292</v>
      </c>
      <c r="O388" s="142" t="s">
        <v>1381</v>
      </c>
      <c r="P388" s="147">
        <v>0</v>
      </c>
      <c r="Q388" s="142" t="s">
        <v>1292</v>
      </c>
      <c r="R388" s="142" t="s">
        <v>2358</v>
      </c>
      <c r="S388" s="142" t="s">
        <v>1292</v>
      </c>
      <c r="T388" s="142" t="s">
        <v>1292</v>
      </c>
    </row>
    <row r="389" spans="1:20" x14ac:dyDescent="0.25">
      <c r="A389" s="142" t="s">
        <v>2167</v>
      </c>
      <c r="B389" s="142" t="s">
        <v>1729</v>
      </c>
      <c r="C389" s="142" t="s">
        <v>109</v>
      </c>
      <c r="D389" s="142" t="s">
        <v>714</v>
      </c>
      <c r="E389" s="142" t="s">
        <v>1292</v>
      </c>
      <c r="F389" s="142" t="s">
        <v>1292</v>
      </c>
      <c r="G389" s="142" t="s">
        <v>1292</v>
      </c>
      <c r="H389" s="142" t="s">
        <v>1292</v>
      </c>
      <c r="I389" s="142" t="s">
        <v>2169</v>
      </c>
      <c r="J389" s="142" t="s">
        <v>1292</v>
      </c>
      <c r="K389" s="142" t="s">
        <v>1292</v>
      </c>
      <c r="L389" s="142" t="s">
        <v>1292</v>
      </c>
      <c r="M389" s="142" t="s">
        <v>1292</v>
      </c>
      <c r="N389" s="142" t="s">
        <v>1292</v>
      </c>
      <c r="O389" s="142" t="s">
        <v>1381</v>
      </c>
      <c r="P389" s="147">
        <v>0</v>
      </c>
      <c r="Q389" s="142" t="s">
        <v>1292</v>
      </c>
      <c r="R389" s="142" t="s">
        <v>169</v>
      </c>
      <c r="S389" s="142" t="s">
        <v>1292</v>
      </c>
      <c r="T389" s="142" t="s">
        <v>1292</v>
      </c>
    </row>
    <row r="390" spans="1:20" x14ac:dyDescent="0.25">
      <c r="B390" s="142" t="s">
        <v>1730</v>
      </c>
      <c r="C390" s="142" t="s">
        <v>109</v>
      </c>
      <c r="D390" s="142" t="s">
        <v>714</v>
      </c>
      <c r="E390" s="142" t="s">
        <v>1292</v>
      </c>
      <c r="F390" s="142" t="s">
        <v>1292</v>
      </c>
      <c r="G390" s="142" t="s">
        <v>1292</v>
      </c>
      <c r="H390" s="142" t="s">
        <v>1292</v>
      </c>
      <c r="I390" s="142" t="s">
        <v>2170</v>
      </c>
      <c r="J390" s="142" t="s">
        <v>1292</v>
      </c>
      <c r="K390" s="142" t="s">
        <v>1292</v>
      </c>
      <c r="L390" s="142" t="s">
        <v>1292</v>
      </c>
      <c r="M390" s="142" t="s">
        <v>1292</v>
      </c>
      <c r="N390" s="142" t="s">
        <v>1292</v>
      </c>
      <c r="O390" s="142" t="s">
        <v>1381</v>
      </c>
      <c r="P390" s="147">
        <v>0</v>
      </c>
      <c r="Q390" s="142" t="s">
        <v>1292</v>
      </c>
      <c r="R390" s="142" t="s">
        <v>169</v>
      </c>
      <c r="S390" s="142" t="s">
        <v>1292</v>
      </c>
      <c r="T390" s="142" t="s">
        <v>1292</v>
      </c>
    </row>
    <row r="391" spans="1:20" x14ac:dyDescent="0.25">
      <c r="B391" s="142" t="s">
        <v>1731</v>
      </c>
      <c r="C391" s="142" t="s">
        <v>109</v>
      </c>
      <c r="D391" s="142" t="s">
        <v>714</v>
      </c>
      <c r="E391" s="142" t="s">
        <v>1292</v>
      </c>
      <c r="F391" s="142" t="s">
        <v>1292</v>
      </c>
      <c r="G391" s="142" t="s">
        <v>1292</v>
      </c>
      <c r="H391" s="142" t="s">
        <v>1292</v>
      </c>
      <c r="I391" s="142" t="s">
        <v>2171</v>
      </c>
      <c r="J391" s="142" t="s">
        <v>1292</v>
      </c>
      <c r="K391" s="142" t="s">
        <v>1292</v>
      </c>
      <c r="L391" s="142" t="s">
        <v>1292</v>
      </c>
      <c r="M391" s="142" t="s">
        <v>1292</v>
      </c>
      <c r="N391" s="142" t="s">
        <v>1292</v>
      </c>
      <c r="O391" s="142" t="s">
        <v>1381</v>
      </c>
      <c r="P391" s="147">
        <v>0</v>
      </c>
      <c r="Q391" s="142" t="s">
        <v>1292</v>
      </c>
      <c r="R391" s="142" t="s">
        <v>169</v>
      </c>
      <c r="S391" s="142" t="s">
        <v>1292</v>
      </c>
      <c r="T391" s="142" t="s">
        <v>1292</v>
      </c>
    </row>
    <row r="392" spans="1:20" x14ac:dyDescent="0.25">
      <c r="B392" s="142" t="s">
        <v>2166</v>
      </c>
      <c r="C392" s="142" t="s">
        <v>109</v>
      </c>
      <c r="D392" s="142" t="s">
        <v>714</v>
      </c>
      <c r="E392" s="142" t="s">
        <v>1292</v>
      </c>
      <c r="F392" s="142" t="s">
        <v>1292</v>
      </c>
      <c r="G392" s="142" t="s">
        <v>1292</v>
      </c>
      <c r="H392" s="142" t="s">
        <v>1292</v>
      </c>
      <c r="I392" s="142" t="s">
        <v>2168</v>
      </c>
      <c r="J392" s="142" t="s">
        <v>1292</v>
      </c>
      <c r="K392" s="142" t="s">
        <v>1292</v>
      </c>
      <c r="L392" s="142" t="s">
        <v>1292</v>
      </c>
      <c r="M392" s="142" t="s">
        <v>1292</v>
      </c>
      <c r="N392" s="142" t="s">
        <v>1292</v>
      </c>
      <c r="O392" s="142" t="s">
        <v>1381</v>
      </c>
      <c r="P392" s="147">
        <v>0</v>
      </c>
      <c r="Q392" s="142" t="s">
        <v>1292</v>
      </c>
      <c r="R392" s="142" t="s">
        <v>169</v>
      </c>
      <c r="S392" s="142" t="s">
        <v>1292</v>
      </c>
      <c r="T392" s="142" t="s">
        <v>1292</v>
      </c>
    </row>
    <row r="393" spans="1:20" x14ac:dyDescent="0.25">
      <c r="A393" s="142" t="s">
        <v>1822</v>
      </c>
      <c r="B393" s="142" t="s">
        <v>1491</v>
      </c>
      <c r="C393" s="142" t="s">
        <v>1492</v>
      </c>
      <c r="D393" s="142" t="s">
        <v>714</v>
      </c>
      <c r="E393" s="142" t="s">
        <v>1542</v>
      </c>
      <c r="F393" s="142" t="s">
        <v>1292</v>
      </c>
      <c r="G393" s="142" t="s">
        <v>1292</v>
      </c>
      <c r="H393" s="142" t="s">
        <v>1292</v>
      </c>
      <c r="I393" s="142" t="s">
        <v>496</v>
      </c>
      <c r="J393" s="142" t="s">
        <v>1292</v>
      </c>
      <c r="K393" s="142" t="s">
        <v>1535</v>
      </c>
      <c r="L393" s="142" t="s">
        <v>1292</v>
      </c>
      <c r="M393" s="142" t="s">
        <v>1292</v>
      </c>
      <c r="N393" s="142" t="s">
        <v>1292</v>
      </c>
      <c r="O393" s="142" t="s">
        <v>1132</v>
      </c>
      <c r="P393" s="147">
        <v>0.05</v>
      </c>
      <c r="Q393" s="142" t="s">
        <v>1292</v>
      </c>
      <c r="R393" s="142" t="s">
        <v>2357</v>
      </c>
      <c r="S393" s="142" t="s">
        <v>1292</v>
      </c>
      <c r="T393" s="142" t="s">
        <v>1292</v>
      </c>
    </row>
    <row r="394" spans="1:20" x14ac:dyDescent="0.25">
      <c r="A394" s="142" t="s">
        <v>2118</v>
      </c>
      <c r="B394" s="142" t="s">
        <v>82</v>
      </c>
      <c r="C394" s="142" t="s">
        <v>109</v>
      </c>
      <c r="D394" s="142" t="s">
        <v>714</v>
      </c>
      <c r="E394" s="142" t="s">
        <v>1292</v>
      </c>
      <c r="F394" s="142" t="s">
        <v>1292</v>
      </c>
      <c r="G394" s="142" t="s">
        <v>915</v>
      </c>
      <c r="H394" s="142" t="s">
        <v>916</v>
      </c>
      <c r="I394" s="142" t="s">
        <v>322</v>
      </c>
      <c r="J394" s="142" t="s">
        <v>323</v>
      </c>
      <c r="K394" s="142" t="s">
        <v>478</v>
      </c>
      <c r="L394" s="142" t="s">
        <v>386</v>
      </c>
      <c r="M394" s="146">
        <v>44167</v>
      </c>
      <c r="N394" s="142">
        <v>60</v>
      </c>
      <c r="O394" s="142" t="s">
        <v>1328</v>
      </c>
      <c r="P394" s="147">
        <v>1</v>
      </c>
      <c r="Q394" s="142">
        <v>0.33500000000000002</v>
      </c>
      <c r="R394" s="142" t="s">
        <v>169</v>
      </c>
      <c r="S394" s="142" t="s">
        <v>156</v>
      </c>
      <c r="T394" s="142" t="s">
        <v>2119</v>
      </c>
    </row>
    <row r="395" spans="1:20" x14ac:dyDescent="0.25">
      <c r="A395" s="142" t="s">
        <v>2120</v>
      </c>
      <c r="B395" s="142" t="s">
        <v>83</v>
      </c>
      <c r="C395" s="142" t="s">
        <v>109</v>
      </c>
      <c r="D395" s="142" t="s">
        <v>714</v>
      </c>
      <c r="E395" s="142" t="s">
        <v>241</v>
      </c>
      <c r="F395" s="142" t="s">
        <v>242</v>
      </c>
      <c r="G395" s="142" t="s">
        <v>917</v>
      </c>
      <c r="H395" s="142" t="s">
        <v>918</v>
      </c>
      <c r="I395" s="142" t="s">
        <v>325</v>
      </c>
      <c r="J395" s="142" t="s">
        <v>326</v>
      </c>
      <c r="K395" s="142" t="s">
        <v>322</v>
      </c>
      <c r="L395" s="142" t="s">
        <v>387</v>
      </c>
      <c r="M395" s="146">
        <v>44187</v>
      </c>
      <c r="N395" s="142">
        <v>45</v>
      </c>
      <c r="O395" s="142" t="s">
        <v>1328</v>
      </c>
      <c r="P395" s="147">
        <v>1</v>
      </c>
      <c r="Q395" s="142">
        <v>0.45</v>
      </c>
      <c r="R395" s="142" t="s">
        <v>169</v>
      </c>
      <c r="S395" s="142" t="s">
        <v>157</v>
      </c>
      <c r="T395" s="142" t="s">
        <v>1292</v>
      </c>
    </row>
    <row r="396" spans="1:20" x14ac:dyDescent="0.25">
      <c r="A396" s="142" t="s">
        <v>2089</v>
      </c>
      <c r="B396" s="142" t="s">
        <v>48</v>
      </c>
      <c r="C396" s="142" t="s">
        <v>109</v>
      </c>
      <c r="D396" s="142" t="s">
        <v>714</v>
      </c>
      <c r="E396" s="142" t="s">
        <v>1292</v>
      </c>
      <c r="F396" s="142" t="s">
        <v>1292</v>
      </c>
      <c r="G396" s="142" t="s">
        <v>1292</v>
      </c>
      <c r="H396" s="142" t="s">
        <v>1292</v>
      </c>
      <c r="I396" s="142" t="s">
        <v>504</v>
      </c>
      <c r="J396" s="142" t="s">
        <v>1147</v>
      </c>
      <c r="K396" s="142" t="s">
        <v>447</v>
      </c>
      <c r="L396" s="142" t="s">
        <v>364</v>
      </c>
      <c r="M396" s="146">
        <v>44181</v>
      </c>
      <c r="N396" s="142">
        <v>45</v>
      </c>
      <c r="O396" s="142" t="s">
        <v>1131</v>
      </c>
      <c r="P396" s="147">
        <v>1</v>
      </c>
      <c r="Q396" s="142" t="s">
        <v>1292</v>
      </c>
      <c r="R396" s="142" t="s">
        <v>169</v>
      </c>
      <c r="S396" s="142" t="s">
        <v>136</v>
      </c>
      <c r="T396" s="142" t="s">
        <v>2090</v>
      </c>
    </row>
    <row r="397" spans="1:20" x14ac:dyDescent="0.25">
      <c r="A397" s="142" t="s">
        <v>1932</v>
      </c>
      <c r="B397" s="142" t="s">
        <v>1901</v>
      </c>
      <c r="C397" s="142" t="s">
        <v>110</v>
      </c>
      <c r="D397" s="142" t="s">
        <v>714</v>
      </c>
      <c r="E397" s="142" t="s">
        <v>1292</v>
      </c>
      <c r="F397" s="142" t="s">
        <v>1292</v>
      </c>
      <c r="G397" s="142" t="s">
        <v>1292</v>
      </c>
      <c r="H397" s="142" t="s">
        <v>1292</v>
      </c>
      <c r="I397" s="142" t="s">
        <v>325</v>
      </c>
      <c r="J397" s="142" t="s">
        <v>2045</v>
      </c>
      <c r="K397" s="142" t="s">
        <v>1904</v>
      </c>
      <c r="L397" s="142" t="s">
        <v>1903</v>
      </c>
      <c r="M397" s="146">
        <v>44725</v>
      </c>
      <c r="N397" s="142">
        <v>20</v>
      </c>
      <c r="O397" s="142" t="s">
        <v>1132</v>
      </c>
      <c r="P397" s="147">
        <v>0.98</v>
      </c>
      <c r="Q397" s="142">
        <v>6</v>
      </c>
      <c r="R397" s="142" t="s">
        <v>1134</v>
      </c>
      <c r="S397" s="142" t="s">
        <v>1292</v>
      </c>
      <c r="T397" s="142" t="s">
        <v>1292</v>
      </c>
    </row>
    <row r="398" spans="1:20" x14ac:dyDescent="0.25">
      <c r="B398" s="142" t="s">
        <v>2203</v>
      </c>
      <c r="C398" s="142" t="s">
        <v>110</v>
      </c>
      <c r="D398" s="142" t="s">
        <v>714</v>
      </c>
      <c r="E398" s="142" t="s">
        <v>1292</v>
      </c>
      <c r="F398" s="142" t="s">
        <v>1292</v>
      </c>
      <c r="G398" s="142" t="s">
        <v>1292</v>
      </c>
      <c r="H398" s="142" t="s">
        <v>1292</v>
      </c>
      <c r="I398" s="142" t="s">
        <v>325</v>
      </c>
      <c r="J398" s="142" t="s">
        <v>2045</v>
      </c>
      <c r="K398" s="142" t="s">
        <v>1904</v>
      </c>
      <c r="L398" s="142" t="s">
        <v>1907</v>
      </c>
      <c r="M398" s="146">
        <v>44725</v>
      </c>
      <c r="N398" s="142">
        <v>20</v>
      </c>
      <c r="O398" s="142" t="s">
        <v>1132</v>
      </c>
      <c r="P398" s="147">
        <v>0.95</v>
      </c>
      <c r="Q398" s="142" t="s">
        <v>1292</v>
      </c>
      <c r="R398" s="142" t="s">
        <v>1134</v>
      </c>
      <c r="S398" s="142" t="s">
        <v>1292</v>
      </c>
      <c r="T398" s="142" t="s">
        <v>1292</v>
      </c>
    </row>
    <row r="399" spans="1:20" x14ac:dyDescent="0.25">
      <c r="A399" s="142" t="s">
        <v>1391</v>
      </c>
      <c r="B399" s="142" t="s">
        <v>1694</v>
      </c>
      <c r="C399" s="142" t="s">
        <v>110</v>
      </c>
      <c r="D399" s="142" t="s">
        <v>714</v>
      </c>
      <c r="E399" s="142" t="s">
        <v>1292</v>
      </c>
      <c r="F399" s="142" t="s">
        <v>1292</v>
      </c>
      <c r="G399" s="142" t="s">
        <v>1292</v>
      </c>
      <c r="H399" s="142" t="s">
        <v>1292</v>
      </c>
      <c r="I399" s="142" t="s">
        <v>490</v>
      </c>
      <c r="J399" s="142" t="s">
        <v>1292</v>
      </c>
      <c r="K399" s="142" t="s">
        <v>1695</v>
      </c>
      <c r="L399" s="142" t="s">
        <v>1292</v>
      </c>
      <c r="M399" s="142" t="s">
        <v>1292</v>
      </c>
      <c r="N399" s="142" t="s">
        <v>1292</v>
      </c>
      <c r="O399" s="142" t="s">
        <v>1142</v>
      </c>
      <c r="P399" s="147">
        <v>0</v>
      </c>
      <c r="Q399" s="142" t="s">
        <v>1292</v>
      </c>
      <c r="R399" s="142" t="s">
        <v>169</v>
      </c>
      <c r="S399" s="142" t="s">
        <v>1292</v>
      </c>
      <c r="T399" s="142" t="s">
        <v>1189</v>
      </c>
    </row>
    <row r="400" spans="1:20" x14ac:dyDescent="0.25">
      <c r="B400" s="142" t="s">
        <v>2082</v>
      </c>
      <c r="C400" s="142" t="s">
        <v>110</v>
      </c>
      <c r="D400" s="142" t="s">
        <v>714</v>
      </c>
      <c r="E400" s="142" t="s">
        <v>1292</v>
      </c>
      <c r="F400" s="142" t="s">
        <v>1292</v>
      </c>
      <c r="G400" s="142" t="s">
        <v>1087</v>
      </c>
      <c r="H400" s="142" t="s">
        <v>1088</v>
      </c>
      <c r="I400" s="142" t="s">
        <v>490</v>
      </c>
      <c r="J400" s="142" t="s">
        <v>1062</v>
      </c>
      <c r="K400" s="142" t="s">
        <v>461</v>
      </c>
      <c r="L400" s="142" t="s">
        <v>1089</v>
      </c>
      <c r="M400" s="146">
        <v>44246</v>
      </c>
      <c r="N400" s="142">
        <v>45</v>
      </c>
      <c r="O400" s="142" t="s">
        <v>1131</v>
      </c>
      <c r="P400" s="147">
        <v>1</v>
      </c>
      <c r="Q400" s="142" t="s">
        <v>1292</v>
      </c>
      <c r="R400" s="142" t="s">
        <v>169</v>
      </c>
      <c r="S400" s="142" t="s">
        <v>1086</v>
      </c>
      <c r="T400" s="142" t="s">
        <v>1673</v>
      </c>
    </row>
    <row r="401" spans="1:20" x14ac:dyDescent="0.25">
      <c r="A401" s="142" t="s">
        <v>1393</v>
      </c>
      <c r="B401" s="142" t="s">
        <v>628</v>
      </c>
      <c r="C401" s="142" t="s">
        <v>110</v>
      </c>
      <c r="D401" s="142" t="s">
        <v>714</v>
      </c>
      <c r="E401" s="142" t="s">
        <v>633</v>
      </c>
      <c r="F401" s="142" t="s">
        <v>634</v>
      </c>
      <c r="G401" s="142" t="s">
        <v>632</v>
      </c>
      <c r="H401" s="142" t="s">
        <v>1292</v>
      </c>
      <c r="I401" s="142" t="s">
        <v>499</v>
      </c>
      <c r="J401" s="142" t="s">
        <v>309</v>
      </c>
      <c r="K401" s="142" t="s">
        <v>637</v>
      </c>
      <c r="L401" s="142" t="s">
        <v>636</v>
      </c>
      <c r="M401" s="146">
        <v>44054</v>
      </c>
      <c r="N401" s="142">
        <v>90</v>
      </c>
      <c r="O401" s="142" t="s">
        <v>1131</v>
      </c>
      <c r="P401" s="147">
        <v>1</v>
      </c>
      <c r="Q401" s="142">
        <v>0.76</v>
      </c>
      <c r="R401" s="142" t="s">
        <v>169</v>
      </c>
      <c r="S401" s="142" t="s">
        <v>629</v>
      </c>
      <c r="T401" s="142" t="s">
        <v>1171</v>
      </c>
    </row>
    <row r="402" spans="1:20" x14ac:dyDescent="0.25">
      <c r="B402" s="142" t="s">
        <v>639</v>
      </c>
      <c r="C402" s="142" t="s">
        <v>110</v>
      </c>
      <c r="D402" s="142" t="s">
        <v>714</v>
      </c>
      <c r="E402" s="142" t="s">
        <v>640</v>
      </c>
      <c r="F402" s="142" t="s">
        <v>641</v>
      </c>
      <c r="G402" s="142" t="s">
        <v>948</v>
      </c>
      <c r="H402" s="142" t="s">
        <v>947</v>
      </c>
      <c r="I402" s="142" t="s">
        <v>499</v>
      </c>
      <c r="J402" s="142" t="s">
        <v>309</v>
      </c>
      <c r="K402" s="142" t="s">
        <v>461</v>
      </c>
      <c r="L402" s="142" t="s">
        <v>643</v>
      </c>
      <c r="M402" s="146">
        <v>44054</v>
      </c>
      <c r="N402" s="142">
        <v>60</v>
      </c>
      <c r="O402" s="142" t="s">
        <v>1131</v>
      </c>
      <c r="P402" s="147">
        <v>1</v>
      </c>
      <c r="Q402" s="142">
        <v>6</v>
      </c>
      <c r="R402" s="142" t="s">
        <v>2080</v>
      </c>
      <c r="S402" s="142" t="s">
        <v>2016</v>
      </c>
      <c r="T402" s="142" t="s">
        <v>644</v>
      </c>
    </row>
    <row r="403" spans="1:20" x14ac:dyDescent="0.25">
      <c r="A403" s="142" t="s">
        <v>1392</v>
      </c>
      <c r="B403" s="142" t="s">
        <v>84</v>
      </c>
      <c r="C403" s="142" t="s">
        <v>110</v>
      </c>
      <c r="D403" s="142" t="s">
        <v>714</v>
      </c>
      <c r="E403" s="142" t="s">
        <v>1292</v>
      </c>
      <c r="F403" s="142" t="s">
        <v>1292</v>
      </c>
      <c r="G403" s="142" t="s">
        <v>921</v>
      </c>
      <c r="H403" s="142" t="s">
        <v>922</v>
      </c>
      <c r="I403" s="142" t="s">
        <v>322</v>
      </c>
      <c r="J403" s="142" t="s">
        <v>329</v>
      </c>
      <c r="K403" s="142" t="s">
        <v>446</v>
      </c>
      <c r="L403" s="142" t="s">
        <v>389</v>
      </c>
      <c r="M403" s="146">
        <v>44186</v>
      </c>
      <c r="N403" s="142">
        <v>90</v>
      </c>
      <c r="O403" s="142" t="s">
        <v>1131</v>
      </c>
      <c r="P403" s="147">
        <v>1</v>
      </c>
      <c r="Q403" s="142" t="s">
        <v>1292</v>
      </c>
      <c r="R403" s="142" t="s">
        <v>169</v>
      </c>
      <c r="S403" s="142" t="s">
        <v>158</v>
      </c>
      <c r="T403" s="142" t="s">
        <v>1170</v>
      </c>
    </row>
    <row r="404" spans="1:20" x14ac:dyDescent="0.25">
      <c r="A404" s="142" t="s">
        <v>1705</v>
      </c>
      <c r="B404" s="142" t="s">
        <v>74</v>
      </c>
      <c r="C404" s="142" t="s">
        <v>110</v>
      </c>
      <c r="D404" s="142" t="s">
        <v>714</v>
      </c>
      <c r="E404" s="142" t="s">
        <v>1292</v>
      </c>
      <c r="F404" s="142" t="s">
        <v>1292</v>
      </c>
      <c r="G404" s="142" t="s">
        <v>1292</v>
      </c>
      <c r="H404" s="142" t="s">
        <v>1292</v>
      </c>
      <c r="I404" s="142" t="s">
        <v>503</v>
      </c>
      <c r="J404" s="142" t="s">
        <v>314</v>
      </c>
      <c r="K404" s="142" t="s">
        <v>469</v>
      </c>
      <c r="L404" s="142" t="s">
        <v>380</v>
      </c>
      <c r="M404" s="146">
        <v>44222</v>
      </c>
      <c r="N404" s="142">
        <v>90</v>
      </c>
      <c r="O404" s="142" t="s">
        <v>1132</v>
      </c>
      <c r="P404" s="147">
        <v>0.95</v>
      </c>
      <c r="Q404" s="142" t="s">
        <v>1292</v>
      </c>
      <c r="R404" s="142" t="s">
        <v>169</v>
      </c>
      <c r="S404" s="142" t="s">
        <v>1292</v>
      </c>
      <c r="T404" s="142" t="s">
        <v>1292</v>
      </c>
    </row>
    <row r="405" spans="1:20" x14ac:dyDescent="0.25">
      <c r="A405" s="142" t="s">
        <v>1708</v>
      </c>
      <c r="B405" s="142" t="s">
        <v>73</v>
      </c>
      <c r="C405" s="142" t="s">
        <v>110</v>
      </c>
      <c r="D405" s="142" t="s">
        <v>714</v>
      </c>
      <c r="E405" s="142" t="s">
        <v>239</v>
      </c>
      <c r="F405" s="142" t="s">
        <v>240</v>
      </c>
      <c r="G405" s="142" t="s">
        <v>909</v>
      </c>
      <c r="H405" s="142" t="s">
        <v>910</v>
      </c>
      <c r="I405" s="142" t="s">
        <v>503</v>
      </c>
      <c r="J405" s="142" t="s">
        <v>312</v>
      </c>
      <c r="K405" s="142" t="s">
        <v>468</v>
      </c>
      <c r="L405" s="142" t="s">
        <v>379</v>
      </c>
      <c r="M405" s="146">
        <v>44207</v>
      </c>
      <c r="N405" s="142">
        <v>90</v>
      </c>
      <c r="O405" s="142" t="s">
        <v>1132</v>
      </c>
      <c r="P405" s="147">
        <v>0.95</v>
      </c>
      <c r="Q405" s="142">
        <v>25</v>
      </c>
      <c r="R405" s="142" t="s">
        <v>169</v>
      </c>
      <c r="S405" s="142" t="s">
        <v>149</v>
      </c>
      <c r="T405" s="142" t="s">
        <v>1292</v>
      </c>
    </row>
    <row r="406" spans="1:20" x14ac:dyDescent="0.25">
      <c r="B406" s="142" t="s">
        <v>1683</v>
      </c>
      <c r="C406" s="142" t="s">
        <v>110</v>
      </c>
      <c r="D406" s="142" t="s">
        <v>714</v>
      </c>
      <c r="E406" s="142" t="s">
        <v>1292</v>
      </c>
      <c r="F406" s="142" t="s">
        <v>1292</v>
      </c>
      <c r="G406" s="142" t="s">
        <v>1292</v>
      </c>
      <c r="H406" s="142" t="s">
        <v>1292</v>
      </c>
      <c r="I406" s="142" t="s">
        <v>984</v>
      </c>
      <c r="J406" s="142" t="s">
        <v>312</v>
      </c>
      <c r="K406" s="142" t="s">
        <v>477</v>
      </c>
      <c r="L406" s="142" t="s">
        <v>1292</v>
      </c>
      <c r="M406" s="142" t="s">
        <v>1292</v>
      </c>
      <c r="N406" s="142" t="s">
        <v>1292</v>
      </c>
      <c r="O406" s="142" t="s">
        <v>1142</v>
      </c>
      <c r="P406" s="147">
        <v>0</v>
      </c>
      <c r="Q406" s="142" t="s">
        <v>1292</v>
      </c>
      <c r="R406" s="142" t="s">
        <v>169</v>
      </c>
      <c r="S406" s="142" t="s">
        <v>1292</v>
      </c>
      <c r="T406" s="142" t="s">
        <v>1189</v>
      </c>
    </row>
    <row r="407" spans="1:20" x14ac:dyDescent="0.25">
      <c r="A407" s="142" t="s">
        <v>1895</v>
      </c>
      <c r="B407" s="142" t="s">
        <v>1172</v>
      </c>
      <c r="C407" s="142" t="s">
        <v>110</v>
      </c>
      <c r="D407" s="142" t="s">
        <v>714</v>
      </c>
      <c r="E407" s="142" t="s">
        <v>1292</v>
      </c>
      <c r="F407" s="142" t="s">
        <v>1292</v>
      </c>
      <c r="G407" s="142" t="s">
        <v>912</v>
      </c>
      <c r="H407" s="142" t="s">
        <v>911</v>
      </c>
      <c r="I407" s="142" t="s">
        <v>504</v>
      </c>
      <c r="J407" s="142" t="s">
        <v>315</v>
      </c>
      <c r="K407" s="142" t="s">
        <v>470</v>
      </c>
      <c r="L407" s="142" t="s">
        <v>381</v>
      </c>
      <c r="M407" s="146">
        <v>44211</v>
      </c>
      <c r="N407" s="142">
        <v>67</v>
      </c>
      <c r="O407" s="142" t="s">
        <v>1131</v>
      </c>
      <c r="P407" s="147">
        <v>1</v>
      </c>
      <c r="Q407" s="142">
        <v>5</v>
      </c>
      <c r="R407" s="142" t="s">
        <v>169</v>
      </c>
      <c r="S407" s="142" t="s">
        <v>150</v>
      </c>
      <c r="T407" s="142" t="s">
        <v>1173</v>
      </c>
    </row>
    <row r="408" spans="1:20" x14ac:dyDescent="0.25">
      <c r="A408" s="142" t="s">
        <v>1618</v>
      </c>
      <c r="B408" s="142" t="s">
        <v>417</v>
      </c>
      <c r="C408" s="142" t="s">
        <v>110</v>
      </c>
      <c r="D408" s="142" t="s">
        <v>714</v>
      </c>
      <c r="E408" s="142" t="s">
        <v>1292</v>
      </c>
      <c r="F408" s="142" t="s">
        <v>1292</v>
      </c>
      <c r="G408" s="142" t="s">
        <v>1292</v>
      </c>
      <c r="H408" s="142" t="s">
        <v>1292</v>
      </c>
      <c r="I408" s="142" t="s">
        <v>491</v>
      </c>
      <c r="J408" s="142" t="s">
        <v>266</v>
      </c>
      <c r="K408" s="142" t="s">
        <v>449</v>
      </c>
      <c r="L408" s="142" t="s">
        <v>853</v>
      </c>
      <c r="M408" s="146">
        <v>44424</v>
      </c>
      <c r="N408" s="142">
        <v>90</v>
      </c>
      <c r="O408" s="142" t="s">
        <v>1132</v>
      </c>
      <c r="P408" s="147">
        <v>0.98</v>
      </c>
      <c r="Q408" s="142">
        <v>3</v>
      </c>
      <c r="R408" s="142" t="s">
        <v>169</v>
      </c>
      <c r="S408" s="142" t="s">
        <v>134</v>
      </c>
      <c r="T408" s="142" t="s">
        <v>1292</v>
      </c>
    </row>
    <row r="409" spans="1:20" x14ac:dyDescent="0.25">
      <c r="B409" s="142" t="s">
        <v>53</v>
      </c>
      <c r="C409" s="142" t="s">
        <v>110</v>
      </c>
      <c r="D409" s="142" t="s">
        <v>714</v>
      </c>
      <c r="E409" s="142" t="s">
        <v>1292</v>
      </c>
      <c r="F409" s="142" t="s">
        <v>1292</v>
      </c>
      <c r="G409" s="142" t="s">
        <v>1292</v>
      </c>
      <c r="H409" s="142" t="s">
        <v>1292</v>
      </c>
      <c r="I409" s="142" t="s">
        <v>491</v>
      </c>
      <c r="J409" s="142" t="s">
        <v>266</v>
      </c>
      <c r="K409" s="142" t="s">
        <v>1292</v>
      </c>
      <c r="L409" s="142" t="s">
        <v>1292</v>
      </c>
      <c r="M409" s="142" t="s">
        <v>1292</v>
      </c>
      <c r="N409" s="142" t="s">
        <v>1292</v>
      </c>
      <c r="O409" s="142" t="s">
        <v>1132</v>
      </c>
      <c r="P409" s="147">
        <v>0.15</v>
      </c>
      <c r="Q409" s="142">
        <v>5</v>
      </c>
      <c r="R409" s="142" t="s">
        <v>169</v>
      </c>
      <c r="S409" s="142" t="s">
        <v>140</v>
      </c>
      <c r="T409" s="142" t="s">
        <v>1292</v>
      </c>
    </row>
    <row r="410" spans="1:20" x14ac:dyDescent="0.25">
      <c r="A410" s="142" t="s">
        <v>1394</v>
      </c>
      <c r="B410" s="142" t="s">
        <v>62</v>
      </c>
      <c r="C410" s="142" t="s">
        <v>830</v>
      </c>
      <c r="D410" s="142" t="s">
        <v>1144</v>
      </c>
      <c r="E410" s="142" t="s">
        <v>1292</v>
      </c>
      <c r="F410" s="142" t="s">
        <v>1292</v>
      </c>
      <c r="G410" s="142" t="s">
        <v>1292</v>
      </c>
      <c r="H410" s="142" t="s">
        <v>1292</v>
      </c>
      <c r="I410" s="142" t="s">
        <v>500</v>
      </c>
      <c r="J410" s="142" t="s">
        <v>319</v>
      </c>
      <c r="K410" s="142" t="s">
        <v>1397</v>
      </c>
      <c r="L410" s="142" t="s">
        <v>371</v>
      </c>
      <c r="M410" s="142" t="s">
        <v>1292</v>
      </c>
      <c r="N410" s="142">
        <v>720</v>
      </c>
      <c r="O410" s="142" t="s">
        <v>1142</v>
      </c>
      <c r="P410" s="147">
        <v>0</v>
      </c>
      <c r="Q410" s="142">
        <v>9</v>
      </c>
      <c r="R410" s="142" t="s">
        <v>169</v>
      </c>
      <c r="S410" s="142" t="s">
        <v>143</v>
      </c>
      <c r="T410" s="142" t="s">
        <v>1398</v>
      </c>
    </row>
    <row r="411" spans="1:20" x14ac:dyDescent="0.25">
      <c r="B411" s="142" t="s">
        <v>68</v>
      </c>
      <c r="C411" s="142" t="s">
        <v>110</v>
      </c>
      <c r="D411" s="142" t="s">
        <v>714</v>
      </c>
      <c r="E411" s="142" t="s">
        <v>1292</v>
      </c>
      <c r="F411" s="142" t="s">
        <v>1292</v>
      </c>
      <c r="G411" s="142" t="s">
        <v>902</v>
      </c>
      <c r="H411" s="142" t="s">
        <v>901</v>
      </c>
      <c r="I411" s="142" t="s">
        <v>500</v>
      </c>
      <c r="J411" s="142" t="s">
        <v>306</v>
      </c>
      <c r="K411" s="142" t="s">
        <v>464</v>
      </c>
      <c r="L411" s="142" t="s">
        <v>599</v>
      </c>
      <c r="M411" s="146">
        <v>44053</v>
      </c>
      <c r="N411" s="142">
        <v>180</v>
      </c>
      <c r="O411" s="142" t="s">
        <v>1328</v>
      </c>
      <c r="P411" s="147">
        <v>1</v>
      </c>
      <c r="Q411" s="142" t="s">
        <v>1292</v>
      </c>
      <c r="R411" s="142" t="s">
        <v>169</v>
      </c>
      <c r="S411" s="142" t="s">
        <v>147</v>
      </c>
      <c r="T411" s="142" t="s">
        <v>2137</v>
      </c>
    </row>
    <row r="412" spans="1:20" x14ac:dyDescent="0.25">
      <c r="B412" s="142" t="s">
        <v>1693</v>
      </c>
      <c r="C412" s="142" t="s">
        <v>110</v>
      </c>
      <c r="D412" s="142" t="s">
        <v>714</v>
      </c>
      <c r="E412" s="142" t="s">
        <v>1292</v>
      </c>
      <c r="F412" s="142" t="s">
        <v>1292</v>
      </c>
      <c r="G412" s="142" t="s">
        <v>902</v>
      </c>
      <c r="H412" s="142" t="s">
        <v>901</v>
      </c>
      <c r="I412" s="142" t="s">
        <v>500</v>
      </c>
      <c r="J412" s="142" t="s">
        <v>306</v>
      </c>
      <c r="K412" s="142" t="s">
        <v>1200</v>
      </c>
      <c r="L412" s="142" t="s">
        <v>1292</v>
      </c>
      <c r="M412" s="142" t="s">
        <v>1292</v>
      </c>
      <c r="N412" s="142" t="s">
        <v>1292</v>
      </c>
      <c r="O412" s="142" t="s">
        <v>1381</v>
      </c>
      <c r="P412" s="147">
        <v>0</v>
      </c>
      <c r="Q412" s="142" t="s">
        <v>1292</v>
      </c>
      <c r="R412" s="142" t="s">
        <v>169</v>
      </c>
      <c r="S412" s="142" t="s">
        <v>1292</v>
      </c>
      <c r="T412" s="142" t="s">
        <v>1849</v>
      </c>
    </row>
    <row r="413" spans="1:20" x14ac:dyDescent="0.25">
      <c r="A413" s="142" t="s">
        <v>2117</v>
      </c>
      <c r="B413" s="142" t="s">
        <v>81</v>
      </c>
      <c r="C413" s="142" t="s">
        <v>109</v>
      </c>
      <c r="D413" s="142" t="s">
        <v>714</v>
      </c>
      <c r="E413" s="142" t="s">
        <v>1292</v>
      </c>
      <c r="F413" s="142" t="s">
        <v>1292</v>
      </c>
      <c r="G413" s="142" t="s">
        <v>206</v>
      </c>
      <c r="H413" s="142" t="s">
        <v>1292</v>
      </c>
      <c r="I413" s="142" t="s">
        <v>505</v>
      </c>
      <c r="J413" s="142" t="s">
        <v>321</v>
      </c>
      <c r="K413" s="142" t="s">
        <v>476</v>
      </c>
      <c r="L413" s="142" t="s">
        <v>385</v>
      </c>
      <c r="M413" s="146">
        <v>44064</v>
      </c>
      <c r="N413" s="142">
        <v>60</v>
      </c>
      <c r="O413" s="142" t="s">
        <v>1328</v>
      </c>
      <c r="P413" s="147">
        <v>1</v>
      </c>
      <c r="Q413" s="142">
        <v>1</v>
      </c>
      <c r="R413" s="142" t="s">
        <v>2088</v>
      </c>
      <c r="S413" s="142" t="s">
        <v>155</v>
      </c>
      <c r="T413" s="142" t="s">
        <v>1292</v>
      </c>
    </row>
    <row r="414" spans="1:20" x14ac:dyDescent="0.25">
      <c r="A414" s="142" t="s">
        <v>2371</v>
      </c>
      <c r="B414" s="142" t="s">
        <v>1197</v>
      </c>
      <c r="C414" s="142" t="s">
        <v>110</v>
      </c>
      <c r="D414" s="142" t="s">
        <v>714</v>
      </c>
      <c r="E414" s="142" t="s">
        <v>1292</v>
      </c>
      <c r="F414" s="142" t="s">
        <v>1292</v>
      </c>
      <c r="G414" s="142" t="s">
        <v>2372</v>
      </c>
      <c r="H414" s="142" t="s">
        <v>2372</v>
      </c>
      <c r="I414" s="142" t="s">
        <v>2157</v>
      </c>
      <c r="J414" s="142" t="s">
        <v>2158</v>
      </c>
      <c r="K414" s="142" t="s">
        <v>1199</v>
      </c>
      <c r="L414" s="142" t="s">
        <v>2369</v>
      </c>
      <c r="M414" s="146">
        <v>44711</v>
      </c>
      <c r="N414" s="142">
        <v>120</v>
      </c>
      <c r="O414" s="142" t="s">
        <v>1328</v>
      </c>
      <c r="P414" s="147">
        <v>1</v>
      </c>
      <c r="Q414" s="142">
        <v>152</v>
      </c>
      <c r="R414" s="142" t="s">
        <v>1134</v>
      </c>
      <c r="S414" s="142" t="s">
        <v>2370</v>
      </c>
      <c r="T414" s="142" t="s">
        <v>2374</v>
      </c>
    </row>
    <row r="415" spans="1:20" x14ac:dyDescent="0.25">
      <c r="A415" s="142" t="s">
        <v>1412</v>
      </c>
      <c r="B415" s="142" t="s">
        <v>1399</v>
      </c>
      <c r="C415" s="142" t="s">
        <v>1292</v>
      </c>
      <c r="D415" s="142" t="s">
        <v>1292</v>
      </c>
      <c r="E415" s="142" t="s">
        <v>1292</v>
      </c>
      <c r="F415" s="142" t="s">
        <v>1292</v>
      </c>
      <c r="G415" s="142" t="s">
        <v>1292</v>
      </c>
      <c r="H415" s="142" t="s">
        <v>1292</v>
      </c>
      <c r="I415" s="142" t="s">
        <v>490</v>
      </c>
      <c r="J415" s="142" t="s">
        <v>1292</v>
      </c>
      <c r="K415" s="142" t="s">
        <v>1400</v>
      </c>
      <c r="L415" s="142" t="s">
        <v>1292</v>
      </c>
      <c r="M415" s="142" t="s">
        <v>1292</v>
      </c>
      <c r="N415" s="142" t="s">
        <v>1292</v>
      </c>
      <c r="O415" s="142" t="s">
        <v>1142</v>
      </c>
      <c r="P415" s="147">
        <v>0</v>
      </c>
      <c r="Q415" s="142" t="s">
        <v>1292</v>
      </c>
      <c r="R415" s="142" t="s">
        <v>169</v>
      </c>
      <c r="S415" s="142" t="s">
        <v>1292</v>
      </c>
      <c r="T415" s="142" t="s">
        <v>1426</v>
      </c>
    </row>
    <row r="416" spans="1:20" x14ac:dyDescent="0.25">
      <c r="B416" s="142" t="s">
        <v>1745</v>
      </c>
      <c r="C416" s="142" t="s">
        <v>110</v>
      </c>
      <c r="D416" s="142" t="s">
        <v>714</v>
      </c>
      <c r="E416" s="142" t="s">
        <v>1292</v>
      </c>
      <c r="F416" s="142" t="s">
        <v>1292</v>
      </c>
      <c r="G416" s="142" t="s">
        <v>1292</v>
      </c>
      <c r="H416" s="142" t="s">
        <v>1292</v>
      </c>
      <c r="I416" s="142" t="s">
        <v>490</v>
      </c>
      <c r="J416" s="142" t="s">
        <v>1292</v>
      </c>
      <c r="K416" s="142" t="s">
        <v>1292</v>
      </c>
      <c r="L416" s="142" t="s">
        <v>1292</v>
      </c>
      <c r="M416" s="142" t="s">
        <v>1292</v>
      </c>
      <c r="N416" s="142" t="s">
        <v>1292</v>
      </c>
      <c r="O416" s="142" t="s">
        <v>1381</v>
      </c>
      <c r="P416" s="147">
        <v>0</v>
      </c>
      <c r="Q416" s="142" t="s">
        <v>1292</v>
      </c>
      <c r="R416" s="142" t="s">
        <v>169</v>
      </c>
      <c r="S416" s="142" t="s">
        <v>1292</v>
      </c>
      <c r="T416" s="142" t="s">
        <v>1292</v>
      </c>
    </row>
    <row r="417" spans="1:20" x14ac:dyDescent="0.25">
      <c r="B417" s="142" t="s">
        <v>1752</v>
      </c>
      <c r="C417" s="142" t="s">
        <v>124</v>
      </c>
      <c r="D417" s="142" t="s">
        <v>714</v>
      </c>
      <c r="E417" s="142" t="s">
        <v>1292</v>
      </c>
      <c r="F417" s="142" t="s">
        <v>1292</v>
      </c>
      <c r="G417" s="142" t="s">
        <v>1292</v>
      </c>
      <c r="H417" s="142" t="s">
        <v>1292</v>
      </c>
      <c r="I417" s="142" t="s">
        <v>490</v>
      </c>
      <c r="J417" s="142" t="s">
        <v>1292</v>
      </c>
      <c r="K417" s="142" t="s">
        <v>1292</v>
      </c>
      <c r="L417" s="142" t="s">
        <v>1292</v>
      </c>
      <c r="M417" s="142" t="s">
        <v>1292</v>
      </c>
      <c r="N417" s="142" t="s">
        <v>1292</v>
      </c>
      <c r="O417" s="142" t="s">
        <v>1381</v>
      </c>
      <c r="P417" s="147">
        <v>0</v>
      </c>
      <c r="Q417" s="142" t="s">
        <v>1292</v>
      </c>
      <c r="R417" s="142" t="s">
        <v>2358</v>
      </c>
      <c r="S417" s="142" t="s">
        <v>1292</v>
      </c>
      <c r="T417" s="142" t="s">
        <v>1292</v>
      </c>
    </row>
    <row r="418" spans="1:20" x14ac:dyDescent="0.25">
      <c r="B418" s="142" t="s">
        <v>1755</v>
      </c>
      <c r="C418" s="142" t="s">
        <v>124</v>
      </c>
      <c r="D418" s="142" t="s">
        <v>714</v>
      </c>
      <c r="E418" s="142" t="s">
        <v>1292</v>
      </c>
      <c r="F418" s="142" t="s">
        <v>1292</v>
      </c>
      <c r="G418" s="142" t="s">
        <v>1292</v>
      </c>
      <c r="H418" s="142" t="s">
        <v>1292</v>
      </c>
      <c r="I418" s="142" t="s">
        <v>490</v>
      </c>
      <c r="J418" s="142" t="s">
        <v>1292</v>
      </c>
      <c r="K418" s="142" t="s">
        <v>1292</v>
      </c>
      <c r="L418" s="142" t="s">
        <v>1292</v>
      </c>
      <c r="M418" s="142" t="s">
        <v>1292</v>
      </c>
      <c r="N418" s="142" t="s">
        <v>1292</v>
      </c>
      <c r="O418" s="142" t="s">
        <v>1381</v>
      </c>
      <c r="P418" s="147">
        <v>0</v>
      </c>
      <c r="Q418" s="142" t="s">
        <v>1292</v>
      </c>
      <c r="R418" s="142" t="s">
        <v>2358</v>
      </c>
      <c r="S418" s="142" t="s">
        <v>1292</v>
      </c>
      <c r="T418" s="142" t="s">
        <v>1292</v>
      </c>
    </row>
    <row r="419" spans="1:20" x14ac:dyDescent="0.25">
      <c r="A419" s="142" t="s">
        <v>1292</v>
      </c>
      <c r="B419" s="142" t="s">
        <v>76</v>
      </c>
      <c r="C419" s="142" t="s">
        <v>110</v>
      </c>
      <c r="D419" s="142" t="s">
        <v>714</v>
      </c>
      <c r="E419" s="142" t="s">
        <v>1292</v>
      </c>
      <c r="F419" s="142" t="s">
        <v>1292</v>
      </c>
      <c r="G419" s="142" t="s">
        <v>1292</v>
      </c>
      <c r="H419" s="142" t="s">
        <v>1292</v>
      </c>
      <c r="I419" s="142" t="s">
        <v>490</v>
      </c>
      <c r="J419" s="142" t="s">
        <v>1062</v>
      </c>
      <c r="K419" s="142" t="s">
        <v>325</v>
      </c>
      <c r="L419" s="142" t="s">
        <v>382</v>
      </c>
      <c r="M419" s="146">
        <v>43927</v>
      </c>
      <c r="N419" s="142">
        <v>60</v>
      </c>
      <c r="O419" s="142" t="s">
        <v>1328</v>
      </c>
      <c r="P419" s="147">
        <v>1</v>
      </c>
      <c r="Q419" s="142">
        <v>4.9000000000000004</v>
      </c>
      <c r="R419" s="142" t="s">
        <v>169</v>
      </c>
      <c r="S419" s="142" t="s">
        <v>152</v>
      </c>
      <c r="T419" s="142" t="s">
        <v>1292</v>
      </c>
    </row>
    <row r="420" spans="1:20" x14ac:dyDescent="0.25">
      <c r="B420" s="142" t="s">
        <v>89</v>
      </c>
      <c r="C420" s="142" t="s">
        <v>110</v>
      </c>
      <c r="D420" s="142" t="s">
        <v>714</v>
      </c>
      <c r="E420" s="142">
        <v>0</v>
      </c>
      <c r="F420" s="142">
        <v>12</v>
      </c>
      <c r="G420" s="142" t="s">
        <v>1292</v>
      </c>
      <c r="H420" s="142" t="s">
        <v>1292</v>
      </c>
      <c r="I420" s="142" t="s">
        <v>499</v>
      </c>
      <c r="J420" s="142" t="s">
        <v>337</v>
      </c>
      <c r="K420" s="142" t="s">
        <v>485</v>
      </c>
      <c r="L420" s="142" t="s">
        <v>394</v>
      </c>
      <c r="M420" s="146">
        <v>44176</v>
      </c>
      <c r="N420" s="142">
        <v>45</v>
      </c>
      <c r="O420" s="142" t="s">
        <v>1131</v>
      </c>
      <c r="P420" s="147">
        <v>1</v>
      </c>
      <c r="Q420" s="142" t="s">
        <v>1292</v>
      </c>
      <c r="R420" s="142" t="s">
        <v>169</v>
      </c>
      <c r="S420" s="142" t="s">
        <v>159</v>
      </c>
      <c r="T420" s="142" t="s">
        <v>1671</v>
      </c>
    </row>
    <row r="421" spans="1:20" x14ac:dyDescent="0.25">
      <c r="B421" s="142" t="s">
        <v>90</v>
      </c>
      <c r="C421" s="142" t="s">
        <v>110</v>
      </c>
      <c r="D421" s="142" t="s">
        <v>714</v>
      </c>
      <c r="E421" s="142">
        <v>12</v>
      </c>
      <c r="F421" s="142">
        <v>25</v>
      </c>
      <c r="G421" s="142" t="s">
        <v>1292</v>
      </c>
      <c r="H421" s="142" t="s">
        <v>1292</v>
      </c>
      <c r="I421" s="142" t="s">
        <v>499</v>
      </c>
      <c r="J421" s="142" t="s">
        <v>337</v>
      </c>
      <c r="K421" s="142" t="s">
        <v>485</v>
      </c>
      <c r="L421" s="142" t="s">
        <v>395</v>
      </c>
      <c r="M421" s="146">
        <v>44176</v>
      </c>
      <c r="N421" s="142">
        <v>45</v>
      </c>
      <c r="O421" s="142" t="s">
        <v>1328</v>
      </c>
      <c r="P421" s="147">
        <v>1</v>
      </c>
      <c r="Q421" s="142" t="s">
        <v>1292</v>
      </c>
      <c r="R421" s="142" t="s">
        <v>169</v>
      </c>
      <c r="S421" s="142" t="s">
        <v>159</v>
      </c>
      <c r="T421" s="142" t="s">
        <v>1326</v>
      </c>
    </row>
    <row r="422" spans="1:20" x14ac:dyDescent="0.25">
      <c r="B422" s="142" t="s">
        <v>91</v>
      </c>
      <c r="C422" s="142" t="s">
        <v>110</v>
      </c>
      <c r="D422" s="142" t="s">
        <v>714</v>
      </c>
      <c r="E422" s="142">
        <v>25</v>
      </c>
      <c r="F422" s="142">
        <v>45</v>
      </c>
      <c r="G422" s="142" t="s">
        <v>1292</v>
      </c>
      <c r="H422" s="142" t="s">
        <v>1292</v>
      </c>
      <c r="I422" s="142" t="s">
        <v>499</v>
      </c>
      <c r="J422" s="142" t="s">
        <v>337</v>
      </c>
      <c r="K422" s="142" t="s">
        <v>486</v>
      </c>
      <c r="L422" s="142" t="s">
        <v>396</v>
      </c>
      <c r="M422" s="146">
        <v>44176</v>
      </c>
      <c r="N422" s="142">
        <v>45</v>
      </c>
      <c r="O422" s="142" t="s">
        <v>1328</v>
      </c>
      <c r="P422" s="147">
        <v>1</v>
      </c>
      <c r="Q422" s="142" t="s">
        <v>1292</v>
      </c>
      <c r="R422" s="142" t="s">
        <v>169</v>
      </c>
      <c r="S422" s="142" t="s">
        <v>159</v>
      </c>
      <c r="T422" s="142" t="s">
        <v>1326</v>
      </c>
    </row>
    <row r="423" spans="1:20" x14ac:dyDescent="0.25">
      <c r="B423" s="142" t="s">
        <v>95</v>
      </c>
      <c r="C423" s="142" t="s">
        <v>109</v>
      </c>
      <c r="D423" s="142" t="s">
        <v>714</v>
      </c>
      <c r="E423" s="142" t="s">
        <v>211</v>
      </c>
      <c r="F423" s="142" t="s">
        <v>1076</v>
      </c>
      <c r="G423" s="142" t="s">
        <v>208</v>
      </c>
      <c r="H423" s="142" t="s">
        <v>1292</v>
      </c>
      <c r="I423" s="142" t="s">
        <v>508</v>
      </c>
      <c r="J423" s="142" t="s">
        <v>343</v>
      </c>
      <c r="K423" s="142" t="s">
        <v>489</v>
      </c>
      <c r="L423" s="142" t="s">
        <v>398</v>
      </c>
      <c r="M423" s="146">
        <v>44169</v>
      </c>
      <c r="N423" s="142">
        <v>60</v>
      </c>
      <c r="O423" s="142" t="s">
        <v>1328</v>
      </c>
      <c r="P423" s="147">
        <v>1</v>
      </c>
      <c r="Q423" s="142">
        <v>23</v>
      </c>
      <c r="R423" s="142" t="s">
        <v>169</v>
      </c>
      <c r="S423" s="142" t="s">
        <v>163</v>
      </c>
      <c r="T423" s="142" t="s">
        <v>1702</v>
      </c>
    </row>
    <row r="424" spans="1:20" x14ac:dyDescent="0.25">
      <c r="B424" s="142" t="s">
        <v>77</v>
      </c>
      <c r="C424" s="142" t="s">
        <v>109</v>
      </c>
      <c r="D424" s="142" t="s">
        <v>714</v>
      </c>
      <c r="E424" s="142" t="s">
        <v>1292</v>
      </c>
      <c r="F424" s="142" t="s">
        <v>1292</v>
      </c>
      <c r="G424" s="142" t="s">
        <v>1064</v>
      </c>
      <c r="H424" s="142" t="s">
        <v>1065</v>
      </c>
      <c r="I424" s="142" t="s">
        <v>490</v>
      </c>
      <c r="J424" s="142" t="s">
        <v>268</v>
      </c>
      <c r="K424" s="142" t="s">
        <v>472</v>
      </c>
      <c r="L424" s="142" t="s">
        <v>383</v>
      </c>
      <c r="M424" s="146">
        <v>44183</v>
      </c>
      <c r="N424" s="142">
        <v>60</v>
      </c>
      <c r="O424" s="142" t="s">
        <v>1328</v>
      </c>
      <c r="P424" s="147">
        <v>1</v>
      </c>
      <c r="Q424" s="142" t="s">
        <v>1292</v>
      </c>
      <c r="R424" s="142" t="s">
        <v>169</v>
      </c>
      <c r="S424" s="142" t="s">
        <v>153</v>
      </c>
      <c r="T424" s="142" t="s">
        <v>2115</v>
      </c>
    </row>
    <row r="425" spans="1:20" x14ac:dyDescent="0.25">
      <c r="B425" s="142" t="s">
        <v>78</v>
      </c>
      <c r="C425" s="142" t="s">
        <v>109</v>
      </c>
      <c r="D425" s="142" t="s">
        <v>714</v>
      </c>
      <c r="E425" s="142" t="s">
        <v>1292</v>
      </c>
      <c r="F425" s="142" t="s">
        <v>1292</v>
      </c>
      <c r="G425" s="142" t="s">
        <v>1066</v>
      </c>
      <c r="H425" s="142" t="s">
        <v>1067</v>
      </c>
      <c r="I425" s="142" t="s">
        <v>490</v>
      </c>
      <c r="J425" s="142" t="s">
        <v>268</v>
      </c>
      <c r="K425" s="142" t="s">
        <v>473</v>
      </c>
      <c r="L425" s="142" t="s">
        <v>384</v>
      </c>
      <c r="M425" s="146">
        <v>44245</v>
      </c>
      <c r="N425" s="142">
        <v>30</v>
      </c>
      <c r="O425" s="142" t="s">
        <v>1132</v>
      </c>
      <c r="P425" s="147">
        <v>0.93</v>
      </c>
      <c r="Q425" s="142">
        <v>17.8</v>
      </c>
      <c r="R425" s="142" t="s">
        <v>169</v>
      </c>
      <c r="S425" s="142" t="s">
        <v>154</v>
      </c>
      <c r="T425" s="142" t="s">
        <v>2115</v>
      </c>
    </row>
    <row r="426" spans="1:20" x14ac:dyDescent="0.25">
      <c r="B426" s="142" t="s">
        <v>1620</v>
      </c>
      <c r="C426" s="142" t="s">
        <v>110</v>
      </c>
      <c r="D426" s="142" t="s">
        <v>714</v>
      </c>
      <c r="E426" s="142" t="s">
        <v>243</v>
      </c>
      <c r="F426" s="142" t="s">
        <v>244</v>
      </c>
      <c r="G426" s="142" t="s">
        <v>919</v>
      </c>
      <c r="H426" s="142" t="s">
        <v>920</v>
      </c>
      <c r="I426" s="142" t="s">
        <v>500</v>
      </c>
      <c r="J426" s="142" t="s">
        <v>604</v>
      </c>
      <c r="K426" s="142" t="s">
        <v>479</v>
      </c>
      <c r="L426" s="142" t="s">
        <v>388</v>
      </c>
      <c r="M426" s="146">
        <v>44181</v>
      </c>
      <c r="N426" s="142">
        <v>120</v>
      </c>
      <c r="O426" s="142" t="s">
        <v>1328</v>
      </c>
      <c r="P426" s="147">
        <v>1</v>
      </c>
      <c r="Q426" s="142">
        <v>136</v>
      </c>
      <c r="R426" s="142" t="s">
        <v>169</v>
      </c>
      <c r="S426" s="142" t="s">
        <v>157</v>
      </c>
      <c r="T426" s="142" t="s">
        <v>1292</v>
      </c>
    </row>
    <row r="427" spans="1:20" x14ac:dyDescent="0.25">
      <c r="B427" s="142" t="s">
        <v>1727</v>
      </c>
      <c r="C427" s="142" t="s">
        <v>109</v>
      </c>
      <c r="D427" s="142" t="s">
        <v>714</v>
      </c>
      <c r="E427" s="142" t="s">
        <v>1292</v>
      </c>
      <c r="F427" s="142" t="s">
        <v>1292</v>
      </c>
      <c r="G427" s="142" t="s">
        <v>1292</v>
      </c>
      <c r="H427" s="142" t="s">
        <v>1292</v>
      </c>
      <c r="I427" s="142" t="s">
        <v>1292</v>
      </c>
      <c r="J427" s="142" t="s">
        <v>1292</v>
      </c>
      <c r="K427" s="142" t="s">
        <v>1292</v>
      </c>
      <c r="L427" s="142" t="s">
        <v>1292</v>
      </c>
      <c r="M427" s="142" t="s">
        <v>1292</v>
      </c>
      <c r="N427" s="142" t="s">
        <v>1292</v>
      </c>
      <c r="O427" s="142" t="s">
        <v>1381</v>
      </c>
      <c r="P427" s="147">
        <v>0</v>
      </c>
      <c r="Q427" s="142">
        <v>43.6</v>
      </c>
      <c r="R427" s="142" t="s">
        <v>1134</v>
      </c>
      <c r="S427" s="142" t="s">
        <v>1292</v>
      </c>
      <c r="T427" s="142" t="s">
        <v>1292</v>
      </c>
    </row>
    <row r="428" spans="1:20" x14ac:dyDescent="0.25">
      <c r="B428" s="142" t="s">
        <v>1742</v>
      </c>
      <c r="C428" s="142" t="s">
        <v>110</v>
      </c>
      <c r="D428" s="142" t="s">
        <v>714</v>
      </c>
      <c r="E428" s="142" t="s">
        <v>1292</v>
      </c>
      <c r="F428" s="142" t="s">
        <v>1292</v>
      </c>
      <c r="G428" s="142" t="s">
        <v>1292</v>
      </c>
      <c r="H428" s="142" t="s">
        <v>1292</v>
      </c>
      <c r="I428" s="142" t="s">
        <v>2174</v>
      </c>
      <c r="J428" s="142" t="s">
        <v>1292</v>
      </c>
      <c r="K428" s="142" t="s">
        <v>1292</v>
      </c>
      <c r="L428" s="142" t="s">
        <v>1292</v>
      </c>
      <c r="M428" s="142" t="s">
        <v>1292</v>
      </c>
      <c r="N428" s="142" t="s">
        <v>1292</v>
      </c>
      <c r="O428" s="142" t="s">
        <v>1381</v>
      </c>
      <c r="P428" s="147">
        <v>0</v>
      </c>
      <c r="Q428" s="142" t="s">
        <v>1292</v>
      </c>
      <c r="R428" s="142" t="s">
        <v>169</v>
      </c>
      <c r="S428" s="142" t="s">
        <v>1292</v>
      </c>
      <c r="T428" s="142" t="s">
        <v>1292</v>
      </c>
    </row>
    <row r="429" spans="1:20" x14ac:dyDescent="0.25">
      <c r="B429" s="142" t="s">
        <v>1762</v>
      </c>
      <c r="C429" s="142" t="s">
        <v>124</v>
      </c>
      <c r="D429" s="142" t="s">
        <v>714</v>
      </c>
      <c r="E429" s="142" t="s">
        <v>1292</v>
      </c>
      <c r="F429" s="142" t="s">
        <v>1292</v>
      </c>
      <c r="G429" s="142" t="s">
        <v>1292</v>
      </c>
      <c r="H429" s="142" t="s">
        <v>1292</v>
      </c>
      <c r="I429" s="142" t="s">
        <v>1292</v>
      </c>
      <c r="J429" s="142" t="s">
        <v>1292</v>
      </c>
      <c r="K429" s="142" t="s">
        <v>1292</v>
      </c>
      <c r="L429" s="142" t="s">
        <v>1292</v>
      </c>
      <c r="M429" s="142" t="s">
        <v>1292</v>
      </c>
      <c r="N429" s="142" t="s">
        <v>1292</v>
      </c>
      <c r="O429" s="142" t="s">
        <v>1381</v>
      </c>
      <c r="P429" s="147">
        <v>0</v>
      </c>
      <c r="Q429" s="142" t="s">
        <v>1292</v>
      </c>
      <c r="R429" s="142" t="s">
        <v>2358</v>
      </c>
      <c r="S429" s="142" t="s">
        <v>1292</v>
      </c>
      <c r="T429" s="142" t="s">
        <v>1292</v>
      </c>
    </row>
    <row r="430" spans="1:20" x14ac:dyDescent="0.25">
      <c r="B430" s="142" t="s">
        <v>1767</v>
      </c>
      <c r="C430" s="142" t="s">
        <v>124</v>
      </c>
      <c r="D430" s="142" t="s">
        <v>714</v>
      </c>
      <c r="E430" s="142" t="s">
        <v>1292</v>
      </c>
      <c r="F430" s="142" t="s">
        <v>1292</v>
      </c>
      <c r="G430" s="142" t="s">
        <v>1292</v>
      </c>
      <c r="H430" s="142" t="s">
        <v>1292</v>
      </c>
      <c r="I430" s="142" t="s">
        <v>2174</v>
      </c>
      <c r="J430" s="142" t="s">
        <v>1292</v>
      </c>
      <c r="K430" s="142" t="s">
        <v>1292</v>
      </c>
      <c r="L430" s="142" t="s">
        <v>1292</v>
      </c>
      <c r="M430" s="142" t="s">
        <v>1292</v>
      </c>
      <c r="N430" s="142" t="s">
        <v>1292</v>
      </c>
      <c r="O430" s="142" t="s">
        <v>1381</v>
      </c>
      <c r="P430" s="147">
        <v>0</v>
      </c>
      <c r="Q430" s="142" t="s">
        <v>1292</v>
      </c>
      <c r="R430" s="142" t="s">
        <v>2358</v>
      </c>
      <c r="S430" s="142" t="s">
        <v>1292</v>
      </c>
      <c r="T430" s="142" t="s">
        <v>1292</v>
      </c>
    </row>
    <row r="431" spans="1:20" x14ac:dyDescent="0.25">
      <c r="B431" s="142" t="s">
        <v>1768</v>
      </c>
      <c r="C431" s="142" t="s">
        <v>124</v>
      </c>
      <c r="D431" s="142" t="s">
        <v>714</v>
      </c>
      <c r="E431" s="142" t="s">
        <v>1292</v>
      </c>
      <c r="F431" s="142" t="s">
        <v>1292</v>
      </c>
      <c r="G431" s="142" t="s">
        <v>1292</v>
      </c>
      <c r="H431" s="142" t="s">
        <v>1292</v>
      </c>
      <c r="I431" s="142" t="s">
        <v>1292</v>
      </c>
      <c r="J431" s="142" t="s">
        <v>1292</v>
      </c>
      <c r="K431" s="142" t="s">
        <v>1292</v>
      </c>
      <c r="L431" s="142" t="s">
        <v>1292</v>
      </c>
      <c r="M431" s="142" t="s">
        <v>1292</v>
      </c>
      <c r="N431" s="142" t="s">
        <v>1292</v>
      </c>
      <c r="O431" s="142" t="s">
        <v>1381</v>
      </c>
      <c r="P431" s="147">
        <v>0</v>
      </c>
      <c r="Q431" s="142" t="s">
        <v>1292</v>
      </c>
      <c r="R431" s="142" t="s">
        <v>2358</v>
      </c>
      <c r="S431" s="142" t="s">
        <v>1292</v>
      </c>
      <c r="T431" s="142" t="s">
        <v>1292</v>
      </c>
    </row>
    <row r="432" spans="1:20" x14ac:dyDescent="0.25">
      <c r="B432" s="142" t="s">
        <v>1787</v>
      </c>
      <c r="C432" s="142" t="s">
        <v>124</v>
      </c>
      <c r="D432" s="142" t="s">
        <v>714</v>
      </c>
      <c r="E432" s="142" t="s">
        <v>1292</v>
      </c>
      <c r="F432" s="142" t="s">
        <v>1292</v>
      </c>
      <c r="G432" s="142" t="s">
        <v>1292</v>
      </c>
      <c r="H432" s="142" t="s">
        <v>1292</v>
      </c>
      <c r="I432" s="142" t="s">
        <v>1292</v>
      </c>
      <c r="J432" s="142" t="s">
        <v>1292</v>
      </c>
      <c r="K432" s="142" t="s">
        <v>1292</v>
      </c>
      <c r="L432" s="142" t="s">
        <v>1292</v>
      </c>
      <c r="M432" s="142" t="s">
        <v>1292</v>
      </c>
      <c r="N432" s="142" t="s">
        <v>1292</v>
      </c>
      <c r="O432" s="142" t="s">
        <v>1381</v>
      </c>
      <c r="P432" s="147">
        <v>0</v>
      </c>
      <c r="Q432" s="142" t="s">
        <v>1292</v>
      </c>
      <c r="R432" s="142" t="s">
        <v>1134</v>
      </c>
      <c r="S432" s="142" t="s">
        <v>1292</v>
      </c>
      <c r="T432" s="142" t="s">
        <v>1292</v>
      </c>
    </row>
    <row r="433" spans="1:20" x14ac:dyDescent="0.25">
      <c r="B433" s="142" t="s">
        <v>1791</v>
      </c>
      <c r="C433" s="142" t="s">
        <v>124</v>
      </c>
      <c r="D433" s="142" t="s">
        <v>714</v>
      </c>
      <c r="E433" s="142" t="s">
        <v>1292</v>
      </c>
      <c r="F433" s="142" t="s">
        <v>1292</v>
      </c>
      <c r="G433" s="142" t="s">
        <v>1292</v>
      </c>
      <c r="H433" s="142" t="s">
        <v>1292</v>
      </c>
      <c r="I433" s="142" t="s">
        <v>1292</v>
      </c>
      <c r="J433" s="142" t="s">
        <v>1292</v>
      </c>
      <c r="K433" s="142" t="s">
        <v>1292</v>
      </c>
      <c r="L433" s="142" t="s">
        <v>1292</v>
      </c>
      <c r="M433" s="142" t="s">
        <v>1292</v>
      </c>
      <c r="N433" s="142" t="s">
        <v>1292</v>
      </c>
      <c r="O433" s="142" t="s">
        <v>1381</v>
      </c>
      <c r="P433" s="147">
        <v>0</v>
      </c>
      <c r="Q433" s="142" t="s">
        <v>1292</v>
      </c>
      <c r="R433" s="142" t="s">
        <v>169</v>
      </c>
      <c r="S433" s="142" t="s">
        <v>1292</v>
      </c>
      <c r="T433" s="142" t="s">
        <v>1292</v>
      </c>
    </row>
    <row r="434" spans="1:20" x14ac:dyDescent="0.25">
      <c r="B434" s="142" t="s">
        <v>1796</v>
      </c>
      <c r="C434" s="142" t="s">
        <v>124</v>
      </c>
      <c r="D434" s="142" t="s">
        <v>714</v>
      </c>
      <c r="E434" s="142" t="s">
        <v>1292</v>
      </c>
      <c r="F434" s="142" t="s">
        <v>1292</v>
      </c>
      <c r="G434" s="142" t="s">
        <v>1292</v>
      </c>
      <c r="H434" s="142" t="s">
        <v>1292</v>
      </c>
      <c r="I434" s="142" t="s">
        <v>1292</v>
      </c>
      <c r="J434" s="142" t="s">
        <v>1292</v>
      </c>
      <c r="K434" s="142" t="s">
        <v>1292</v>
      </c>
      <c r="L434" s="142" t="s">
        <v>1292</v>
      </c>
      <c r="M434" s="142" t="s">
        <v>1292</v>
      </c>
      <c r="N434" s="142" t="s">
        <v>1292</v>
      </c>
      <c r="O434" s="142" t="s">
        <v>1381</v>
      </c>
      <c r="P434" s="147">
        <v>0</v>
      </c>
      <c r="Q434" s="142" t="s">
        <v>1292</v>
      </c>
      <c r="R434" s="142" t="s">
        <v>169</v>
      </c>
      <c r="S434" s="142" t="s">
        <v>1292</v>
      </c>
      <c r="T434" s="142" t="s">
        <v>1869</v>
      </c>
    </row>
    <row r="435" spans="1:20" x14ac:dyDescent="0.25">
      <c r="B435" s="142" t="s">
        <v>1797</v>
      </c>
      <c r="C435" s="142" t="s">
        <v>124</v>
      </c>
      <c r="D435" s="142" t="s">
        <v>714</v>
      </c>
      <c r="E435" s="142" t="s">
        <v>1292</v>
      </c>
      <c r="F435" s="142" t="s">
        <v>1292</v>
      </c>
      <c r="G435" s="142" t="s">
        <v>1292</v>
      </c>
      <c r="H435" s="142" t="s">
        <v>1292</v>
      </c>
      <c r="I435" s="142" t="s">
        <v>1292</v>
      </c>
      <c r="J435" s="142" t="s">
        <v>1292</v>
      </c>
      <c r="K435" s="142" t="s">
        <v>1292</v>
      </c>
      <c r="L435" s="142" t="s">
        <v>1292</v>
      </c>
      <c r="M435" s="142" t="s">
        <v>1292</v>
      </c>
      <c r="N435" s="142" t="s">
        <v>1292</v>
      </c>
      <c r="O435" s="142" t="s">
        <v>1381</v>
      </c>
      <c r="P435" s="147">
        <v>0</v>
      </c>
      <c r="Q435" s="142" t="s">
        <v>1292</v>
      </c>
      <c r="R435" s="142" t="s">
        <v>169</v>
      </c>
      <c r="S435" s="142" t="s">
        <v>1292</v>
      </c>
      <c r="T435" s="142" t="s">
        <v>1292</v>
      </c>
    </row>
    <row r="436" spans="1:20" x14ac:dyDescent="0.25">
      <c r="B436" s="142" t="s">
        <v>1798</v>
      </c>
      <c r="C436" s="142" t="s">
        <v>124</v>
      </c>
      <c r="D436" s="142" t="s">
        <v>714</v>
      </c>
      <c r="E436" s="142" t="s">
        <v>1292</v>
      </c>
      <c r="F436" s="142" t="s">
        <v>1292</v>
      </c>
      <c r="G436" s="142" t="s">
        <v>1292</v>
      </c>
      <c r="H436" s="142" t="s">
        <v>1292</v>
      </c>
      <c r="I436" s="142" t="s">
        <v>1292</v>
      </c>
      <c r="J436" s="142" t="s">
        <v>1292</v>
      </c>
      <c r="K436" s="142" t="s">
        <v>1292</v>
      </c>
      <c r="L436" s="142" t="s">
        <v>1292</v>
      </c>
      <c r="M436" s="142" t="s">
        <v>1292</v>
      </c>
      <c r="N436" s="142" t="s">
        <v>1292</v>
      </c>
      <c r="O436" s="142" t="s">
        <v>1381</v>
      </c>
      <c r="P436" s="147">
        <v>0</v>
      </c>
      <c r="Q436" s="142" t="s">
        <v>1292</v>
      </c>
      <c r="R436" s="142" t="s">
        <v>169</v>
      </c>
      <c r="S436" s="142" t="s">
        <v>1292</v>
      </c>
      <c r="T436" s="142" t="s">
        <v>1292</v>
      </c>
    </row>
    <row r="437" spans="1:20" x14ac:dyDescent="0.25">
      <c r="B437" s="142" t="s">
        <v>1799</v>
      </c>
      <c r="C437" s="142" t="s">
        <v>124</v>
      </c>
      <c r="D437" s="142" t="s">
        <v>714</v>
      </c>
      <c r="E437" s="142" t="s">
        <v>1292</v>
      </c>
      <c r="F437" s="142" t="s">
        <v>1292</v>
      </c>
      <c r="G437" s="142" t="s">
        <v>1292</v>
      </c>
      <c r="H437" s="142" t="s">
        <v>1292</v>
      </c>
      <c r="I437" s="142" t="s">
        <v>1292</v>
      </c>
      <c r="J437" s="142" t="s">
        <v>1292</v>
      </c>
      <c r="K437" s="142" t="s">
        <v>1292</v>
      </c>
      <c r="L437" s="142" t="s">
        <v>1292</v>
      </c>
      <c r="M437" s="142" t="s">
        <v>1292</v>
      </c>
      <c r="N437" s="142" t="s">
        <v>1292</v>
      </c>
      <c r="O437" s="142" t="s">
        <v>1381</v>
      </c>
      <c r="P437" s="147">
        <v>0</v>
      </c>
      <c r="Q437" s="142" t="s">
        <v>1292</v>
      </c>
      <c r="R437" s="142" t="s">
        <v>169</v>
      </c>
      <c r="S437" s="142" t="s">
        <v>1292</v>
      </c>
      <c r="T437" s="142" t="s">
        <v>1292</v>
      </c>
    </row>
    <row r="438" spans="1:20" x14ac:dyDescent="0.25">
      <c r="B438" s="142" t="s">
        <v>1881</v>
      </c>
      <c r="C438" s="142" t="s">
        <v>109</v>
      </c>
      <c r="D438" s="142" t="s">
        <v>714</v>
      </c>
      <c r="E438" s="142" t="s">
        <v>1292</v>
      </c>
      <c r="F438" s="142" t="s">
        <v>1292</v>
      </c>
      <c r="G438" s="142" t="s">
        <v>1292</v>
      </c>
      <c r="H438" s="142" t="s">
        <v>1292</v>
      </c>
      <c r="I438" s="142" t="s">
        <v>1382</v>
      </c>
      <c r="J438" s="142" t="s">
        <v>1292</v>
      </c>
      <c r="K438" s="142" t="s">
        <v>1292</v>
      </c>
      <c r="L438" s="142" t="s">
        <v>1292</v>
      </c>
      <c r="M438" s="142" t="s">
        <v>1292</v>
      </c>
      <c r="N438" s="142" t="s">
        <v>1292</v>
      </c>
      <c r="O438" s="142" t="s">
        <v>1381</v>
      </c>
      <c r="P438" s="147">
        <v>0</v>
      </c>
      <c r="Q438" s="142" t="s">
        <v>1292</v>
      </c>
      <c r="R438" s="142" t="s">
        <v>2358</v>
      </c>
      <c r="S438" s="142" t="s">
        <v>1292</v>
      </c>
      <c r="T438" s="142" t="s">
        <v>1292</v>
      </c>
    </row>
    <row r="439" spans="1:20" x14ac:dyDescent="0.25">
      <c r="B439" s="142" t="s">
        <v>1883</v>
      </c>
      <c r="C439" s="142" t="s">
        <v>109</v>
      </c>
      <c r="D439" s="142" t="s">
        <v>714</v>
      </c>
      <c r="E439" s="142" t="s">
        <v>1292</v>
      </c>
      <c r="F439" s="142" t="s">
        <v>1292</v>
      </c>
      <c r="G439" s="142" t="s">
        <v>1292</v>
      </c>
      <c r="H439" s="142" t="s">
        <v>1292</v>
      </c>
      <c r="I439" s="142" t="s">
        <v>1382</v>
      </c>
      <c r="J439" s="142" t="s">
        <v>1292</v>
      </c>
      <c r="K439" s="142" t="s">
        <v>1292</v>
      </c>
      <c r="L439" s="142" t="s">
        <v>1292</v>
      </c>
      <c r="M439" s="142" t="s">
        <v>1292</v>
      </c>
      <c r="N439" s="142" t="s">
        <v>1292</v>
      </c>
      <c r="O439" s="142" t="s">
        <v>1381</v>
      </c>
      <c r="P439" s="147">
        <v>0</v>
      </c>
      <c r="Q439" s="142" t="s">
        <v>1292</v>
      </c>
      <c r="R439" s="142" t="s">
        <v>1292</v>
      </c>
      <c r="S439" s="142" t="s">
        <v>1292</v>
      </c>
      <c r="T439" s="142" t="s">
        <v>1292</v>
      </c>
    </row>
    <row r="440" spans="1:20" x14ac:dyDescent="0.25">
      <c r="B440" s="142" t="s">
        <v>1908</v>
      </c>
      <c r="C440" s="142" t="s">
        <v>110</v>
      </c>
      <c r="D440" s="142" t="s">
        <v>714</v>
      </c>
      <c r="E440" s="142" t="s">
        <v>1292</v>
      </c>
      <c r="F440" s="142" t="s">
        <v>1292</v>
      </c>
      <c r="G440" s="142" t="s">
        <v>1292</v>
      </c>
      <c r="H440" s="142" t="s">
        <v>1292</v>
      </c>
      <c r="I440" s="142" t="s">
        <v>490</v>
      </c>
      <c r="J440" s="142" t="s">
        <v>1292</v>
      </c>
      <c r="K440" s="142" t="s">
        <v>1910</v>
      </c>
      <c r="L440" s="142" t="s">
        <v>1909</v>
      </c>
      <c r="M440" s="142" t="s">
        <v>1292</v>
      </c>
      <c r="N440" s="142">
        <v>20</v>
      </c>
      <c r="O440" s="142" t="s">
        <v>1381</v>
      </c>
      <c r="P440" s="147">
        <v>0</v>
      </c>
      <c r="Q440" s="142" t="s">
        <v>1292</v>
      </c>
      <c r="R440" s="142" t="s">
        <v>1292</v>
      </c>
      <c r="S440" s="142" t="s">
        <v>1292</v>
      </c>
      <c r="T440" s="142" t="s">
        <v>1911</v>
      </c>
    </row>
    <row r="441" spans="1:20" x14ac:dyDescent="0.25">
      <c r="B441" s="142" t="s">
        <v>2139</v>
      </c>
      <c r="C441" s="142" t="s">
        <v>109</v>
      </c>
      <c r="D441" s="142" t="s">
        <v>714</v>
      </c>
      <c r="E441" s="142" t="s">
        <v>602</v>
      </c>
      <c r="F441" s="142" t="s">
        <v>603</v>
      </c>
      <c r="G441" s="142" t="s">
        <v>945</v>
      </c>
      <c r="H441" s="142" t="s">
        <v>946</v>
      </c>
      <c r="I441" s="142" t="s">
        <v>500</v>
      </c>
      <c r="J441" s="142" t="s">
        <v>604</v>
      </c>
      <c r="K441" s="142" t="s">
        <v>607</v>
      </c>
      <c r="L441" s="142" t="s">
        <v>606</v>
      </c>
      <c r="M441" s="146">
        <v>44354</v>
      </c>
      <c r="N441" s="142">
        <v>30</v>
      </c>
      <c r="O441" s="142" t="s">
        <v>1132</v>
      </c>
      <c r="P441" s="147">
        <v>1</v>
      </c>
      <c r="Q441" s="142">
        <v>0.52</v>
      </c>
      <c r="R441" s="142" t="s">
        <v>169</v>
      </c>
      <c r="S441" s="142" t="s">
        <v>600</v>
      </c>
      <c r="T441" s="142" t="s">
        <v>1701</v>
      </c>
    </row>
    <row r="442" spans="1:20" x14ac:dyDescent="0.25">
      <c r="B442" s="142" t="s">
        <v>2140</v>
      </c>
      <c r="C442" s="142" t="s">
        <v>109</v>
      </c>
      <c r="D442" s="142" t="s">
        <v>714</v>
      </c>
      <c r="E442" s="142" t="s">
        <v>225</v>
      </c>
      <c r="F442" s="142" t="s">
        <v>249</v>
      </c>
      <c r="G442" s="142" t="s">
        <v>954</v>
      </c>
      <c r="H442" s="142" t="s">
        <v>955</v>
      </c>
      <c r="I442" s="142" t="s">
        <v>491</v>
      </c>
      <c r="J442" s="142" t="s">
        <v>279</v>
      </c>
      <c r="K442" s="142" t="s">
        <v>813</v>
      </c>
      <c r="L442" s="142" t="s">
        <v>817</v>
      </c>
      <c r="M442" s="146">
        <v>44131</v>
      </c>
      <c r="N442" s="142">
        <v>90</v>
      </c>
      <c r="O442" s="142" t="s">
        <v>1328</v>
      </c>
      <c r="P442" s="147">
        <v>1</v>
      </c>
      <c r="Q442" s="142">
        <v>10.7</v>
      </c>
      <c r="R442" s="142" t="s">
        <v>169</v>
      </c>
      <c r="S442" s="142" t="s">
        <v>815</v>
      </c>
      <c r="T442" s="142" t="s">
        <v>828</v>
      </c>
    </row>
    <row r="443" spans="1:20" x14ac:dyDescent="0.25">
      <c r="B443" s="142" t="s">
        <v>2193</v>
      </c>
      <c r="C443" s="142" t="s">
        <v>109</v>
      </c>
      <c r="D443" s="142" t="s">
        <v>714</v>
      </c>
      <c r="E443" s="142" t="s">
        <v>1292</v>
      </c>
      <c r="F443" s="142" t="s">
        <v>1292</v>
      </c>
      <c r="G443" s="142" t="s">
        <v>1292</v>
      </c>
      <c r="H443" s="142" t="s">
        <v>1292</v>
      </c>
      <c r="I443" s="142" t="s">
        <v>1292</v>
      </c>
      <c r="J443" s="142" t="s">
        <v>1292</v>
      </c>
      <c r="K443" s="142" t="s">
        <v>1292</v>
      </c>
      <c r="L443" s="142" t="s">
        <v>1292</v>
      </c>
      <c r="M443" s="142" t="s">
        <v>1292</v>
      </c>
      <c r="N443" s="142" t="s">
        <v>1292</v>
      </c>
      <c r="O443" s="142" t="s">
        <v>1381</v>
      </c>
      <c r="P443" s="147">
        <v>0</v>
      </c>
      <c r="Q443" s="142">
        <v>20</v>
      </c>
      <c r="R443" s="142" t="s">
        <v>169</v>
      </c>
      <c r="S443" s="142" t="s">
        <v>1292</v>
      </c>
      <c r="T443" s="142" t="s">
        <v>1292</v>
      </c>
    </row>
    <row r="444" spans="1:20" x14ac:dyDescent="0.25">
      <c r="B444" s="142" t="s">
        <v>2222</v>
      </c>
      <c r="C444" s="142" t="s">
        <v>830</v>
      </c>
      <c r="D444" s="142" t="s">
        <v>2224</v>
      </c>
      <c r="E444" s="142">
        <v>0</v>
      </c>
      <c r="F444" s="142">
        <v>4.9000000000000004</v>
      </c>
      <c r="G444" s="142" t="s">
        <v>2227</v>
      </c>
      <c r="H444" s="142" t="s">
        <v>2228</v>
      </c>
      <c r="I444" s="142" t="s">
        <v>493</v>
      </c>
      <c r="J444" s="142" t="s">
        <v>302</v>
      </c>
      <c r="K444" s="142" t="s">
        <v>2232</v>
      </c>
      <c r="L444" s="142" t="s">
        <v>2231</v>
      </c>
      <c r="M444" s="146">
        <v>44657</v>
      </c>
      <c r="N444" s="142">
        <v>763</v>
      </c>
      <c r="O444" s="142" t="s">
        <v>1132</v>
      </c>
      <c r="P444" s="147">
        <v>0.15</v>
      </c>
      <c r="Q444" s="142">
        <v>5</v>
      </c>
      <c r="R444" s="142" t="s">
        <v>2358</v>
      </c>
      <c r="S444" s="142" t="s">
        <v>2225</v>
      </c>
      <c r="T444" s="142" t="s">
        <v>2233</v>
      </c>
    </row>
    <row r="445" spans="1:20" x14ac:dyDescent="0.25">
      <c r="A445" s="142" t="s">
        <v>1293</v>
      </c>
    </row>
  </sheetData>
  <pageMargins left="0.7" right="0.7" top="0.75" bottom="0.75" header="0.3" footer="0.3"/>
  <pageSetup paperSize="9" orientation="portrait" horizontalDpi="4294967293"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4" sqref="I14"/>
    </sheetView>
  </sheetViews>
  <sheetFormatPr baseColWidth="10" defaultRowHeight="15" x14ac:dyDescent="0.25"/>
  <cols>
    <col min="1" max="1" width="22.28515625" bestFit="1" customWidth="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topLeftCell="A13" workbookViewId="0">
      <selection activeCell="A5" sqref="A5:F49"/>
    </sheetView>
  </sheetViews>
  <sheetFormatPr baseColWidth="10" defaultRowHeight="15" x14ac:dyDescent="0.25"/>
  <cols>
    <col min="1" max="1" width="34" bestFit="1" customWidth="1"/>
    <col min="2" max="2" width="30.140625" bestFit="1" customWidth="1"/>
    <col min="3" max="3" width="71.28515625" customWidth="1"/>
    <col min="4" max="4" width="20.5703125" customWidth="1"/>
    <col min="5" max="5" width="35.5703125" bestFit="1" customWidth="1"/>
    <col min="6" max="6" width="21" bestFit="1" customWidth="1"/>
  </cols>
  <sheetData>
    <row r="1" spans="1:6" ht="26.25" x14ac:dyDescent="0.4">
      <c r="A1" s="183" t="s">
        <v>1161</v>
      </c>
      <c r="B1" t="s">
        <v>2355</v>
      </c>
      <c r="C1" s="252" t="s">
        <v>2367</v>
      </c>
    </row>
    <row r="2" spans="1:6" ht="26.25" x14ac:dyDescent="0.4">
      <c r="A2" s="183" t="s">
        <v>1162</v>
      </c>
      <c r="B2" t="s">
        <v>2355</v>
      </c>
      <c r="C2" s="252"/>
      <c r="D2" s="252"/>
      <c r="E2" s="252"/>
    </row>
    <row r="3" spans="1:6" x14ac:dyDescent="0.25">
      <c r="A3" s="183" t="s">
        <v>30</v>
      </c>
      <c r="B3" t="s">
        <v>2355</v>
      </c>
    </row>
    <row r="5" spans="1:6" x14ac:dyDescent="0.25">
      <c r="A5" s="183" t="s">
        <v>6</v>
      </c>
      <c r="B5" s="183" t="s">
        <v>23</v>
      </c>
      <c r="C5" s="183" t="s">
        <v>26</v>
      </c>
      <c r="D5" s="183" t="s">
        <v>1129</v>
      </c>
      <c r="E5" t="s">
        <v>2360</v>
      </c>
      <c r="F5" t="s">
        <v>2368</v>
      </c>
    </row>
    <row r="6" spans="1:6" x14ac:dyDescent="0.25">
      <c r="A6" s="250" t="s">
        <v>830</v>
      </c>
      <c r="B6" t="s">
        <v>115</v>
      </c>
      <c r="C6" t="s">
        <v>764</v>
      </c>
      <c r="D6" t="s">
        <v>2358</v>
      </c>
      <c r="E6" s="264">
        <v>1.6</v>
      </c>
      <c r="F6" s="265">
        <v>0.53</v>
      </c>
    </row>
    <row r="7" spans="1:6" x14ac:dyDescent="0.25">
      <c r="A7" s="249"/>
      <c r="C7" t="s">
        <v>49</v>
      </c>
      <c r="D7" t="s">
        <v>2358</v>
      </c>
      <c r="E7" s="264">
        <v>1.999999999999999E-2</v>
      </c>
      <c r="F7" s="265">
        <v>0.12</v>
      </c>
    </row>
    <row r="8" spans="1:6" x14ac:dyDescent="0.25">
      <c r="A8" s="249"/>
      <c r="C8" t="s">
        <v>2127</v>
      </c>
      <c r="D8" t="s">
        <v>2358</v>
      </c>
      <c r="E8" s="264">
        <v>0.70799999999999996</v>
      </c>
      <c r="F8" s="265">
        <v>0.109</v>
      </c>
    </row>
    <row r="9" spans="1:6" x14ac:dyDescent="0.25">
      <c r="A9" s="249"/>
      <c r="B9" t="s">
        <v>111</v>
      </c>
      <c r="C9" t="s">
        <v>1247</v>
      </c>
      <c r="D9" t="s">
        <v>169</v>
      </c>
      <c r="E9" s="264">
        <v>10.346</v>
      </c>
      <c r="F9" s="265">
        <v>0.73899999999999999</v>
      </c>
    </row>
    <row r="10" spans="1:6" x14ac:dyDescent="0.25">
      <c r="A10" s="249"/>
      <c r="C10" t="s">
        <v>1254</v>
      </c>
      <c r="D10" t="s">
        <v>169</v>
      </c>
      <c r="E10" s="264">
        <v>4.4950000000000001</v>
      </c>
      <c r="F10" s="265">
        <v>0.89900000000000002</v>
      </c>
    </row>
    <row r="11" spans="1:6" x14ac:dyDescent="0.25">
      <c r="A11" s="249"/>
      <c r="C11" t="s">
        <v>1259</v>
      </c>
      <c r="D11" t="s">
        <v>169</v>
      </c>
      <c r="E11" s="264">
        <v>4.95</v>
      </c>
      <c r="F11" s="265">
        <v>0.99</v>
      </c>
    </row>
    <row r="12" spans="1:6" x14ac:dyDescent="0.25">
      <c r="A12" s="249"/>
      <c r="C12" t="s">
        <v>50</v>
      </c>
      <c r="D12" t="s">
        <v>169</v>
      </c>
      <c r="E12" s="264">
        <v>1.2441599999999999</v>
      </c>
      <c r="F12" s="265">
        <v>0.61499999999999999</v>
      </c>
    </row>
    <row r="13" spans="1:6" x14ac:dyDescent="0.25">
      <c r="A13" s="249"/>
      <c r="C13" t="s">
        <v>731</v>
      </c>
      <c r="D13" t="s">
        <v>169</v>
      </c>
      <c r="E13" s="264">
        <v>2.7E-2</v>
      </c>
      <c r="F13" s="265">
        <v>0.09</v>
      </c>
    </row>
    <row r="14" spans="1:6" x14ac:dyDescent="0.25">
      <c r="A14" s="249"/>
      <c r="C14" t="s">
        <v>1407</v>
      </c>
      <c r="D14" t="s">
        <v>169</v>
      </c>
      <c r="E14" s="264">
        <v>5.6963200000000009</v>
      </c>
      <c r="F14" s="265">
        <v>0.106</v>
      </c>
    </row>
    <row r="15" spans="1:6" x14ac:dyDescent="0.25">
      <c r="A15" s="250" t="s">
        <v>109</v>
      </c>
      <c r="B15" t="s">
        <v>121</v>
      </c>
      <c r="C15" t="s">
        <v>2139</v>
      </c>
      <c r="D15" t="s">
        <v>169</v>
      </c>
      <c r="E15" s="264">
        <v>0.36399999999999999</v>
      </c>
      <c r="F15" s="265">
        <v>1</v>
      </c>
    </row>
    <row r="16" spans="1:6" x14ac:dyDescent="0.25">
      <c r="A16" s="262" t="s">
        <v>110</v>
      </c>
      <c r="B16" t="s">
        <v>115</v>
      </c>
      <c r="C16" t="s">
        <v>620</v>
      </c>
      <c r="D16" t="s">
        <v>2358</v>
      </c>
      <c r="E16" s="264">
        <v>0</v>
      </c>
      <c r="F16" s="265">
        <v>0.67</v>
      </c>
    </row>
    <row r="17" spans="1:6" x14ac:dyDescent="0.25">
      <c r="A17" s="263"/>
      <c r="C17" t="s">
        <v>738</v>
      </c>
      <c r="D17" t="s">
        <v>2358</v>
      </c>
      <c r="E17" s="264">
        <v>0.75</v>
      </c>
      <c r="F17" s="265">
        <v>0.25</v>
      </c>
    </row>
    <row r="18" spans="1:6" x14ac:dyDescent="0.25">
      <c r="A18" s="263"/>
      <c r="C18" t="s">
        <v>735</v>
      </c>
      <c r="D18" t="s">
        <v>2358</v>
      </c>
      <c r="E18" s="264">
        <v>0.09</v>
      </c>
      <c r="F18" s="265">
        <v>0.09</v>
      </c>
    </row>
    <row r="19" spans="1:6" x14ac:dyDescent="0.25">
      <c r="A19" s="263"/>
      <c r="B19" s="263" t="s">
        <v>111</v>
      </c>
      <c r="C19" s="263" t="s">
        <v>1344</v>
      </c>
      <c r="D19" s="263" t="s">
        <v>169</v>
      </c>
      <c r="E19" s="264">
        <v>19.040000000000003</v>
      </c>
      <c r="F19" s="265">
        <v>0.14000000000000001</v>
      </c>
    </row>
    <row r="20" spans="1:6" x14ac:dyDescent="0.25">
      <c r="A20" s="263"/>
      <c r="B20" s="263"/>
      <c r="C20" s="263" t="s">
        <v>1158</v>
      </c>
      <c r="D20" s="263" t="s">
        <v>169</v>
      </c>
      <c r="E20" s="264">
        <v>31.799999999999997</v>
      </c>
      <c r="F20" s="265">
        <v>0.3</v>
      </c>
    </row>
    <row r="21" spans="1:6" x14ac:dyDescent="0.25">
      <c r="A21" s="263"/>
      <c r="B21" s="263"/>
      <c r="C21" t="s">
        <v>2131</v>
      </c>
      <c r="D21" t="s">
        <v>169</v>
      </c>
      <c r="E21" s="264">
        <v>21.75</v>
      </c>
      <c r="F21" s="265">
        <v>0.25</v>
      </c>
    </row>
    <row r="22" spans="1:6" x14ac:dyDescent="0.25">
      <c r="A22" s="263"/>
      <c r="B22" s="263"/>
      <c r="C22" t="s">
        <v>608</v>
      </c>
      <c r="D22" t="s">
        <v>169</v>
      </c>
      <c r="E22" s="264">
        <v>21.928049999999999</v>
      </c>
      <c r="F22" s="265">
        <v>0.85</v>
      </c>
    </row>
    <row r="23" spans="1:6" x14ac:dyDescent="0.25">
      <c r="A23" s="263"/>
      <c r="B23" s="263"/>
      <c r="C23" t="s">
        <v>1043</v>
      </c>
      <c r="D23" t="s">
        <v>169</v>
      </c>
      <c r="E23" s="264">
        <v>104.85000000000001</v>
      </c>
      <c r="F23" s="265">
        <v>0.8</v>
      </c>
    </row>
    <row r="24" spans="1:6" x14ac:dyDescent="0.25">
      <c r="A24" s="263"/>
      <c r="B24" s="263"/>
      <c r="C24" t="s">
        <v>424</v>
      </c>
      <c r="D24" t="s">
        <v>169</v>
      </c>
      <c r="E24" s="264">
        <v>3.1657500000000005</v>
      </c>
      <c r="F24" s="265">
        <v>0.9</v>
      </c>
    </row>
    <row r="25" spans="1:6" x14ac:dyDescent="0.25">
      <c r="A25" s="263"/>
      <c r="B25" s="263" t="s">
        <v>114</v>
      </c>
      <c r="C25" t="s">
        <v>1692</v>
      </c>
      <c r="D25" t="s">
        <v>169</v>
      </c>
      <c r="E25" s="264">
        <v>4.0499999999999989</v>
      </c>
      <c r="F25" s="265">
        <v>0.95</v>
      </c>
    </row>
    <row r="26" spans="1:6" x14ac:dyDescent="0.25">
      <c r="A26" s="263"/>
      <c r="B26" s="263"/>
      <c r="C26" s="263" t="s">
        <v>1176</v>
      </c>
      <c r="D26" s="263">
        <v>0</v>
      </c>
      <c r="E26" s="264">
        <v>0</v>
      </c>
      <c r="F26" s="265">
        <v>0.6</v>
      </c>
    </row>
    <row r="27" spans="1:6" x14ac:dyDescent="0.25">
      <c r="A27" s="263"/>
      <c r="B27" s="263"/>
      <c r="C27" t="s">
        <v>1168</v>
      </c>
      <c r="D27" t="s">
        <v>169</v>
      </c>
      <c r="E27" s="264">
        <v>0</v>
      </c>
      <c r="F27" s="265">
        <v>1</v>
      </c>
    </row>
    <row r="28" spans="1:6" x14ac:dyDescent="0.25">
      <c r="A28" s="263"/>
      <c r="B28" s="263"/>
      <c r="C28" t="s">
        <v>672</v>
      </c>
      <c r="D28" t="s">
        <v>169</v>
      </c>
      <c r="E28" s="264">
        <v>0</v>
      </c>
      <c r="F28" s="265">
        <v>0.42</v>
      </c>
    </row>
    <row r="29" spans="1:6" x14ac:dyDescent="0.25">
      <c r="A29" s="263"/>
      <c r="B29" s="263"/>
      <c r="C29" t="s">
        <v>46</v>
      </c>
      <c r="D29" t="s">
        <v>169</v>
      </c>
      <c r="E29" s="264">
        <v>0.77699999999999947</v>
      </c>
      <c r="F29" s="265">
        <v>1</v>
      </c>
    </row>
    <row r="30" spans="1:6" x14ac:dyDescent="0.25">
      <c r="A30" s="263"/>
      <c r="B30" s="263" t="s">
        <v>121</v>
      </c>
      <c r="C30" s="263" t="s">
        <v>1190</v>
      </c>
      <c r="D30" s="263" t="s">
        <v>1134</v>
      </c>
      <c r="E30" s="264">
        <v>0</v>
      </c>
      <c r="F30" s="265">
        <v>0.87</v>
      </c>
    </row>
    <row r="31" spans="1:6" x14ac:dyDescent="0.25">
      <c r="A31" s="263"/>
      <c r="B31" s="263"/>
      <c r="C31" t="s">
        <v>1124</v>
      </c>
      <c r="D31" t="s">
        <v>169</v>
      </c>
      <c r="E31" s="264">
        <v>36.25</v>
      </c>
      <c r="F31" s="265">
        <v>0.6</v>
      </c>
    </row>
    <row r="32" spans="1:6" x14ac:dyDescent="0.25">
      <c r="A32" s="263"/>
      <c r="B32" s="263"/>
      <c r="C32" s="263" t="s">
        <v>2049</v>
      </c>
      <c r="D32" s="263" t="s">
        <v>1134</v>
      </c>
      <c r="E32" s="264">
        <v>0</v>
      </c>
      <c r="F32" s="265">
        <v>1</v>
      </c>
    </row>
    <row r="33" spans="1:6" x14ac:dyDescent="0.25">
      <c r="A33" s="263"/>
      <c r="B33" s="263"/>
      <c r="C33" s="263" t="s">
        <v>2050</v>
      </c>
      <c r="D33" s="263" t="s">
        <v>1134</v>
      </c>
      <c r="E33" s="264">
        <v>0</v>
      </c>
      <c r="F33" s="265">
        <v>1</v>
      </c>
    </row>
    <row r="34" spans="1:6" x14ac:dyDescent="0.25">
      <c r="A34" s="263"/>
      <c r="B34" s="263"/>
      <c r="C34" s="263" t="s">
        <v>2053</v>
      </c>
      <c r="D34" s="263" t="s">
        <v>1134</v>
      </c>
      <c r="E34" s="264">
        <v>0</v>
      </c>
      <c r="F34" s="265">
        <v>1</v>
      </c>
    </row>
    <row r="35" spans="1:6" x14ac:dyDescent="0.25">
      <c r="A35" s="263"/>
      <c r="B35" s="263"/>
      <c r="C35" t="s">
        <v>976</v>
      </c>
      <c r="D35" t="s">
        <v>169</v>
      </c>
      <c r="E35" s="264">
        <v>14.879999999999999</v>
      </c>
      <c r="F35" s="265">
        <v>1</v>
      </c>
    </row>
    <row r="36" spans="1:6" x14ac:dyDescent="0.25">
      <c r="A36" s="263"/>
      <c r="B36" s="263"/>
      <c r="C36" s="263" t="s">
        <v>2057</v>
      </c>
      <c r="D36" s="263">
        <v>0</v>
      </c>
      <c r="E36" s="264">
        <v>0</v>
      </c>
      <c r="F36" s="265">
        <v>1</v>
      </c>
    </row>
    <row r="37" spans="1:6" x14ac:dyDescent="0.25">
      <c r="A37" s="263"/>
      <c r="B37" s="263"/>
      <c r="C37" s="263" t="s">
        <v>2279</v>
      </c>
      <c r="D37" s="263" t="s">
        <v>1134</v>
      </c>
      <c r="E37" s="264">
        <v>0</v>
      </c>
      <c r="F37" s="265">
        <v>0.95</v>
      </c>
    </row>
    <row r="38" spans="1:6" x14ac:dyDescent="0.25">
      <c r="A38" s="263"/>
      <c r="B38" s="263"/>
      <c r="C38" s="263" t="s">
        <v>2063</v>
      </c>
      <c r="D38" s="263">
        <v>0</v>
      </c>
      <c r="E38" s="264">
        <v>0</v>
      </c>
      <c r="F38" s="265">
        <v>0.35</v>
      </c>
    </row>
    <row r="39" spans="1:6" x14ac:dyDescent="0.25">
      <c r="A39" s="263"/>
      <c r="B39" s="263"/>
      <c r="C39" s="263" t="s">
        <v>2062</v>
      </c>
      <c r="D39" s="263">
        <v>0</v>
      </c>
      <c r="E39" s="264">
        <v>0</v>
      </c>
      <c r="F39" s="265">
        <v>0.6</v>
      </c>
    </row>
    <row r="40" spans="1:6" x14ac:dyDescent="0.25">
      <c r="A40" s="263"/>
      <c r="B40" s="263"/>
      <c r="C40" s="263" t="s">
        <v>2068</v>
      </c>
      <c r="D40" s="263" t="s">
        <v>169</v>
      </c>
      <c r="E40" s="264">
        <v>0</v>
      </c>
      <c r="F40" s="265">
        <v>0.77</v>
      </c>
    </row>
    <row r="41" spans="1:6" x14ac:dyDescent="0.25">
      <c r="A41" s="263"/>
      <c r="B41" s="263"/>
      <c r="C41" t="s">
        <v>2121</v>
      </c>
      <c r="D41">
        <v>0</v>
      </c>
      <c r="E41" s="264">
        <v>0</v>
      </c>
      <c r="F41" s="265">
        <v>0.72</v>
      </c>
    </row>
    <row r="42" spans="1:6" x14ac:dyDescent="0.25">
      <c r="A42" s="262" t="s">
        <v>1492</v>
      </c>
      <c r="B42" t="s">
        <v>121</v>
      </c>
      <c r="C42" s="263" t="s">
        <v>1461</v>
      </c>
      <c r="D42" s="263">
        <v>0</v>
      </c>
      <c r="E42" s="264">
        <v>0</v>
      </c>
      <c r="F42" s="265">
        <v>0.5</v>
      </c>
    </row>
    <row r="43" spans="1:6" x14ac:dyDescent="0.25">
      <c r="A43" s="263"/>
      <c r="C43" s="263" t="s">
        <v>1440</v>
      </c>
      <c r="D43" s="263">
        <v>0</v>
      </c>
      <c r="E43" s="264">
        <v>0</v>
      </c>
      <c r="F43" s="265">
        <v>1</v>
      </c>
    </row>
    <row r="44" spans="1:6" x14ac:dyDescent="0.25">
      <c r="A44" s="263"/>
      <c r="C44" s="263" t="s">
        <v>1430</v>
      </c>
      <c r="D44" s="263">
        <v>0</v>
      </c>
      <c r="E44" s="264">
        <v>0</v>
      </c>
      <c r="F44" s="265">
        <v>0.55000000000000004</v>
      </c>
    </row>
    <row r="45" spans="1:6" x14ac:dyDescent="0.25">
      <c r="A45" s="263"/>
      <c r="C45" s="263" t="s">
        <v>1432</v>
      </c>
      <c r="D45" s="263" t="s">
        <v>1134</v>
      </c>
      <c r="E45" s="264">
        <v>0</v>
      </c>
      <c r="F45" s="265">
        <v>0.3</v>
      </c>
    </row>
    <row r="46" spans="1:6" x14ac:dyDescent="0.25">
      <c r="A46" s="263"/>
      <c r="C46" s="263" t="s">
        <v>2070</v>
      </c>
      <c r="D46" s="263" t="s">
        <v>1134</v>
      </c>
      <c r="E46" s="264">
        <v>0</v>
      </c>
      <c r="F46" s="265">
        <v>0.3</v>
      </c>
    </row>
    <row r="47" spans="1:6" x14ac:dyDescent="0.25">
      <c r="A47" s="263"/>
      <c r="C47" s="263" t="s">
        <v>1490</v>
      </c>
      <c r="D47" s="263" t="s">
        <v>2357</v>
      </c>
      <c r="E47" s="264">
        <v>0</v>
      </c>
      <c r="F47" s="265">
        <v>0.502</v>
      </c>
    </row>
    <row r="48" spans="1:6" x14ac:dyDescent="0.25">
      <c r="A48" s="263"/>
      <c r="C48" s="263" t="s">
        <v>1491</v>
      </c>
      <c r="D48" s="263" t="s">
        <v>2357</v>
      </c>
      <c r="E48" s="264">
        <v>0</v>
      </c>
      <c r="F48" s="265">
        <v>0.05</v>
      </c>
    </row>
    <row r="49" spans="1:6" x14ac:dyDescent="0.25">
      <c r="A49" s="263"/>
      <c r="C49" s="263" t="s">
        <v>1713</v>
      </c>
      <c r="D49" s="263">
        <v>0</v>
      </c>
      <c r="E49" s="264">
        <v>0</v>
      </c>
      <c r="F49" s="265">
        <v>0.95</v>
      </c>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A40" sqref="A39:XFD40"/>
    </sheetView>
  </sheetViews>
  <sheetFormatPr baseColWidth="10" defaultRowHeight="15" x14ac:dyDescent="0.25"/>
  <cols>
    <col min="1" max="1" width="16.42578125" bestFit="1" customWidth="1"/>
    <col min="2" max="2" width="23.85546875" style="144" bestFit="1" customWidth="1"/>
    <col min="3" max="3" width="68.5703125" customWidth="1"/>
    <col min="4" max="4" width="20.5703125" style="89" bestFit="1" customWidth="1"/>
    <col min="5" max="5" width="22.5703125" customWidth="1"/>
    <col min="6" max="6" width="21" bestFit="1" customWidth="1"/>
  </cols>
  <sheetData>
    <row r="1" spans="1:6" ht="31.5" x14ac:dyDescent="0.5">
      <c r="A1" s="287" t="s">
        <v>2377</v>
      </c>
      <c r="B1" s="287"/>
      <c r="C1" s="287"/>
      <c r="D1" s="287"/>
      <c r="E1" s="287"/>
      <c r="F1" s="287"/>
    </row>
    <row r="3" spans="1:6" x14ac:dyDescent="0.25">
      <c r="A3" s="253" t="s">
        <v>6</v>
      </c>
      <c r="B3" s="269" t="s">
        <v>23</v>
      </c>
      <c r="C3" s="253" t="s">
        <v>26</v>
      </c>
      <c r="D3" s="270" t="s">
        <v>1129</v>
      </c>
      <c r="E3" s="253" t="s">
        <v>1143</v>
      </c>
      <c r="F3" s="253" t="s">
        <v>2376</v>
      </c>
    </row>
    <row r="4" spans="1:6" x14ac:dyDescent="0.25">
      <c r="A4" s="254" t="s">
        <v>830</v>
      </c>
      <c r="B4" s="260" t="s">
        <v>115</v>
      </c>
      <c r="C4" s="144" t="s">
        <v>764</v>
      </c>
      <c r="D4" s="271" t="s">
        <v>2358</v>
      </c>
      <c r="E4" s="258">
        <v>1.6</v>
      </c>
      <c r="F4" s="259">
        <v>0.53</v>
      </c>
    </row>
    <row r="5" spans="1:6" x14ac:dyDescent="0.25">
      <c r="A5" s="255"/>
      <c r="B5" s="260"/>
      <c r="C5" s="144" t="s">
        <v>49</v>
      </c>
      <c r="D5" s="271" t="s">
        <v>2358</v>
      </c>
      <c r="E5" s="258">
        <v>1.999999999999999E-2</v>
      </c>
      <c r="F5" s="259">
        <v>0.12</v>
      </c>
    </row>
    <row r="6" spans="1:6" x14ac:dyDescent="0.25">
      <c r="A6" s="255"/>
      <c r="B6" s="260"/>
      <c r="C6" s="144" t="s">
        <v>2127</v>
      </c>
      <c r="D6" s="271" t="s">
        <v>2358</v>
      </c>
      <c r="E6" s="258">
        <v>0.70799999999999996</v>
      </c>
      <c r="F6" s="259">
        <v>0.109</v>
      </c>
    </row>
    <row r="7" spans="1:6" x14ac:dyDescent="0.25">
      <c r="A7" s="255"/>
      <c r="B7" s="260" t="s">
        <v>111</v>
      </c>
      <c r="C7" s="144" t="s">
        <v>1247</v>
      </c>
      <c r="D7" s="271" t="s">
        <v>169</v>
      </c>
      <c r="E7" s="258">
        <v>10.346</v>
      </c>
      <c r="F7" s="259">
        <v>0.73899999999999999</v>
      </c>
    </row>
    <row r="8" spans="1:6" x14ac:dyDescent="0.25">
      <c r="A8" s="255"/>
      <c r="B8" s="260"/>
      <c r="C8" s="144" t="s">
        <v>1254</v>
      </c>
      <c r="D8" s="271" t="s">
        <v>169</v>
      </c>
      <c r="E8" s="258">
        <v>4.4950000000000001</v>
      </c>
      <c r="F8" s="259">
        <v>0.89900000000000002</v>
      </c>
    </row>
    <row r="9" spans="1:6" x14ac:dyDescent="0.25">
      <c r="A9" s="255"/>
      <c r="B9" s="260"/>
      <c r="C9" s="144" t="s">
        <v>1259</v>
      </c>
      <c r="D9" s="271" t="s">
        <v>169</v>
      </c>
      <c r="E9" s="258">
        <v>4.95</v>
      </c>
      <c r="F9" s="259">
        <v>0.99</v>
      </c>
    </row>
    <row r="10" spans="1:6" x14ac:dyDescent="0.25">
      <c r="A10" s="255"/>
      <c r="B10" s="260"/>
      <c r="C10" s="144" t="s">
        <v>50</v>
      </c>
      <c r="D10" s="271" t="s">
        <v>169</v>
      </c>
      <c r="E10" s="258">
        <v>1.2441599999999999</v>
      </c>
      <c r="F10" s="259">
        <v>0.61499999999999999</v>
      </c>
    </row>
    <row r="11" spans="1:6" x14ac:dyDescent="0.25">
      <c r="A11" s="255"/>
      <c r="B11" s="260"/>
      <c r="C11" s="144" t="s">
        <v>731</v>
      </c>
      <c r="D11" s="271" t="s">
        <v>169</v>
      </c>
      <c r="E11" s="258">
        <v>2.7E-2</v>
      </c>
      <c r="F11" s="259">
        <v>0.09</v>
      </c>
    </row>
    <row r="12" spans="1:6" x14ac:dyDescent="0.25">
      <c r="A12" s="256"/>
      <c r="B12" s="260"/>
      <c r="C12" s="144" t="s">
        <v>1407</v>
      </c>
      <c r="D12" s="271" t="s">
        <v>169</v>
      </c>
      <c r="E12" s="258">
        <v>5.6963200000000009</v>
      </c>
      <c r="F12" s="259">
        <v>0.106</v>
      </c>
    </row>
    <row r="13" spans="1:6" x14ac:dyDescent="0.25">
      <c r="A13" s="257" t="s">
        <v>109</v>
      </c>
      <c r="B13" s="260" t="s">
        <v>121</v>
      </c>
      <c r="C13" s="144" t="s">
        <v>2139</v>
      </c>
      <c r="D13" s="271" t="s">
        <v>169</v>
      </c>
      <c r="E13" s="258">
        <v>0.36399999999999999</v>
      </c>
      <c r="F13" s="259">
        <v>1</v>
      </c>
    </row>
    <row r="14" spans="1:6" x14ac:dyDescent="0.25">
      <c r="A14" s="267" t="s">
        <v>110</v>
      </c>
      <c r="B14" s="260" t="s">
        <v>115</v>
      </c>
      <c r="C14" s="144" t="s">
        <v>620</v>
      </c>
      <c r="D14" s="271" t="s">
        <v>2358</v>
      </c>
      <c r="E14" s="258">
        <v>0</v>
      </c>
      <c r="F14" s="259">
        <v>0.67</v>
      </c>
    </row>
    <row r="15" spans="1:6" x14ac:dyDescent="0.25">
      <c r="A15" s="268"/>
      <c r="B15" s="260"/>
      <c r="C15" s="144" t="s">
        <v>738</v>
      </c>
      <c r="D15" s="271" t="s">
        <v>2358</v>
      </c>
      <c r="E15" s="258">
        <v>0.75</v>
      </c>
      <c r="F15" s="259">
        <v>0.25</v>
      </c>
    </row>
    <row r="16" spans="1:6" x14ac:dyDescent="0.25">
      <c r="A16" s="268"/>
      <c r="B16" s="260"/>
      <c r="C16" s="144" t="s">
        <v>735</v>
      </c>
      <c r="D16" s="271" t="s">
        <v>2358</v>
      </c>
      <c r="E16" s="258">
        <v>0.09</v>
      </c>
      <c r="F16" s="259">
        <v>0.09</v>
      </c>
    </row>
    <row r="17" spans="1:6" s="144" customFormat="1" x14ac:dyDescent="0.25">
      <c r="A17" s="261"/>
      <c r="B17" s="260" t="s">
        <v>111</v>
      </c>
      <c r="C17" s="144" t="s">
        <v>1344</v>
      </c>
      <c r="D17" s="271" t="s">
        <v>169</v>
      </c>
      <c r="E17" s="258">
        <v>19.040000000000003</v>
      </c>
      <c r="F17" s="259">
        <v>0.14000000000000001</v>
      </c>
    </row>
    <row r="18" spans="1:6" s="144" customFormat="1" x14ac:dyDescent="0.25">
      <c r="A18" s="261"/>
      <c r="B18" s="260"/>
      <c r="C18" s="144" t="s">
        <v>1158</v>
      </c>
      <c r="D18" s="271" t="s">
        <v>169</v>
      </c>
      <c r="E18" s="258">
        <v>31.799999999999997</v>
      </c>
      <c r="F18" s="259">
        <v>0.3</v>
      </c>
    </row>
    <row r="19" spans="1:6" x14ac:dyDescent="0.25">
      <c r="A19" s="268"/>
      <c r="B19" s="260" t="s">
        <v>111</v>
      </c>
      <c r="C19" s="144" t="s">
        <v>2131</v>
      </c>
      <c r="D19" s="271" t="s">
        <v>169</v>
      </c>
      <c r="E19" s="258">
        <v>21.75</v>
      </c>
      <c r="F19" s="259">
        <v>0.25</v>
      </c>
    </row>
    <row r="20" spans="1:6" x14ac:dyDescent="0.25">
      <c r="A20" s="268"/>
      <c r="B20" s="260"/>
      <c r="C20" s="144" t="s">
        <v>608</v>
      </c>
      <c r="D20" s="271" t="s">
        <v>169</v>
      </c>
      <c r="E20" s="258">
        <v>21.928049999999999</v>
      </c>
      <c r="F20" s="259">
        <v>0.85</v>
      </c>
    </row>
    <row r="21" spans="1:6" x14ac:dyDescent="0.25">
      <c r="A21" s="268"/>
      <c r="B21" s="260"/>
      <c r="C21" s="144" t="s">
        <v>1043</v>
      </c>
      <c r="D21" s="271" t="s">
        <v>169</v>
      </c>
      <c r="E21" s="258">
        <v>104.85000000000001</v>
      </c>
      <c r="F21" s="259">
        <v>0.8</v>
      </c>
    </row>
    <row r="22" spans="1:6" x14ac:dyDescent="0.25">
      <c r="A22" s="268"/>
      <c r="B22" s="260"/>
      <c r="C22" s="144" t="s">
        <v>424</v>
      </c>
      <c r="D22" s="271" t="s">
        <v>169</v>
      </c>
      <c r="E22" s="258">
        <v>3.1657500000000005</v>
      </c>
      <c r="F22" s="259">
        <v>0.9</v>
      </c>
    </row>
    <row r="23" spans="1:6" x14ac:dyDescent="0.25">
      <c r="A23" s="268"/>
      <c r="B23" s="260" t="s">
        <v>114</v>
      </c>
      <c r="C23" s="144" t="s">
        <v>1692</v>
      </c>
      <c r="D23" s="271" t="s">
        <v>169</v>
      </c>
      <c r="E23" s="258">
        <v>4.0499999999999989</v>
      </c>
      <c r="F23" s="259">
        <v>0.95</v>
      </c>
    </row>
    <row r="24" spans="1:6" s="144" customFormat="1" x14ac:dyDescent="0.25">
      <c r="A24" s="261"/>
      <c r="B24" s="260"/>
      <c r="C24" s="144" t="s">
        <v>1168</v>
      </c>
      <c r="D24" s="271" t="s">
        <v>169</v>
      </c>
      <c r="E24" s="258">
        <v>0</v>
      </c>
      <c r="F24" s="259">
        <v>1</v>
      </c>
    </row>
    <row r="25" spans="1:6" s="144" customFormat="1" x14ac:dyDescent="0.25">
      <c r="A25" s="261"/>
      <c r="B25" s="260"/>
      <c r="C25" s="144" t="s">
        <v>672</v>
      </c>
      <c r="D25" s="271" t="s">
        <v>169</v>
      </c>
      <c r="E25" s="258">
        <v>0</v>
      </c>
      <c r="F25" s="259">
        <v>0.42</v>
      </c>
    </row>
    <row r="26" spans="1:6" s="144" customFormat="1" x14ac:dyDescent="0.25">
      <c r="A26" s="261"/>
      <c r="B26" s="260"/>
      <c r="C26" s="144" t="s">
        <v>46</v>
      </c>
      <c r="D26" s="271" t="s">
        <v>169</v>
      </c>
      <c r="E26" s="258">
        <v>0.77699999999999947</v>
      </c>
      <c r="F26" s="259">
        <v>1</v>
      </c>
    </row>
    <row r="27" spans="1:6" s="144" customFormat="1" x14ac:dyDescent="0.25">
      <c r="A27" s="261"/>
      <c r="B27" s="260" t="s">
        <v>121</v>
      </c>
      <c r="C27" s="144" t="s">
        <v>1124</v>
      </c>
      <c r="D27" s="271" t="s">
        <v>169</v>
      </c>
      <c r="E27" s="258">
        <v>36.25</v>
      </c>
      <c r="F27" s="259">
        <v>0.6</v>
      </c>
    </row>
    <row r="28" spans="1:6" s="144" customFormat="1" x14ac:dyDescent="0.25">
      <c r="A28" s="261"/>
      <c r="B28" s="260"/>
      <c r="C28" s="144" t="s">
        <v>976</v>
      </c>
      <c r="D28" s="271" t="s">
        <v>169</v>
      </c>
      <c r="E28" s="258">
        <v>14.879999999999999</v>
      </c>
      <c r="F28" s="259">
        <v>1</v>
      </c>
    </row>
    <row r="29" spans="1:6" x14ac:dyDescent="0.25">
      <c r="A29" s="268"/>
      <c r="B29" s="260"/>
      <c r="C29" s="263" t="s">
        <v>2057</v>
      </c>
      <c r="D29" s="272">
        <v>0</v>
      </c>
      <c r="E29" s="264">
        <v>0</v>
      </c>
      <c r="F29" s="265">
        <v>1</v>
      </c>
    </row>
    <row r="30" spans="1:6" x14ac:dyDescent="0.25">
      <c r="A30" s="268"/>
      <c r="B30" s="260"/>
      <c r="C30" s="263" t="s">
        <v>2279</v>
      </c>
      <c r="D30" s="272" t="s">
        <v>1134</v>
      </c>
      <c r="E30" s="264">
        <v>0</v>
      </c>
      <c r="F30" s="265">
        <v>0.95</v>
      </c>
    </row>
    <row r="31" spans="1:6" x14ac:dyDescent="0.25">
      <c r="A31" s="268"/>
      <c r="B31" s="260"/>
      <c r="C31" s="263" t="s">
        <v>2062</v>
      </c>
      <c r="D31" s="272">
        <v>0</v>
      </c>
      <c r="E31" s="264">
        <v>0</v>
      </c>
      <c r="F31" s="265">
        <v>0.6</v>
      </c>
    </row>
    <row r="32" spans="1:6" x14ac:dyDescent="0.25">
      <c r="A32" s="268"/>
      <c r="B32" s="260"/>
      <c r="C32" s="263" t="s">
        <v>2068</v>
      </c>
      <c r="D32" s="272" t="s">
        <v>169</v>
      </c>
      <c r="E32" s="264">
        <v>0</v>
      </c>
      <c r="F32" s="265">
        <v>0.77</v>
      </c>
    </row>
    <row r="33" spans="1:6" s="144" customFormat="1" x14ac:dyDescent="0.25">
      <c r="A33" s="261"/>
      <c r="B33" s="260"/>
      <c r="C33" s="144" t="s">
        <v>2121</v>
      </c>
      <c r="D33" s="271">
        <v>0</v>
      </c>
      <c r="E33" s="258">
        <v>0</v>
      </c>
      <c r="F33" s="259">
        <v>0.72</v>
      </c>
    </row>
    <row r="34" spans="1:6" x14ac:dyDescent="0.25">
      <c r="A34" s="267" t="s">
        <v>1492</v>
      </c>
      <c r="B34" s="260" t="s">
        <v>121</v>
      </c>
      <c r="C34" s="263" t="s">
        <v>1461</v>
      </c>
      <c r="D34" s="272">
        <v>0</v>
      </c>
      <c r="E34" s="264">
        <v>0</v>
      </c>
      <c r="F34" s="265">
        <v>0.5</v>
      </c>
    </row>
    <row r="35" spans="1:6" x14ac:dyDescent="0.25">
      <c r="A35" s="268"/>
      <c r="B35" s="260"/>
      <c r="C35" s="263" t="s">
        <v>1440</v>
      </c>
      <c r="D35" s="272">
        <v>0</v>
      </c>
      <c r="E35" s="264">
        <v>0</v>
      </c>
      <c r="F35" s="265">
        <v>1</v>
      </c>
    </row>
    <row r="36" spans="1:6" x14ac:dyDescent="0.25">
      <c r="A36" s="268"/>
      <c r="B36" s="260"/>
      <c r="C36" s="263" t="s">
        <v>1430</v>
      </c>
      <c r="D36" s="272">
        <v>0</v>
      </c>
      <c r="E36" s="264">
        <v>0</v>
      </c>
      <c r="F36" s="265">
        <v>0.55000000000000004</v>
      </c>
    </row>
    <row r="37" spans="1:6" x14ac:dyDescent="0.25">
      <c r="A37" s="268"/>
      <c r="B37" s="260"/>
      <c r="C37" s="263" t="s">
        <v>1432</v>
      </c>
      <c r="D37" s="272" t="s">
        <v>1134</v>
      </c>
      <c r="E37" s="264">
        <v>0</v>
      </c>
      <c r="F37" s="265">
        <v>0.3</v>
      </c>
    </row>
    <row r="38" spans="1:6" x14ac:dyDescent="0.25">
      <c r="A38" s="268"/>
      <c r="B38" s="260"/>
      <c r="C38" s="263" t="s">
        <v>2070</v>
      </c>
      <c r="D38" s="272" t="s">
        <v>1134</v>
      </c>
      <c r="E38" s="264">
        <v>0</v>
      </c>
      <c r="F38" s="265">
        <v>0.3</v>
      </c>
    </row>
    <row r="39" spans="1:6" s="144" customFormat="1" x14ac:dyDescent="0.25">
      <c r="A39" s="261"/>
      <c r="B39" s="260"/>
      <c r="C39" s="144" t="s">
        <v>1490</v>
      </c>
      <c r="D39" s="271" t="s">
        <v>2357</v>
      </c>
      <c r="E39" s="258">
        <v>0</v>
      </c>
      <c r="F39" s="259">
        <v>0.502</v>
      </c>
    </row>
    <row r="40" spans="1:6" s="144" customFormat="1" x14ac:dyDescent="0.25">
      <c r="A40" s="261"/>
      <c r="B40" s="260"/>
      <c r="C40" s="144" t="s">
        <v>1491</v>
      </c>
      <c r="D40" s="271" t="s">
        <v>2357</v>
      </c>
      <c r="E40" s="258">
        <v>0</v>
      </c>
      <c r="F40" s="259">
        <v>0.05</v>
      </c>
    </row>
    <row r="41" spans="1:6" x14ac:dyDescent="0.25">
      <c r="A41" s="266"/>
      <c r="B41" s="260"/>
      <c r="C41" s="263" t="s">
        <v>1713</v>
      </c>
      <c r="D41" s="272">
        <v>0</v>
      </c>
      <c r="E41" s="264">
        <v>0</v>
      </c>
      <c r="F41" s="265">
        <v>0.95</v>
      </c>
    </row>
  </sheetData>
  <mergeCells count="1">
    <mergeCell ref="A1:F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9"/>
  <sheetViews>
    <sheetView workbookViewId="0">
      <selection activeCell="B25" sqref="B25"/>
    </sheetView>
  </sheetViews>
  <sheetFormatPr baseColWidth="10" defaultRowHeight="15" x14ac:dyDescent="0.25"/>
  <cols>
    <col min="1" max="1" width="22.85546875" bestFit="1" customWidth="1"/>
    <col min="2" max="2" width="37.140625" bestFit="1" customWidth="1"/>
    <col min="3" max="3" width="11" bestFit="1" customWidth="1"/>
    <col min="4" max="7" width="20.85546875" bestFit="1" customWidth="1"/>
    <col min="8" max="18" width="255.7109375" bestFit="1" customWidth="1"/>
    <col min="19" max="21" width="15.85546875" bestFit="1" customWidth="1"/>
  </cols>
  <sheetData>
    <row r="1" spans="1:21" s="92" customFormat="1" ht="30" x14ac:dyDescent="0.25">
      <c r="A1" s="93" t="s">
        <v>6</v>
      </c>
      <c r="B1" s="120" t="s">
        <v>1329</v>
      </c>
      <c r="C1" s="92" t="s">
        <v>1334</v>
      </c>
      <c r="D1" s="44"/>
      <c r="E1" s="44"/>
      <c r="F1" s="44"/>
      <c r="G1" s="44"/>
      <c r="H1" s="44"/>
      <c r="I1" s="44"/>
      <c r="J1" s="44"/>
      <c r="K1" s="44"/>
      <c r="L1" s="44"/>
      <c r="M1" s="44"/>
      <c r="N1" s="44"/>
      <c r="O1" s="44"/>
      <c r="P1" s="44"/>
      <c r="Q1" s="44"/>
      <c r="R1" s="44"/>
      <c r="S1" s="44"/>
      <c r="T1" s="44"/>
      <c r="U1" s="44"/>
    </row>
    <row r="2" spans="1:21" x14ac:dyDescent="0.25">
      <c r="A2" t="s">
        <v>830</v>
      </c>
      <c r="B2" t="s">
        <v>1332</v>
      </c>
      <c r="C2" s="119">
        <v>16</v>
      </c>
    </row>
    <row r="3" spans="1:21" x14ac:dyDescent="0.25">
      <c r="B3" t="s">
        <v>1331</v>
      </c>
      <c r="C3" s="119">
        <v>6</v>
      </c>
    </row>
    <row r="4" spans="1:21" x14ac:dyDescent="0.25">
      <c r="B4" t="s">
        <v>1333</v>
      </c>
      <c r="C4" s="119">
        <v>10</v>
      </c>
    </row>
    <row r="5" spans="1:21" x14ac:dyDescent="0.25">
      <c r="B5" t="s">
        <v>1372</v>
      </c>
      <c r="C5" s="119">
        <v>7</v>
      </c>
    </row>
    <row r="6" spans="1:21" x14ac:dyDescent="0.25">
      <c r="B6" t="s">
        <v>1676</v>
      </c>
      <c r="C6" s="119">
        <v>12</v>
      </c>
    </row>
    <row r="7" spans="1:21" x14ac:dyDescent="0.25">
      <c r="B7" t="s">
        <v>1781</v>
      </c>
      <c r="C7" s="119">
        <v>3</v>
      </c>
    </row>
    <row r="8" spans="1:21" x14ac:dyDescent="0.25">
      <c r="A8" t="s">
        <v>109</v>
      </c>
      <c r="B8" t="s">
        <v>1332</v>
      </c>
      <c r="C8" s="119">
        <v>11</v>
      </c>
    </row>
    <row r="9" spans="1:21" x14ac:dyDescent="0.25">
      <c r="B9" t="s">
        <v>1331</v>
      </c>
      <c r="C9" s="119">
        <v>8</v>
      </c>
    </row>
    <row r="10" spans="1:21" x14ac:dyDescent="0.25">
      <c r="B10" t="s">
        <v>1333</v>
      </c>
      <c r="C10" s="119">
        <v>7</v>
      </c>
    </row>
    <row r="11" spans="1:21" x14ac:dyDescent="0.25">
      <c r="B11" t="s">
        <v>1676</v>
      </c>
      <c r="C11" s="119">
        <v>12</v>
      </c>
    </row>
    <row r="12" spans="1:21" x14ac:dyDescent="0.25">
      <c r="B12" t="s">
        <v>1781</v>
      </c>
      <c r="C12" s="119">
        <v>49</v>
      </c>
    </row>
    <row r="13" spans="1:21" x14ac:dyDescent="0.25">
      <c r="A13" t="s">
        <v>124</v>
      </c>
      <c r="B13" t="s">
        <v>1333</v>
      </c>
      <c r="C13" s="119">
        <v>2</v>
      </c>
    </row>
    <row r="14" spans="1:21" x14ac:dyDescent="0.25">
      <c r="B14" t="s">
        <v>1372</v>
      </c>
      <c r="C14" s="119">
        <v>1</v>
      </c>
    </row>
    <row r="15" spans="1:21" x14ac:dyDescent="0.25">
      <c r="B15" t="s">
        <v>1781</v>
      </c>
      <c r="C15" s="119">
        <v>29</v>
      </c>
    </row>
    <row r="16" spans="1:21" x14ac:dyDescent="0.25">
      <c r="A16" t="s">
        <v>110</v>
      </c>
      <c r="B16" t="s">
        <v>1332</v>
      </c>
      <c r="C16" s="119">
        <v>25</v>
      </c>
    </row>
    <row r="17" spans="1:3" x14ac:dyDescent="0.25">
      <c r="B17" t="s">
        <v>1331</v>
      </c>
      <c r="C17" s="119">
        <v>12</v>
      </c>
    </row>
    <row r="18" spans="1:3" x14ac:dyDescent="0.25">
      <c r="B18" t="s">
        <v>1333</v>
      </c>
      <c r="C18" s="119">
        <v>8</v>
      </c>
    </row>
    <row r="19" spans="1:3" x14ac:dyDescent="0.25">
      <c r="B19" t="s">
        <v>1372</v>
      </c>
      <c r="C19" s="119">
        <v>15</v>
      </c>
    </row>
    <row r="20" spans="1:3" x14ac:dyDescent="0.25">
      <c r="B20" t="s">
        <v>1676</v>
      </c>
      <c r="C20" s="119">
        <v>23</v>
      </c>
    </row>
    <row r="21" spans="1:3" x14ac:dyDescent="0.25">
      <c r="B21" t="s">
        <v>1781</v>
      </c>
      <c r="C21" s="119">
        <v>64</v>
      </c>
    </row>
    <row r="22" spans="1:3" x14ac:dyDescent="0.25">
      <c r="A22" t="s">
        <v>1292</v>
      </c>
      <c r="B22" t="s">
        <v>1372</v>
      </c>
      <c r="C22" s="119">
        <v>1</v>
      </c>
    </row>
    <row r="23" spans="1:3" x14ac:dyDescent="0.25">
      <c r="A23" t="s">
        <v>1492</v>
      </c>
      <c r="B23" t="s">
        <v>1332</v>
      </c>
      <c r="C23" s="119">
        <v>1</v>
      </c>
    </row>
    <row r="24" spans="1:3" x14ac:dyDescent="0.25">
      <c r="B24" t="s">
        <v>1331</v>
      </c>
      <c r="C24" s="119">
        <v>1</v>
      </c>
    </row>
    <row r="25" spans="1:3" x14ac:dyDescent="0.25">
      <c r="B25" t="s">
        <v>1333</v>
      </c>
      <c r="C25" s="119">
        <v>1</v>
      </c>
    </row>
    <row r="26" spans="1:3" x14ac:dyDescent="0.25">
      <c r="B26" t="s">
        <v>1372</v>
      </c>
      <c r="C26" s="119">
        <v>63</v>
      </c>
    </row>
    <row r="27" spans="1:3" x14ac:dyDescent="0.25">
      <c r="B27" t="s">
        <v>1781</v>
      </c>
      <c r="C27" s="119">
        <v>4</v>
      </c>
    </row>
    <row r="28" spans="1:3" x14ac:dyDescent="0.25">
      <c r="A28" t="s">
        <v>1770</v>
      </c>
      <c r="B28" t="s">
        <v>1781</v>
      </c>
      <c r="C28" s="119">
        <v>10</v>
      </c>
    </row>
    <row r="29" spans="1:3" x14ac:dyDescent="0.25">
      <c r="A29" t="s">
        <v>1293</v>
      </c>
      <c r="C29" s="119">
        <v>401</v>
      </c>
    </row>
  </sheetData>
  <pageMargins left="0.7" right="0.7" top="0.75" bottom="0.75" header="0.3" footer="0.3"/>
  <pageSetup paperSize="9" orientation="portrait" horizontalDpi="4294967293"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election activeCell="E4" sqref="E4"/>
    </sheetView>
  </sheetViews>
  <sheetFormatPr baseColWidth="10" defaultRowHeight="15" x14ac:dyDescent="0.25"/>
  <cols>
    <col min="1" max="1" width="27" bestFit="1" customWidth="1"/>
    <col min="4" max="5" width="22.28515625" bestFit="1" customWidth="1"/>
    <col min="6" max="6" width="20.42578125" bestFit="1" customWidth="1"/>
  </cols>
  <sheetData>
    <row r="1" spans="1:6" x14ac:dyDescent="0.25">
      <c r="A1" t="s">
        <v>1628</v>
      </c>
      <c r="B1" t="s">
        <v>1629</v>
      </c>
    </row>
    <row r="2" spans="1:6" x14ac:dyDescent="0.25">
      <c r="A2" s="184" t="s">
        <v>1142</v>
      </c>
      <c r="B2" s="119">
        <f>+GETPIVOTDATA("ACTIVITES",$E$2,"SITUATION","A DEMARRER")</f>
        <v>80</v>
      </c>
      <c r="E2" s="183" t="s">
        <v>1628</v>
      </c>
      <c r="F2" t="s">
        <v>1629</v>
      </c>
    </row>
    <row r="3" spans="1:6" x14ac:dyDescent="0.25">
      <c r="A3" s="184" t="s">
        <v>1132</v>
      </c>
      <c r="B3" s="119">
        <f>+GETPIVOTDATA("ACTIVITES",$E$2,"SITUATION","EN COURS")</f>
        <v>90</v>
      </c>
      <c r="E3" s="184" t="s">
        <v>1142</v>
      </c>
      <c r="F3" s="119">
        <v>80</v>
      </c>
    </row>
    <row r="4" spans="1:6" x14ac:dyDescent="0.25">
      <c r="A4" s="184" t="s">
        <v>1273</v>
      </c>
      <c r="B4" s="119">
        <f>+GETPIVOTDATA("ACTIVITES",$E$2,"SITUATION","RESILIE")</f>
        <v>1</v>
      </c>
      <c r="E4" s="184" t="s">
        <v>1132</v>
      </c>
      <c r="F4" s="119">
        <v>90</v>
      </c>
    </row>
    <row r="5" spans="1:6" x14ac:dyDescent="0.25">
      <c r="A5" t="s">
        <v>1381</v>
      </c>
      <c r="B5">
        <f>+GETPIVOTDATA("ACTIVITES",$E$2,"SITUATION","Phase PPM")</f>
        <v>191</v>
      </c>
      <c r="E5" s="184" t="s">
        <v>1273</v>
      </c>
      <c r="F5" s="119">
        <v>1</v>
      </c>
    </row>
    <row r="6" spans="1:6" x14ac:dyDescent="0.25">
      <c r="A6" s="184" t="s">
        <v>1915</v>
      </c>
      <c r="B6" s="119">
        <f>+GETPIVOTDATA("ACTIVITES",$E$2,"SITUATION","RECEPTION PROVISOIRE")+GETPIVOTDATA("ACTIVITES",$E$2,"SITUATION","TERMINE")</f>
        <v>78</v>
      </c>
      <c r="E6" s="184" t="s">
        <v>1131</v>
      </c>
      <c r="F6" s="119">
        <v>33</v>
      </c>
    </row>
    <row r="7" spans="1:6" x14ac:dyDescent="0.25">
      <c r="E7" s="184" t="s">
        <v>1328</v>
      </c>
      <c r="F7" s="119">
        <v>45</v>
      </c>
    </row>
    <row r="8" spans="1:6" x14ac:dyDescent="0.25">
      <c r="E8" s="184" t="s">
        <v>1292</v>
      </c>
      <c r="F8" s="119">
        <v>1</v>
      </c>
    </row>
    <row r="9" spans="1:6" x14ac:dyDescent="0.25">
      <c r="A9" t="s">
        <v>1628</v>
      </c>
      <c r="B9" t="s">
        <v>1629</v>
      </c>
      <c r="E9" s="184" t="s">
        <v>1381</v>
      </c>
      <c r="F9" s="119">
        <v>191</v>
      </c>
    </row>
    <row r="10" spans="1:6" x14ac:dyDescent="0.25">
      <c r="A10" s="184" t="s">
        <v>1142</v>
      </c>
      <c r="B10" s="119">
        <f>+GETPIVOTDATA("ACTIVITES",$E$2,"SITUATION","A DEMARRER")</f>
        <v>80</v>
      </c>
      <c r="D10" s="184"/>
      <c r="E10" s="184" t="s">
        <v>2039</v>
      </c>
      <c r="F10" s="119">
        <v>1</v>
      </c>
    </row>
    <row r="11" spans="1:6" x14ac:dyDescent="0.25">
      <c r="A11" s="184" t="s">
        <v>1132</v>
      </c>
      <c r="B11" s="119">
        <f>+GETPIVOTDATA("ACTIVITES",$E$2,"SITUATION","EN COURS")</f>
        <v>90</v>
      </c>
      <c r="D11" s="184"/>
      <c r="E11" s="184" t="s">
        <v>1293</v>
      </c>
      <c r="F11" s="119">
        <v>442</v>
      </c>
    </row>
    <row r="12" spans="1:6" x14ac:dyDescent="0.25">
      <c r="A12" s="184" t="s">
        <v>1273</v>
      </c>
      <c r="B12" s="119">
        <f>+GETPIVOTDATA("ACTIVITES",$E$2,"SITUATION","RESILIE")</f>
        <v>1</v>
      </c>
      <c r="D12" s="184"/>
      <c r="E12" s="119"/>
    </row>
    <row r="13" spans="1:6" x14ac:dyDescent="0.25">
      <c r="A13" s="184" t="s">
        <v>1131</v>
      </c>
      <c r="B13" s="119">
        <f>+GETPIVOTDATA("ACTIVITES",$E$2,"SITUATION","RECEPTION PROVISOIRE")</f>
        <v>33</v>
      </c>
      <c r="D13" s="184"/>
      <c r="E13" s="119"/>
    </row>
    <row r="14" spans="1:6" x14ac:dyDescent="0.25">
      <c r="A14" t="s">
        <v>1381</v>
      </c>
      <c r="B14">
        <f>+GETPIVOTDATA("ACTIVITES",$E$2,"SITUATION","Phase PPM")</f>
        <v>191</v>
      </c>
      <c r="D14" s="184"/>
      <c r="E14" s="119"/>
    </row>
    <row r="15" spans="1:6" x14ac:dyDescent="0.25">
      <c r="A15" s="184" t="s">
        <v>1328</v>
      </c>
      <c r="B15" s="119">
        <f>+GETPIVOTDATA("ACTIVITES",$E$2,"SITUATION","TERMINE")</f>
        <v>45</v>
      </c>
      <c r="D15" s="184"/>
      <c r="E15" s="11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BF313"/>
  <sheetViews>
    <sheetView topLeftCell="AG1" zoomScale="85" zoomScaleNormal="85" workbookViewId="0">
      <pane ySplit="3" topLeftCell="A4" activePane="bottomLeft" state="frozen"/>
      <selection activeCell="A18" sqref="A18:A20"/>
      <selection pane="bottomLeft" activeCell="AX4" sqref="AX4:AX302"/>
    </sheetView>
  </sheetViews>
  <sheetFormatPr baseColWidth="10" defaultRowHeight="15" x14ac:dyDescent="0.25"/>
  <cols>
    <col min="1" max="1" width="3.140625" bestFit="1" customWidth="1"/>
    <col min="2" max="3" width="11.28515625" bestFit="1" customWidth="1"/>
    <col min="4" max="4" width="43.85546875" customWidth="1"/>
    <col min="5" max="5" width="27.85546875" customWidth="1"/>
    <col min="6" max="6" width="49.7109375" customWidth="1"/>
    <col min="7" max="7" width="26.140625" customWidth="1"/>
    <col min="8" max="8" width="21.28515625" customWidth="1"/>
    <col min="9" max="9" width="24.28515625" customWidth="1"/>
    <col min="10" max="10" width="24.85546875" customWidth="1"/>
    <col min="11" max="11" width="41.140625" customWidth="1"/>
    <col min="12" max="12" width="11.28515625" customWidth="1"/>
    <col min="13" max="13" width="8.5703125" style="44" customWidth="1"/>
    <col min="14" max="14" width="54.140625" customWidth="1"/>
    <col min="15" max="15" width="10" customWidth="1"/>
    <col min="16" max="16" width="26.28515625" style="43" customWidth="1"/>
    <col min="17" max="17" width="26.28515625" style="92" customWidth="1"/>
    <col min="18" max="18" width="20.42578125" customWidth="1"/>
    <col min="19" max="19" width="15.42578125" customWidth="1"/>
    <col min="20" max="21" width="11.42578125" customWidth="1"/>
    <col min="22" max="22" width="22.28515625" customWidth="1"/>
    <col min="23" max="23" width="16.5703125" customWidth="1"/>
    <col min="24" max="24" width="18.140625" customWidth="1"/>
    <col min="25" max="25" width="25.5703125" customWidth="1"/>
    <col min="26" max="26" width="9" customWidth="1"/>
    <col min="27" max="27" width="22.42578125" customWidth="1"/>
    <col min="28" max="28" width="22.7109375" customWidth="1"/>
    <col min="29" max="29" width="22.85546875" customWidth="1"/>
    <col min="30" max="30" width="9" customWidth="1"/>
    <col min="31" max="31" width="10.5703125" customWidth="1"/>
    <col min="32" max="32" width="11.140625" customWidth="1"/>
    <col min="33" max="33" width="10.5703125" customWidth="1"/>
    <col min="34" max="34" width="11.5703125" customWidth="1"/>
    <col min="35" max="35" width="28.85546875" customWidth="1"/>
    <col min="36" max="36" width="59" customWidth="1"/>
    <col min="37" max="37" width="14.7109375" customWidth="1"/>
    <col min="38" max="40" width="15.28515625" customWidth="1"/>
    <col min="41" max="41" width="11.42578125" customWidth="1"/>
    <col min="42" max="42" width="13.7109375" customWidth="1"/>
    <col min="43" max="43" width="10.7109375" customWidth="1"/>
    <col min="44" max="44" width="12" customWidth="1"/>
    <col min="45" max="45" width="25.7109375" customWidth="1"/>
    <col min="46" max="46" width="12.140625" customWidth="1"/>
    <col min="47" max="48" width="11.42578125" customWidth="1"/>
    <col min="49" max="49" width="11.42578125" style="21" customWidth="1"/>
    <col min="50" max="51" width="8.140625" customWidth="1"/>
    <col min="52" max="52" width="9.42578125" customWidth="1"/>
    <col min="53" max="53" width="16.7109375" customWidth="1"/>
    <col min="54" max="55" width="15.140625" style="45" customWidth="1"/>
    <col min="56" max="56" width="70.85546875" customWidth="1"/>
    <col min="57" max="57" width="11.42578125" customWidth="1"/>
    <col min="58" max="58" width="24.7109375" customWidth="1"/>
  </cols>
  <sheetData>
    <row r="2" spans="1:58" s="11" customFormat="1" x14ac:dyDescent="0.25">
      <c r="A2" s="276" t="s">
        <v>0</v>
      </c>
      <c r="B2" s="288"/>
      <c r="C2" s="288"/>
      <c r="D2" s="288"/>
      <c r="E2" s="288"/>
      <c r="F2" s="288"/>
      <c r="G2" s="288"/>
      <c r="H2" s="288"/>
      <c r="I2" s="288"/>
      <c r="J2" s="288"/>
      <c r="K2" s="288"/>
      <c r="L2" s="288"/>
      <c r="M2" s="288"/>
      <c r="N2" s="288"/>
      <c r="O2" s="288"/>
      <c r="P2" s="277"/>
      <c r="Q2" s="290" t="s">
        <v>1</v>
      </c>
      <c r="R2" s="291"/>
      <c r="S2" s="291"/>
      <c r="T2" s="291"/>
      <c r="U2" s="291"/>
      <c r="V2" s="291"/>
      <c r="W2" s="291"/>
      <c r="X2" s="291"/>
      <c r="Y2" s="291"/>
      <c r="Z2" s="291"/>
      <c r="AA2" s="289" t="s">
        <v>1381</v>
      </c>
      <c r="AB2" s="289"/>
      <c r="AC2" s="289"/>
      <c r="AD2" s="289"/>
      <c r="AE2" s="286" t="s">
        <v>34</v>
      </c>
      <c r="AF2" s="286"/>
      <c r="AG2" s="286"/>
      <c r="AH2" s="286"/>
      <c r="AI2" s="285" t="s">
        <v>2</v>
      </c>
      <c r="AJ2" s="285"/>
      <c r="AK2" s="285"/>
      <c r="AL2" s="285"/>
      <c r="AM2" s="285"/>
      <c r="AN2" s="285"/>
      <c r="AO2" s="285"/>
      <c r="AP2" s="285"/>
      <c r="AQ2" s="285"/>
      <c r="AR2" s="285"/>
      <c r="AS2" s="285"/>
      <c r="AT2" s="278" t="s">
        <v>3</v>
      </c>
      <c r="AU2" s="278"/>
      <c r="AV2" s="278"/>
      <c r="AW2" s="278"/>
      <c r="AX2" s="278"/>
      <c r="AY2" s="278"/>
      <c r="AZ2" s="278"/>
      <c r="BA2" s="279"/>
      <c r="BB2" s="188"/>
      <c r="BC2" s="188"/>
      <c r="BD2" s="20"/>
      <c r="BE2" s="280"/>
      <c r="BF2" s="281"/>
    </row>
    <row r="3" spans="1:58" s="5" customFormat="1" ht="45" x14ac:dyDescent="0.25">
      <c r="A3" s="1" t="s">
        <v>4</v>
      </c>
      <c r="B3" s="7" t="s">
        <v>39</v>
      </c>
      <c r="C3" s="7" t="s">
        <v>40</v>
      </c>
      <c r="D3" s="7" t="s">
        <v>574</v>
      </c>
      <c r="E3" s="1" t="s">
        <v>5</v>
      </c>
      <c r="F3" s="1" t="s">
        <v>22</v>
      </c>
      <c r="G3" s="1" t="s">
        <v>23</v>
      </c>
      <c r="H3" s="1" t="s">
        <v>6</v>
      </c>
      <c r="I3" s="1" t="s">
        <v>829</v>
      </c>
      <c r="J3" s="3" t="s">
        <v>1621</v>
      </c>
      <c r="K3" s="1" t="s">
        <v>7</v>
      </c>
      <c r="L3" s="1" t="s">
        <v>8</v>
      </c>
      <c r="M3" s="1" t="s">
        <v>9</v>
      </c>
      <c r="N3" s="1" t="s">
        <v>24</v>
      </c>
      <c r="O3" s="1" t="s">
        <v>10</v>
      </c>
      <c r="P3" s="1" t="s">
        <v>11</v>
      </c>
      <c r="Q3" s="1" t="s">
        <v>1283</v>
      </c>
      <c r="R3" s="1" t="s">
        <v>861</v>
      </c>
      <c r="S3" s="1" t="s">
        <v>862</v>
      </c>
      <c r="T3" s="1" t="s">
        <v>12</v>
      </c>
      <c r="U3" s="1" t="s">
        <v>13</v>
      </c>
      <c r="V3" s="1" t="s">
        <v>14</v>
      </c>
      <c r="W3" s="1" t="s">
        <v>15</v>
      </c>
      <c r="X3" s="1" t="s">
        <v>16</v>
      </c>
      <c r="Y3" s="1" t="s">
        <v>28</v>
      </c>
      <c r="Z3" s="1" t="s">
        <v>27</v>
      </c>
      <c r="AA3" s="1" t="s">
        <v>1916</v>
      </c>
      <c r="AB3" s="1" t="s">
        <v>1917</v>
      </c>
      <c r="AC3" s="1" t="s">
        <v>1918</v>
      </c>
      <c r="AD3" s="1" t="s">
        <v>1919</v>
      </c>
      <c r="AE3" s="6" t="s">
        <v>35</v>
      </c>
      <c r="AF3" s="6" t="s">
        <v>38</v>
      </c>
      <c r="AG3" s="6" t="s">
        <v>36</v>
      </c>
      <c r="AH3" s="6" t="s">
        <v>37</v>
      </c>
      <c r="AI3" s="1" t="s">
        <v>41</v>
      </c>
      <c r="AJ3" s="1" t="s">
        <v>26</v>
      </c>
      <c r="AK3" s="3" t="s">
        <v>1396</v>
      </c>
      <c r="AL3" s="2" t="s">
        <v>29</v>
      </c>
      <c r="AM3" s="2" t="s">
        <v>2005</v>
      </c>
      <c r="AN3" s="2" t="s">
        <v>2006</v>
      </c>
      <c r="AO3" s="2" t="s">
        <v>33</v>
      </c>
      <c r="AP3" s="2" t="s">
        <v>43</v>
      </c>
      <c r="AQ3" s="2" t="s">
        <v>30</v>
      </c>
      <c r="AR3" s="1" t="s">
        <v>548</v>
      </c>
      <c r="AS3" s="1" t="s">
        <v>17</v>
      </c>
      <c r="AT3" s="4" t="s">
        <v>18</v>
      </c>
      <c r="AU3" s="8" t="s">
        <v>19</v>
      </c>
      <c r="AV3" s="8" t="s">
        <v>20</v>
      </c>
      <c r="AW3" s="47" t="s">
        <v>1161</v>
      </c>
      <c r="AX3" s="9" t="s">
        <v>31</v>
      </c>
      <c r="AY3" s="13" t="s">
        <v>32</v>
      </c>
      <c r="AZ3" s="4" t="s">
        <v>42</v>
      </c>
      <c r="BA3" s="48" t="s">
        <v>1162</v>
      </c>
      <c r="BB3" s="15" t="s">
        <v>1133</v>
      </c>
      <c r="BC3" s="15" t="s">
        <v>1329</v>
      </c>
      <c r="BD3" s="20" t="s">
        <v>21</v>
      </c>
      <c r="BE3" s="15" t="s">
        <v>1143</v>
      </c>
      <c r="BF3" s="15" t="s">
        <v>1129</v>
      </c>
    </row>
    <row r="4" spans="1:58" s="12" customFormat="1" ht="38.25" x14ac:dyDescent="0.25">
      <c r="A4" s="123"/>
      <c r="B4" s="124" t="s">
        <v>546</v>
      </c>
      <c r="C4" s="141" t="s">
        <v>1191</v>
      </c>
      <c r="D4" s="126" t="s">
        <v>1343</v>
      </c>
      <c r="E4" s="126" t="s">
        <v>552</v>
      </c>
      <c r="F4" s="126" t="s">
        <v>1380</v>
      </c>
      <c r="G4" s="123" t="s">
        <v>1699</v>
      </c>
      <c r="H4" s="127" t="s">
        <v>110</v>
      </c>
      <c r="I4" s="127" t="s">
        <v>714</v>
      </c>
      <c r="J4" s="128">
        <v>2411000000</v>
      </c>
      <c r="K4" s="126"/>
      <c r="L4" s="126" t="s">
        <v>171</v>
      </c>
      <c r="M4" s="129"/>
      <c r="N4" s="126"/>
      <c r="O4" s="125" t="s">
        <v>176</v>
      </c>
      <c r="P4" s="126"/>
      <c r="Q4" s="126" t="s">
        <v>1382</v>
      </c>
      <c r="R4" s="126"/>
      <c r="S4" s="126"/>
      <c r="T4" s="126"/>
      <c r="U4" s="126"/>
      <c r="V4" s="126" t="s">
        <v>1382</v>
      </c>
      <c r="W4" s="126"/>
      <c r="X4" s="123"/>
      <c r="Y4" s="126"/>
      <c r="Z4" s="130"/>
      <c r="AA4" s="130"/>
      <c r="AB4" s="130"/>
      <c r="AC4" s="130"/>
      <c r="AD4" s="190"/>
      <c r="AE4" s="130"/>
      <c r="AF4" s="130"/>
      <c r="AG4" s="130"/>
      <c r="AH4" s="130"/>
      <c r="AI4" s="126"/>
      <c r="AJ4" s="126" t="s">
        <v>1380</v>
      </c>
      <c r="AK4" s="128">
        <v>2411000000</v>
      </c>
      <c r="AL4" s="131">
        <v>44672</v>
      </c>
      <c r="AM4" s="131">
        <v>44685</v>
      </c>
      <c r="AN4" s="131">
        <v>44715</v>
      </c>
      <c r="AO4" s="132"/>
      <c r="AP4" s="132"/>
      <c r="AQ4" s="130"/>
      <c r="AR4" s="129"/>
      <c r="AS4" s="133"/>
      <c r="AT4" s="134" t="e">
        <f t="shared" ref="AT4:AT9" ca="1" si="0">((TODAY())-AQ4)/AR4</f>
        <v>#DIV/0!</v>
      </c>
      <c r="AU4" s="135">
        <v>0</v>
      </c>
      <c r="AV4" s="135">
        <v>0</v>
      </c>
      <c r="AW4" s="136">
        <v>0</v>
      </c>
      <c r="AX4" s="137">
        <v>0</v>
      </c>
      <c r="AY4" s="138">
        <f t="shared" ref="AY4:AY9" si="1">+AU4</f>
        <v>0</v>
      </c>
      <c r="AZ4" s="139">
        <f t="shared" ref="AZ4:AZ9" si="2">+AY4-AX4</f>
        <v>0</v>
      </c>
      <c r="BA4" s="139">
        <f t="shared" ref="BA4:BA9" si="3">+AU4-AW4</f>
        <v>0</v>
      </c>
      <c r="BB4" s="139" t="s">
        <v>1381</v>
      </c>
      <c r="BC4" s="133" t="s">
        <v>1781</v>
      </c>
      <c r="BD4" s="133" t="s">
        <v>1381</v>
      </c>
      <c r="BE4" s="133"/>
      <c r="BF4" s="133"/>
    </row>
    <row r="5" spans="1:58" s="12" customFormat="1" ht="38.25" x14ac:dyDescent="0.25">
      <c r="A5" s="123"/>
      <c r="B5" s="124" t="s">
        <v>546</v>
      </c>
      <c r="C5" s="141" t="s">
        <v>1191</v>
      </c>
      <c r="D5" s="126" t="s">
        <v>1343</v>
      </c>
      <c r="E5" s="126" t="s">
        <v>552</v>
      </c>
      <c r="F5" s="126" t="s">
        <v>1141</v>
      </c>
      <c r="G5" s="123" t="s">
        <v>111</v>
      </c>
      <c r="H5" s="127" t="s">
        <v>110</v>
      </c>
      <c r="I5" s="127" t="s">
        <v>714</v>
      </c>
      <c r="J5" s="128">
        <v>175236700</v>
      </c>
      <c r="K5" s="126"/>
      <c r="L5" s="126" t="s">
        <v>169</v>
      </c>
      <c r="M5" s="129">
        <v>130</v>
      </c>
      <c r="N5" s="126"/>
      <c r="O5" s="125" t="s">
        <v>176</v>
      </c>
      <c r="P5" s="126"/>
      <c r="Q5" s="126" t="s">
        <v>1387</v>
      </c>
      <c r="R5" s="126"/>
      <c r="S5" s="126"/>
      <c r="T5" s="126"/>
      <c r="U5" s="126"/>
      <c r="V5" s="126" t="s">
        <v>1384</v>
      </c>
      <c r="W5" s="126" t="s">
        <v>1373</v>
      </c>
      <c r="X5" s="123" t="s">
        <v>1374</v>
      </c>
      <c r="Y5" s="126"/>
      <c r="Z5" s="130"/>
      <c r="AA5" s="130">
        <v>44560</v>
      </c>
      <c r="AB5" s="130">
        <v>44664</v>
      </c>
      <c r="AC5" s="130">
        <v>44678</v>
      </c>
      <c r="AD5" s="190">
        <v>4</v>
      </c>
      <c r="AE5" s="130"/>
      <c r="AF5" s="130"/>
      <c r="AG5" s="130"/>
      <c r="AH5" s="130"/>
      <c r="AI5" s="126"/>
      <c r="AJ5" s="126" t="s">
        <v>1141</v>
      </c>
      <c r="AK5" s="128">
        <v>79743664000</v>
      </c>
      <c r="AL5" s="131">
        <v>44672</v>
      </c>
      <c r="AM5" s="131">
        <v>44687</v>
      </c>
      <c r="AN5" s="131">
        <v>44705</v>
      </c>
      <c r="AO5" s="132"/>
      <c r="AP5" s="132"/>
      <c r="AQ5" s="130"/>
      <c r="AR5" s="129"/>
      <c r="AS5" s="133"/>
      <c r="AT5" s="134" t="e">
        <f t="shared" ca="1" si="0"/>
        <v>#DIV/0!</v>
      </c>
      <c r="AU5" s="135">
        <v>0</v>
      </c>
      <c r="AV5" s="135">
        <v>0</v>
      </c>
      <c r="AW5" s="136">
        <v>0</v>
      </c>
      <c r="AX5" s="137">
        <v>0</v>
      </c>
      <c r="AY5" s="138">
        <f t="shared" si="1"/>
        <v>0</v>
      </c>
      <c r="AZ5" s="139">
        <f t="shared" si="2"/>
        <v>0</v>
      </c>
      <c r="BA5" s="139">
        <f t="shared" si="3"/>
        <v>0</v>
      </c>
      <c r="BB5" s="139" t="s">
        <v>1381</v>
      </c>
      <c r="BC5" s="133" t="s">
        <v>1781</v>
      </c>
      <c r="BD5" s="133" t="s">
        <v>1846</v>
      </c>
      <c r="BE5" s="133"/>
      <c r="BF5" s="133"/>
    </row>
    <row r="6" spans="1:58" s="12" customFormat="1" ht="38.25" x14ac:dyDescent="0.25">
      <c r="A6" s="123"/>
      <c r="B6" s="124" t="s">
        <v>546</v>
      </c>
      <c r="C6" s="141" t="s">
        <v>1191</v>
      </c>
      <c r="D6" s="126" t="s">
        <v>1343</v>
      </c>
      <c r="E6" s="126" t="s">
        <v>552</v>
      </c>
      <c r="F6" s="126" t="s">
        <v>1138</v>
      </c>
      <c r="G6" s="123" t="s">
        <v>111</v>
      </c>
      <c r="H6" s="127" t="s">
        <v>110</v>
      </c>
      <c r="I6" s="127" t="s">
        <v>714</v>
      </c>
      <c r="J6" s="128">
        <v>80878000000</v>
      </c>
      <c r="K6" s="126"/>
      <c r="L6" s="126" t="s">
        <v>169</v>
      </c>
      <c r="M6" s="129">
        <v>60</v>
      </c>
      <c r="N6" s="126"/>
      <c r="O6" s="125" t="s">
        <v>176</v>
      </c>
      <c r="P6" s="126"/>
      <c r="Q6" s="126" t="s">
        <v>1388</v>
      </c>
      <c r="R6" s="126"/>
      <c r="S6" s="126"/>
      <c r="T6" s="126"/>
      <c r="U6" s="126"/>
      <c r="V6" s="126" t="s">
        <v>1538</v>
      </c>
      <c r="W6" s="126" t="s">
        <v>1375</v>
      </c>
      <c r="X6" s="123"/>
      <c r="Y6" s="126"/>
      <c r="Z6" s="130"/>
      <c r="AA6" s="130">
        <v>44560</v>
      </c>
      <c r="AB6" s="130">
        <v>44664</v>
      </c>
      <c r="AC6" s="130">
        <v>44680</v>
      </c>
      <c r="AD6" s="190">
        <v>4</v>
      </c>
      <c r="AE6" s="130"/>
      <c r="AF6" s="130"/>
      <c r="AG6" s="130"/>
      <c r="AH6" s="130"/>
      <c r="AI6" s="126"/>
      <c r="AJ6" s="126" t="s">
        <v>1138</v>
      </c>
      <c r="AK6" s="128">
        <v>36804764000</v>
      </c>
      <c r="AL6" s="131">
        <v>44672</v>
      </c>
      <c r="AM6" s="131">
        <v>44694</v>
      </c>
      <c r="AN6" s="131">
        <v>44706</v>
      </c>
      <c r="AO6" s="132"/>
      <c r="AP6" s="132"/>
      <c r="AQ6" s="130"/>
      <c r="AR6" s="129"/>
      <c r="AS6" s="133"/>
      <c r="AT6" s="134" t="e">
        <f t="shared" ca="1" si="0"/>
        <v>#DIV/0!</v>
      </c>
      <c r="AU6" s="135">
        <v>0</v>
      </c>
      <c r="AV6" s="135">
        <v>0</v>
      </c>
      <c r="AW6" s="136">
        <v>0</v>
      </c>
      <c r="AX6" s="137">
        <v>0</v>
      </c>
      <c r="AY6" s="138">
        <f t="shared" si="1"/>
        <v>0</v>
      </c>
      <c r="AZ6" s="139">
        <f t="shared" si="2"/>
        <v>0</v>
      </c>
      <c r="BA6" s="139">
        <f t="shared" si="3"/>
        <v>0</v>
      </c>
      <c r="BB6" s="139" t="s">
        <v>1381</v>
      </c>
      <c r="BC6" s="133" t="s">
        <v>1781</v>
      </c>
      <c r="BD6" s="133" t="s">
        <v>1850</v>
      </c>
      <c r="BE6" s="133"/>
      <c r="BF6" s="133"/>
    </row>
    <row r="7" spans="1:58" s="12" customFormat="1" ht="38.25" x14ac:dyDescent="0.25">
      <c r="A7" s="123"/>
      <c r="B7" s="124" t="s">
        <v>546</v>
      </c>
      <c r="C7" s="141" t="s">
        <v>1191</v>
      </c>
      <c r="D7" s="126" t="s">
        <v>1343</v>
      </c>
      <c r="E7" s="126" t="s">
        <v>552</v>
      </c>
      <c r="F7" s="126" t="s">
        <v>1139</v>
      </c>
      <c r="G7" s="123" t="s">
        <v>111</v>
      </c>
      <c r="H7" s="127" t="s">
        <v>110</v>
      </c>
      <c r="I7" s="127" t="s">
        <v>714</v>
      </c>
      <c r="J7" s="128">
        <v>141084944000</v>
      </c>
      <c r="K7" s="126"/>
      <c r="L7" s="126" t="s">
        <v>169</v>
      </c>
      <c r="M7" s="129">
        <v>184</v>
      </c>
      <c r="N7" s="126"/>
      <c r="O7" s="125" t="s">
        <v>176</v>
      </c>
      <c r="P7" s="126"/>
      <c r="Q7" s="126" t="s">
        <v>1389</v>
      </c>
      <c r="R7" s="126"/>
      <c r="S7" s="126"/>
      <c r="T7" s="126"/>
      <c r="U7" s="126"/>
      <c r="V7" s="126" t="s">
        <v>500</v>
      </c>
      <c r="W7" s="126" t="s">
        <v>328</v>
      </c>
      <c r="X7" s="123"/>
      <c r="Y7" s="126"/>
      <c r="Z7" s="130"/>
      <c r="AA7" s="130">
        <v>44560</v>
      </c>
      <c r="AB7" s="130">
        <v>44664</v>
      </c>
      <c r="AC7" s="130">
        <v>44678</v>
      </c>
      <c r="AD7" s="190">
        <v>4</v>
      </c>
      <c r="AE7" s="130"/>
      <c r="AF7" s="130"/>
      <c r="AG7" s="130"/>
      <c r="AH7" s="130"/>
      <c r="AI7" s="126"/>
      <c r="AJ7" s="126" t="s">
        <v>1139</v>
      </c>
      <c r="AK7" s="128">
        <v>141084944000</v>
      </c>
      <c r="AL7" s="131">
        <v>44587</v>
      </c>
      <c r="AM7" s="131">
        <v>44603</v>
      </c>
      <c r="AN7" s="131">
        <v>44615</v>
      </c>
      <c r="AO7" s="132"/>
      <c r="AP7" s="132"/>
      <c r="AQ7" s="130"/>
      <c r="AR7" s="129"/>
      <c r="AS7" s="133"/>
      <c r="AT7" s="134" t="e">
        <f t="shared" ca="1" si="0"/>
        <v>#DIV/0!</v>
      </c>
      <c r="AU7" s="135">
        <v>0</v>
      </c>
      <c r="AV7" s="135">
        <v>0</v>
      </c>
      <c r="AW7" s="136">
        <v>0</v>
      </c>
      <c r="AX7" s="137">
        <v>0</v>
      </c>
      <c r="AY7" s="138">
        <f t="shared" si="1"/>
        <v>0</v>
      </c>
      <c r="AZ7" s="139">
        <f t="shared" si="2"/>
        <v>0</v>
      </c>
      <c r="BA7" s="139">
        <f t="shared" si="3"/>
        <v>0</v>
      </c>
      <c r="BB7" s="139" t="s">
        <v>1381</v>
      </c>
      <c r="BC7" s="133" t="s">
        <v>1781</v>
      </c>
      <c r="BD7" s="133" t="s">
        <v>1888</v>
      </c>
      <c r="BE7" s="133"/>
      <c r="BF7" s="133"/>
    </row>
    <row r="8" spans="1:58" s="12" customFormat="1" ht="60" x14ac:dyDescent="0.25">
      <c r="A8" s="123"/>
      <c r="B8" s="124" t="s">
        <v>546</v>
      </c>
      <c r="C8" s="141" t="s">
        <v>1191</v>
      </c>
      <c r="D8" s="126" t="s">
        <v>1343</v>
      </c>
      <c r="E8" s="126" t="s">
        <v>552</v>
      </c>
      <c r="F8" s="126" t="s">
        <v>1137</v>
      </c>
      <c r="G8" s="123" t="s">
        <v>111</v>
      </c>
      <c r="H8" s="127" t="s">
        <v>110</v>
      </c>
      <c r="I8" s="127" t="s">
        <v>714</v>
      </c>
      <c r="J8" s="128">
        <v>92500000000</v>
      </c>
      <c r="K8" s="126" t="s">
        <v>1624</v>
      </c>
      <c r="L8" s="126" t="s">
        <v>169</v>
      </c>
      <c r="M8" s="129">
        <v>120</v>
      </c>
      <c r="N8" s="126" t="s">
        <v>202</v>
      </c>
      <c r="O8" s="125" t="s">
        <v>176</v>
      </c>
      <c r="P8" s="126" t="s">
        <v>1622</v>
      </c>
      <c r="Q8" s="182" t="s">
        <v>1281</v>
      </c>
      <c r="R8" s="126"/>
      <c r="S8" s="126"/>
      <c r="T8" s="126"/>
      <c r="U8" s="126"/>
      <c r="V8" s="126" t="s">
        <v>1376</v>
      </c>
      <c r="W8" s="126" t="s">
        <v>1377</v>
      </c>
      <c r="X8" s="123"/>
      <c r="Y8" s="126"/>
      <c r="Z8" s="130"/>
      <c r="AA8" s="130"/>
      <c r="AB8" s="130"/>
      <c r="AC8" s="130"/>
      <c r="AD8" s="190"/>
      <c r="AE8" s="130">
        <v>44575</v>
      </c>
      <c r="AF8" s="130"/>
      <c r="AG8" s="130">
        <v>44593</v>
      </c>
      <c r="AH8" s="130"/>
      <c r="AI8" s="126" t="s">
        <v>1623</v>
      </c>
      <c r="AJ8" s="126" t="s">
        <v>1137</v>
      </c>
      <c r="AK8" s="128">
        <v>187000000000</v>
      </c>
      <c r="AL8" s="131">
        <v>44475</v>
      </c>
      <c r="AM8" s="131">
        <v>44482</v>
      </c>
      <c r="AN8" s="131">
        <v>44494</v>
      </c>
      <c r="AO8" s="132"/>
      <c r="AP8" s="132"/>
      <c r="AQ8" s="130"/>
      <c r="AR8" s="129">
        <v>330</v>
      </c>
      <c r="AS8" s="133" t="s">
        <v>1395</v>
      </c>
      <c r="AT8" s="134">
        <f t="shared" ca="1" si="0"/>
        <v>137.43939393939394</v>
      </c>
      <c r="AU8" s="135">
        <v>0</v>
      </c>
      <c r="AV8" s="135">
        <v>0</v>
      </c>
      <c r="AW8" s="136">
        <v>0</v>
      </c>
      <c r="AX8" s="137">
        <v>0</v>
      </c>
      <c r="AY8" s="138">
        <f t="shared" si="1"/>
        <v>0</v>
      </c>
      <c r="AZ8" s="139">
        <f t="shared" si="2"/>
        <v>0</v>
      </c>
      <c r="BA8" s="139">
        <f t="shared" si="3"/>
        <v>0</v>
      </c>
      <c r="BB8" s="139" t="s">
        <v>1381</v>
      </c>
      <c r="BC8" s="133" t="s">
        <v>1781</v>
      </c>
      <c r="BD8" s="133" t="s">
        <v>2007</v>
      </c>
      <c r="BE8" s="133"/>
      <c r="BF8" s="133"/>
    </row>
    <row r="9" spans="1:58" s="12" customFormat="1" ht="45" x14ac:dyDescent="0.25">
      <c r="A9" s="123"/>
      <c r="B9" s="124" t="s">
        <v>546</v>
      </c>
      <c r="C9" s="141" t="s">
        <v>1191</v>
      </c>
      <c r="D9" s="126" t="s">
        <v>1343</v>
      </c>
      <c r="E9" s="126" t="s">
        <v>552</v>
      </c>
      <c r="F9" s="126" t="s">
        <v>1140</v>
      </c>
      <c r="G9" s="123" t="s">
        <v>111</v>
      </c>
      <c r="H9" s="127" t="s">
        <v>110</v>
      </c>
      <c r="I9" s="127" t="s">
        <v>714</v>
      </c>
      <c r="J9" s="128">
        <v>7000000000</v>
      </c>
      <c r="K9" s="126"/>
      <c r="L9" s="126" t="s">
        <v>169</v>
      </c>
      <c r="M9" s="129">
        <v>3.5</v>
      </c>
      <c r="N9" s="126"/>
      <c r="O9" s="125" t="s">
        <v>176</v>
      </c>
      <c r="P9" s="126"/>
      <c r="Q9" s="126" t="s">
        <v>1390</v>
      </c>
      <c r="R9" s="126"/>
      <c r="S9" s="126"/>
      <c r="T9" s="126"/>
      <c r="U9" s="126"/>
      <c r="V9" s="126" t="s">
        <v>493</v>
      </c>
      <c r="W9" s="126" t="s">
        <v>1378</v>
      </c>
      <c r="X9" s="123"/>
      <c r="Y9" s="126"/>
      <c r="Z9" s="130"/>
      <c r="AA9" s="130"/>
      <c r="AB9" s="130"/>
      <c r="AC9" s="130"/>
      <c r="AD9" s="190"/>
      <c r="AE9" s="130"/>
      <c r="AF9" s="130"/>
      <c r="AG9" s="130"/>
      <c r="AH9" s="130"/>
      <c r="AI9" s="126"/>
      <c r="AJ9" s="126" t="s">
        <v>1140</v>
      </c>
      <c r="AK9" s="128">
        <v>7000000000</v>
      </c>
      <c r="AL9" s="131">
        <v>44587</v>
      </c>
      <c r="AM9" s="131">
        <v>44635</v>
      </c>
      <c r="AN9" s="131">
        <v>44648</v>
      </c>
      <c r="AO9" s="132"/>
      <c r="AP9" s="132"/>
      <c r="AQ9" s="130"/>
      <c r="AR9" s="129"/>
      <c r="AS9" s="133"/>
      <c r="AT9" s="134" t="e">
        <f t="shared" ca="1" si="0"/>
        <v>#DIV/0!</v>
      </c>
      <c r="AU9" s="135">
        <v>0</v>
      </c>
      <c r="AV9" s="135">
        <v>0</v>
      </c>
      <c r="AW9" s="136">
        <v>0</v>
      </c>
      <c r="AX9" s="137">
        <v>0</v>
      </c>
      <c r="AY9" s="138">
        <f t="shared" si="1"/>
        <v>0</v>
      </c>
      <c r="AZ9" s="139">
        <f t="shared" si="2"/>
        <v>0</v>
      </c>
      <c r="BA9" s="139">
        <f t="shared" si="3"/>
        <v>0</v>
      </c>
      <c r="BB9" s="129" t="s">
        <v>1381</v>
      </c>
      <c r="BC9" s="133" t="s">
        <v>1781</v>
      </c>
      <c r="BD9" s="133" t="s">
        <v>1887</v>
      </c>
      <c r="BE9" s="133"/>
      <c r="BF9" s="133"/>
    </row>
    <row r="10" spans="1:58" s="12" customFormat="1" ht="51" x14ac:dyDescent="0.25">
      <c r="A10" s="49"/>
      <c r="B10" s="50" t="s">
        <v>546</v>
      </c>
      <c r="C10" s="69" t="s">
        <v>1370</v>
      </c>
      <c r="D10" s="52" t="s">
        <v>1369</v>
      </c>
      <c r="E10" s="52" t="s">
        <v>553</v>
      </c>
      <c r="F10" s="52" t="s">
        <v>1419</v>
      </c>
      <c r="G10" s="49" t="s">
        <v>113</v>
      </c>
      <c r="H10" s="53" t="s">
        <v>830</v>
      </c>
      <c r="I10" s="53" t="s">
        <v>116</v>
      </c>
      <c r="J10" s="54">
        <v>170000000</v>
      </c>
      <c r="K10" s="52" t="s">
        <v>779</v>
      </c>
      <c r="L10" s="52" t="s">
        <v>171</v>
      </c>
      <c r="M10" s="49">
        <v>880</v>
      </c>
      <c r="N10" s="52"/>
      <c r="O10" s="55" t="s">
        <v>176</v>
      </c>
      <c r="P10" s="52" t="s">
        <v>781</v>
      </c>
      <c r="Q10" s="91" t="s">
        <v>1305</v>
      </c>
      <c r="R10" s="52" t="s">
        <v>204</v>
      </c>
      <c r="S10" s="52"/>
      <c r="T10" s="52" t="s">
        <v>212</v>
      </c>
      <c r="U10" s="52" t="s">
        <v>212</v>
      </c>
      <c r="V10" s="52" t="s">
        <v>1638</v>
      </c>
      <c r="W10" s="52" t="s">
        <v>1637</v>
      </c>
      <c r="X10" s="52" t="s">
        <v>1636</v>
      </c>
      <c r="Y10" s="49"/>
      <c r="Z10" s="52"/>
      <c r="AA10" s="189"/>
      <c r="AB10" s="189"/>
      <c r="AC10" s="189"/>
      <c r="AD10" s="193"/>
      <c r="AE10" s="56"/>
      <c r="AF10" s="56"/>
      <c r="AG10" s="56"/>
      <c r="AH10" s="56"/>
      <c r="AI10" s="52"/>
      <c r="AJ10" s="52" t="s">
        <v>1419</v>
      </c>
      <c r="AK10" s="54"/>
      <c r="AL10" s="56"/>
      <c r="AM10" s="56"/>
      <c r="AN10" s="56"/>
      <c r="AO10" s="58"/>
      <c r="AP10" s="58"/>
      <c r="AQ10" s="56"/>
      <c r="AR10" s="59"/>
      <c r="AS10" s="60" t="s">
        <v>780</v>
      </c>
      <c r="AT10" s="61" t="e">
        <f t="shared" ref="AT10" ca="1" si="4">((TODAY())-AQ10)/AR10</f>
        <v>#DIV/0!</v>
      </c>
      <c r="AU10" s="62">
        <v>0</v>
      </c>
      <c r="AV10" s="62">
        <v>0</v>
      </c>
      <c r="AW10" s="68">
        <v>0</v>
      </c>
      <c r="AX10" s="65">
        <v>0</v>
      </c>
      <c r="AY10" s="66">
        <f t="shared" ref="AY10" si="5">+AU10</f>
        <v>0</v>
      </c>
      <c r="AZ10" s="63">
        <f t="shared" ref="AZ10" si="6">+AY10-AX10</f>
        <v>0</v>
      </c>
      <c r="BA10" s="63">
        <f t="shared" ref="BA10" si="7">+AU10-AW10</f>
        <v>0</v>
      </c>
      <c r="BB10" s="59" t="s">
        <v>1381</v>
      </c>
      <c r="BC10" s="59" t="s">
        <v>1781</v>
      </c>
      <c r="BD10" s="60" t="s">
        <v>1639</v>
      </c>
      <c r="BE10" s="60">
        <f t="shared" ref="BE10" si="8">+BA10*M10</f>
        <v>0</v>
      </c>
      <c r="BF10" s="60" t="str">
        <f t="shared" ref="BF10:BF17" si="9">L10</f>
        <v>ML d'ouvrage</v>
      </c>
    </row>
    <row r="11" spans="1:58" s="12" customFormat="1" ht="153" x14ac:dyDescent="0.25">
      <c r="A11" s="49"/>
      <c r="B11" s="50" t="s">
        <v>546</v>
      </c>
      <c r="C11" s="69"/>
      <c r="D11" s="52" t="s">
        <v>1421</v>
      </c>
      <c r="E11" s="52" t="s">
        <v>822</v>
      </c>
      <c r="F11" s="52" t="s">
        <v>1422</v>
      </c>
      <c r="G11" s="49" t="s">
        <v>111</v>
      </c>
      <c r="H11" s="53" t="s">
        <v>830</v>
      </c>
      <c r="I11" s="53" t="s">
        <v>1423</v>
      </c>
      <c r="J11" s="54" t="s">
        <v>1424</v>
      </c>
      <c r="K11" s="52"/>
      <c r="L11" s="52"/>
      <c r="M11" s="49"/>
      <c r="N11" s="52"/>
      <c r="O11" s="55" t="s">
        <v>176</v>
      </c>
      <c r="P11" s="52"/>
      <c r="Q11" s="91" t="s">
        <v>1305</v>
      </c>
      <c r="R11" s="52"/>
      <c r="S11" s="52"/>
      <c r="T11" s="52"/>
      <c r="U11" s="52"/>
      <c r="V11" s="52"/>
      <c r="W11" s="52"/>
      <c r="X11" s="52"/>
      <c r="Y11" s="49"/>
      <c r="Z11" s="52"/>
      <c r="AA11" s="189"/>
      <c r="AB11" s="189"/>
      <c r="AC11" s="189"/>
      <c r="AD11" s="193"/>
      <c r="AE11" s="56"/>
      <c r="AF11" s="56"/>
      <c r="AG11" s="56"/>
      <c r="AH11" s="56"/>
      <c r="AI11" s="52"/>
      <c r="AJ11" s="52" t="s">
        <v>1422</v>
      </c>
      <c r="AK11" s="54"/>
      <c r="AL11" s="56"/>
      <c r="AM11" s="56"/>
      <c r="AN11" s="56"/>
      <c r="AO11" s="58"/>
      <c r="AP11" s="58"/>
      <c r="AQ11" s="56"/>
      <c r="AR11" s="59"/>
      <c r="AS11" s="60"/>
      <c r="AT11" s="61" t="e">
        <f t="shared" ref="AT11:AT12" ca="1" si="10">((TODAY())-AQ11)/AR11</f>
        <v>#DIV/0!</v>
      </c>
      <c r="AU11" s="62">
        <v>0</v>
      </c>
      <c r="AV11" s="62">
        <v>0</v>
      </c>
      <c r="AW11" s="68">
        <v>0</v>
      </c>
      <c r="AX11" s="65">
        <v>0</v>
      </c>
      <c r="AY11" s="66">
        <f t="shared" ref="AY11" si="11">+AU11</f>
        <v>0</v>
      </c>
      <c r="AZ11" s="63">
        <f t="shared" ref="AZ11:AZ12" si="12">+AY11-AX11</f>
        <v>0</v>
      </c>
      <c r="BA11" s="63">
        <f t="shared" ref="BA11:BA12" si="13">+AU11-AW11</f>
        <v>0</v>
      </c>
      <c r="BB11" s="59" t="s">
        <v>1381</v>
      </c>
      <c r="BC11" s="59" t="s">
        <v>1781</v>
      </c>
      <c r="BD11" s="60" t="s">
        <v>1425</v>
      </c>
      <c r="BE11" s="60"/>
      <c r="BF11" s="60"/>
    </row>
    <row r="12" spans="1:58" s="12" customFormat="1" ht="38.25" x14ac:dyDescent="0.25">
      <c r="A12" s="49"/>
      <c r="B12" s="50" t="s">
        <v>546</v>
      </c>
      <c r="C12" s="69" t="s">
        <v>1191</v>
      </c>
      <c r="D12" s="52" t="s">
        <v>1343</v>
      </c>
      <c r="E12" s="52" t="s">
        <v>552</v>
      </c>
      <c r="F12" s="52" t="s">
        <v>1693</v>
      </c>
      <c r="G12" s="49" t="s">
        <v>111</v>
      </c>
      <c r="H12" s="53" t="s">
        <v>110</v>
      </c>
      <c r="I12" s="53" t="s">
        <v>714</v>
      </c>
      <c r="J12" s="54">
        <v>5300000000</v>
      </c>
      <c r="K12" s="52"/>
      <c r="L12" s="52" t="s">
        <v>169</v>
      </c>
      <c r="M12" s="49"/>
      <c r="N12" s="52" t="s">
        <v>182</v>
      </c>
      <c r="O12" s="55" t="s">
        <v>176</v>
      </c>
      <c r="P12" s="52" t="s">
        <v>177</v>
      </c>
      <c r="Q12" s="91" t="s">
        <v>1394</v>
      </c>
      <c r="R12" s="52" t="s">
        <v>902</v>
      </c>
      <c r="S12" s="52" t="s">
        <v>901</v>
      </c>
      <c r="T12" s="52"/>
      <c r="U12" s="52"/>
      <c r="V12" s="52" t="s">
        <v>500</v>
      </c>
      <c r="W12" s="52" t="s">
        <v>306</v>
      </c>
      <c r="X12" s="52" t="s">
        <v>307</v>
      </c>
      <c r="Y12" s="49"/>
      <c r="Z12" s="52"/>
      <c r="AA12" s="189">
        <v>44560</v>
      </c>
      <c r="AB12" s="189">
        <v>44664</v>
      </c>
      <c r="AC12" s="189">
        <v>44678</v>
      </c>
      <c r="AD12" s="193">
        <v>4</v>
      </c>
      <c r="AE12" s="56">
        <v>44578</v>
      </c>
      <c r="AF12" s="56"/>
      <c r="AG12" s="56">
        <v>44609</v>
      </c>
      <c r="AH12" s="56"/>
      <c r="AI12" s="52"/>
      <c r="AJ12" s="52" t="s">
        <v>1693</v>
      </c>
      <c r="AK12" s="54">
        <v>4996971140</v>
      </c>
      <c r="AL12" s="56"/>
      <c r="AM12" s="56"/>
      <c r="AN12" s="56"/>
      <c r="AO12" s="58"/>
      <c r="AP12" s="58"/>
      <c r="AQ12" s="56"/>
      <c r="AR12" s="59"/>
      <c r="AS12" s="60" t="s">
        <v>1200</v>
      </c>
      <c r="AT12" s="61" t="e">
        <f t="shared" ca="1" si="10"/>
        <v>#DIV/0!</v>
      </c>
      <c r="AU12" s="62">
        <v>0</v>
      </c>
      <c r="AV12" s="62">
        <v>0</v>
      </c>
      <c r="AW12" s="68">
        <v>0</v>
      </c>
      <c r="AX12" s="65">
        <v>0</v>
      </c>
      <c r="AY12" s="66">
        <f t="shared" ref="AY12" si="14">+AU12</f>
        <v>0</v>
      </c>
      <c r="AZ12" s="63">
        <f t="shared" si="12"/>
        <v>0</v>
      </c>
      <c r="BA12" s="63">
        <f t="shared" si="13"/>
        <v>0</v>
      </c>
      <c r="BB12" s="59" t="s">
        <v>1381</v>
      </c>
      <c r="BC12" s="59" t="s">
        <v>1781</v>
      </c>
      <c r="BD12" s="60" t="s">
        <v>1849</v>
      </c>
      <c r="BE12" s="60">
        <f t="shared" ref="BE12" si="15">+BA12*M12</f>
        <v>0</v>
      </c>
      <c r="BF12" s="60" t="str">
        <f t="shared" si="9"/>
        <v>Km</v>
      </c>
    </row>
    <row r="13" spans="1:58" s="12" customFormat="1" ht="51" x14ac:dyDescent="0.25">
      <c r="A13" s="49"/>
      <c r="B13" s="50" t="s">
        <v>546</v>
      </c>
      <c r="C13" s="69" t="s">
        <v>1191</v>
      </c>
      <c r="D13" s="52" t="s">
        <v>1343</v>
      </c>
      <c r="E13" s="52" t="s">
        <v>552</v>
      </c>
      <c r="F13" s="52" t="s">
        <v>1680</v>
      </c>
      <c r="G13" s="49" t="s">
        <v>111</v>
      </c>
      <c r="H13" s="53" t="s">
        <v>110</v>
      </c>
      <c r="I13" s="53" t="s">
        <v>714</v>
      </c>
      <c r="J13" s="54">
        <v>8000000000</v>
      </c>
      <c r="K13" s="52"/>
      <c r="L13" s="52"/>
      <c r="M13" s="49"/>
      <c r="N13" s="52"/>
      <c r="O13" s="55" t="s">
        <v>176</v>
      </c>
      <c r="P13" s="52"/>
      <c r="Q13" s="91" t="s">
        <v>1927</v>
      </c>
      <c r="R13" s="52"/>
      <c r="S13" s="52"/>
      <c r="T13" s="52"/>
      <c r="U13" s="52"/>
      <c r="V13" s="52"/>
      <c r="W13" s="52"/>
      <c r="X13" s="52"/>
      <c r="Y13" s="49"/>
      <c r="Z13" s="52"/>
      <c r="AA13" s="189"/>
      <c r="AB13" s="189"/>
      <c r="AC13" s="189"/>
      <c r="AD13" s="193"/>
      <c r="AE13" s="56">
        <v>44540</v>
      </c>
      <c r="AF13" s="56"/>
      <c r="AG13" s="56"/>
      <c r="AH13" s="56"/>
      <c r="AI13" s="52"/>
      <c r="AJ13" s="52" t="s">
        <v>1680</v>
      </c>
      <c r="AK13" s="54">
        <v>38000000</v>
      </c>
      <c r="AL13" s="56"/>
      <c r="AM13" s="56"/>
      <c r="AN13" s="56"/>
      <c r="AO13" s="58"/>
      <c r="AP13" s="58"/>
      <c r="AQ13" s="56"/>
      <c r="AR13" s="59"/>
      <c r="AS13" s="60" t="s">
        <v>1506</v>
      </c>
      <c r="AT13" s="61" t="e">
        <f ca="1">((TODAY())-AQ13)/AR13</f>
        <v>#DIV/0!</v>
      </c>
      <c r="AU13" s="62">
        <v>0</v>
      </c>
      <c r="AV13" s="62"/>
      <c r="AW13" s="68">
        <v>0</v>
      </c>
      <c r="AX13" s="65">
        <v>0</v>
      </c>
      <c r="AY13" s="66">
        <f t="shared" ref="AY13:AY16" si="16">+AU13</f>
        <v>0</v>
      </c>
      <c r="AZ13" s="63">
        <f t="shared" ref="AZ13:AZ16" si="17">+AY13-AX13</f>
        <v>0</v>
      </c>
      <c r="BA13" s="63">
        <f t="shared" ref="BA13:BA16" si="18">+AU13-AW13</f>
        <v>0</v>
      </c>
      <c r="BB13" s="59" t="s">
        <v>1381</v>
      </c>
      <c r="BC13" s="59" t="s">
        <v>1781</v>
      </c>
      <c r="BD13" s="60" t="s">
        <v>1893</v>
      </c>
      <c r="BE13" s="60">
        <f>+BA13*M13</f>
        <v>0</v>
      </c>
      <c r="BF13" s="60">
        <f t="shared" si="9"/>
        <v>0</v>
      </c>
    </row>
    <row r="14" spans="1:58" s="12" customFormat="1" ht="38.25" x14ac:dyDescent="0.25">
      <c r="A14" s="49"/>
      <c r="B14" s="50" t="s">
        <v>546</v>
      </c>
      <c r="C14" s="69" t="s">
        <v>1191</v>
      </c>
      <c r="D14" s="52" t="s">
        <v>1343</v>
      </c>
      <c r="E14" s="52" t="s">
        <v>552</v>
      </c>
      <c r="F14" s="52" t="s">
        <v>1344</v>
      </c>
      <c r="G14" s="49" t="s">
        <v>111</v>
      </c>
      <c r="H14" s="53" t="s">
        <v>110</v>
      </c>
      <c r="I14" s="53" t="s">
        <v>714</v>
      </c>
      <c r="J14" s="54">
        <v>4880000000</v>
      </c>
      <c r="K14" s="52" t="s">
        <v>1149</v>
      </c>
      <c r="L14" s="52" t="s">
        <v>179</v>
      </c>
      <c r="M14" s="49">
        <v>136</v>
      </c>
      <c r="N14" s="52" t="s">
        <v>968</v>
      </c>
      <c r="O14" s="55" t="s">
        <v>176</v>
      </c>
      <c r="P14" s="52" t="s">
        <v>1345</v>
      </c>
      <c r="Q14" s="91" t="s">
        <v>1346</v>
      </c>
      <c r="R14" s="52" t="s">
        <v>1347</v>
      </c>
      <c r="S14" s="52" t="s">
        <v>1348</v>
      </c>
      <c r="T14" s="52" t="s">
        <v>978</v>
      </c>
      <c r="U14" s="52" t="s">
        <v>1349</v>
      </c>
      <c r="V14" s="52" t="s">
        <v>496</v>
      </c>
      <c r="W14" s="52" t="s">
        <v>1350</v>
      </c>
      <c r="X14" s="52" t="s">
        <v>1350</v>
      </c>
      <c r="Y14" s="49" t="s">
        <v>1351</v>
      </c>
      <c r="Z14" s="52"/>
      <c r="AA14" s="189"/>
      <c r="AB14" s="189"/>
      <c r="AC14" s="189"/>
      <c r="AD14" s="193"/>
      <c r="AE14" s="56"/>
      <c r="AF14" s="56"/>
      <c r="AG14" s="56"/>
      <c r="AH14" s="56"/>
      <c r="AI14" s="52"/>
      <c r="AJ14" s="52" t="s">
        <v>1344</v>
      </c>
      <c r="AK14" s="54"/>
      <c r="AL14" s="56"/>
      <c r="AM14" s="56"/>
      <c r="AN14" s="56"/>
      <c r="AO14" s="58"/>
      <c r="AP14" s="58"/>
      <c r="AQ14" s="56"/>
      <c r="AR14" s="59"/>
      <c r="AS14" s="60"/>
      <c r="AT14" s="61" t="e">
        <f ca="1">((TODAY())-AQ14)/AR14</f>
        <v>#DIV/0!</v>
      </c>
      <c r="AU14" s="62">
        <v>0</v>
      </c>
      <c r="AV14" s="62"/>
      <c r="AW14" s="68">
        <v>0</v>
      </c>
      <c r="AX14" s="65">
        <v>0</v>
      </c>
      <c r="AY14" s="66">
        <f t="shared" si="16"/>
        <v>0</v>
      </c>
      <c r="AZ14" s="63">
        <f t="shared" si="17"/>
        <v>0</v>
      </c>
      <c r="BA14" s="63">
        <f t="shared" si="18"/>
        <v>0</v>
      </c>
      <c r="BB14" s="59" t="s">
        <v>1381</v>
      </c>
      <c r="BC14" s="59" t="s">
        <v>1781</v>
      </c>
      <c r="BD14" s="60" t="s">
        <v>1890</v>
      </c>
      <c r="BE14" s="60"/>
      <c r="BF14" s="60" t="str">
        <f t="shared" si="9"/>
        <v>Km de route entretenue</v>
      </c>
    </row>
    <row r="15" spans="1:58" s="12" customFormat="1" ht="76.5" x14ac:dyDescent="0.25">
      <c r="A15" s="49"/>
      <c r="B15" s="50" t="s">
        <v>546</v>
      </c>
      <c r="C15" s="69" t="s">
        <v>1191</v>
      </c>
      <c r="D15" s="52" t="s">
        <v>1343</v>
      </c>
      <c r="E15" s="52" t="s">
        <v>552</v>
      </c>
      <c r="F15" s="52" t="s">
        <v>1352</v>
      </c>
      <c r="G15" s="49" t="s">
        <v>113</v>
      </c>
      <c r="H15" s="53" t="s">
        <v>110</v>
      </c>
      <c r="I15" s="53" t="s">
        <v>714</v>
      </c>
      <c r="J15" s="54">
        <v>8800000000</v>
      </c>
      <c r="K15" s="52" t="s">
        <v>1353</v>
      </c>
      <c r="L15" s="52"/>
      <c r="M15" s="49"/>
      <c r="N15" s="52"/>
      <c r="O15" s="55" t="s">
        <v>176</v>
      </c>
      <c r="P15" s="52"/>
      <c r="Q15" s="91" t="s">
        <v>1281</v>
      </c>
      <c r="R15" s="52"/>
      <c r="S15" s="52"/>
      <c r="T15" s="52"/>
      <c r="U15" s="52"/>
      <c r="V15" s="52"/>
      <c r="W15" s="52"/>
      <c r="X15" s="52"/>
      <c r="Y15" s="49"/>
      <c r="Z15" s="52"/>
      <c r="AA15" s="189"/>
      <c r="AB15" s="189"/>
      <c r="AC15" s="189"/>
      <c r="AD15" s="193"/>
      <c r="AE15" s="56"/>
      <c r="AF15" s="56"/>
      <c r="AG15" s="56"/>
      <c r="AH15" s="56"/>
      <c r="AI15" s="52"/>
      <c r="AJ15" s="52" t="s">
        <v>1352</v>
      </c>
      <c r="AK15" s="54"/>
      <c r="AL15" s="56"/>
      <c r="AM15" s="56"/>
      <c r="AN15" s="56"/>
      <c r="AO15" s="58"/>
      <c r="AP15" s="58"/>
      <c r="AQ15" s="56"/>
      <c r="AR15" s="59"/>
      <c r="AS15" s="60"/>
      <c r="AT15" s="61" t="e">
        <f ca="1">((TODAY())-AQ15)/AR15</f>
        <v>#DIV/0!</v>
      </c>
      <c r="AU15" s="62">
        <v>0</v>
      </c>
      <c r="AV15" s="62"/>
      <c r="AW15" s="68">
        <v>0</v>
      </c>
      <c r="AX15" s="65">
        <v>0</v>
      </c>
      <c r="AY15" s="66">
        <f t="shared" si="16"/>
        <v>0</v>
      </c>
      <c r="AZ15" s="63">
        <f t="shared" si="17"/>
        <v>0</v>
      </c>
      <c r="BA15" s="63">
        <f t="shared" si="18"/>
        <v>0</v>
      </c>
      <c r="BB15" s="59" t="s">
        <v>1381</v>
      </c>
      <c r="BC15" s="59" t="s">
        <v>1781</v>
      </c>
      <c r="BD15" s="60" t="s">
        <v>1354</v>
      </c>
      <c r="BE15" s="60"/>
      <c r="BF15" s="60">
        <f t="shared" si="9"/>
        <v>0</v>
      </c>
    </row>
    <row r="16" spans="1:58" s="12" customFormat="1" ht="38.25" x14ac:dyDescent="0.25">
      <c r="A16" s="49"/>
      <c r="B16" s="50" t="s">
        <v>546</v>
      </c>
      <c r="C16" s="69" t="s">
        <v>1191</v>
      </c>
      <c r="D16" s="52" t="s">
        <v>1343</v>
      </c>
      <c r="E16" s="52" t="s">
        <v>552</v>
      </c>
      <c r="F16" s="52" t="s">
        <v>1355</v>
      </c>
      <c r="G16" s="49" t="s">
        <v>114</v>
      </c>
      <c r="H16" s="53" t="s">
        <v>110</v>
      </c>
      <c r="I16" s="53" t="s">
        <v>714</v>
      </c>
      <c r="J16" s="54">
        <v>4044545000</v>
      </c>
      <c r="K16" s="52" t="s">
        <v>1356</v>
      </c>
      <c r="L16" s="52" t="s">
        <v>179</v>
      </c>
      <c r="M16" s="49">
        <v>37</v>
      </c>
      <c r="N16" s="52"/>
      <c r="O16" s="55" t="s">
        <v>176</v>
      </c>
      <c r="P16" s="52" t="s">
        <v>1345</v>
      </c>
      <c r="Q16" s="91" t="s">
        <v>1357</v>
      </c>
      <c r="R16" s="52"/>
      <c r="S16" s="52"/>
      <c r="T16" s="52" t="s">
        <v>1358</v>
      </c>
      <c r="U16" s="52" t="s">
        <v>1359</v>
      </c>
      <c r="V16" s="52" t="s">
        <v>503</v>
      </c>
      <c r="W16" s="52" t="s">
        <v>1360</v>
      </c>
      <c r="X16" s="52" t="s">
        <v>1360</v>
      </c>
      <c r="Y16" s="49" t="s">
        <v>1361</v>
      </c>
      <c r="Z16" s="52"/>
      <c r="AA16" s="189"/>
      <c r="AB16" s="189"/>
      <c r="AC16" s="189"/>
      <c r="AD16" s="193"/>
      <c r="AE16" s="56"/>
      <c r="AF16" s="56"/>
      <c r="AG16" s="56"/>
      <c r="AH16" s="56"/>
      <c r="AI16" s="52"/>
      <c r="AJ16" s="52" t="s">
        <v>1355</v>
      </c>
      <c r="AK16" s="54"/>
      <c r="AL16" s="56"/>
      <c r="AM16" s="56"/>
      <c r="AN16" s="56"/>
      <c r="AO16" s="58"/>
      <c r="AP16" s="58"/>
      <c r="AQ16" s="56"/>
      <c r="AR16" s="59"/>
      <c r="AS16" s="60"/>
      <c r="AT16" s="61" t="e">
        <f ca="1">((TODAY())-AQ16)/AR16</f>
        <v>#DIV/0!</v>
      </c>
      <c r="AU16" s="62">
        <v>0</v>
      </c>
      <c r="AV16" s="62"/>
      <c r="AW16" s="68">
        <v>0</v>
      </c>
      <c r="AX16" s="65">
        <v>0</v>
      </c>
      <c r="AY16" s="66">
        <f t="shared" si="16"/>
        <v>0</v>
      </c>
      <c r="AZ16" s="63">
        <f t="shared" si="17"/>
        <v>0</v>
      </c>
      <c r="BA16" s="63">
        <f t="shared" si="18"/>
        <v>0</v>
      </c>
      <c r="BB16" s="59" t="s">
        <v>1381</v>
      </c>
      <c r="BC16" s="59" t="s">
        <v>1781</v>
      </c>
      <c r="BD16" s="60" t="s">
        <v>1891</v>
      </c>
      <c r="BE16" s="60"/>
      <c r="BF16" s="60" t="str">
        <f t="shared" si="9"/>
        <v>Km de route entretenue</v>
      </c>
    </row>
    <row r="17" spans="1:58" s="12" customFormat="1" ht="89.25" x14ac:dyDescent="0.25">
      <c r="A17" s="49"/>
      <c r="B17" s="50">
        <v>206</v>
      </c>
      <c r="C17" s="69">
        <v>237</v>
      </c>
      <c r="D17" s="52" t="s">
        <v>533</v>
      </c>
      <c r="E17" s="52" t="s">
        <v>552</v>
      </c>
      <c r="F17" s="52" t="s">
        <v>713</v>
      </c>
      <c r="G17" s="49" t="s">
        <v>115</v>
      </c>
      <c r="H17" s="53" t="s">
        <v>110</v>
      </c>
      <c r="I17" s="53" t="s">
        <v>714</v>
      </c>
      <c r="J17" s="54">
        <v>100000000</v>
      </c>
      <c r="K17" s="52" t="s">
        <v>708</v>
      </c>
      <c r="L17" s="52" t="s">
        <v>1261</v>
      </c>
      <c r="M17" s="49">
        <v>12</v>
      </c>
      <c r="N17" s="52" t="s">
        <v>715</v>
      </c>
      <c r="O17" s="55" t="s">
        <v>176</v>
      </c>
      <c r="P17" s="52" t="s">
        <v>716</v>
      </c>
      <c r="Q17" s="91" t="s">
        <v>1308</v>
      </c>
      <c r="R17" s="52" t="s">
        <v>1262</v>
      </c>
      <c r="S17" s="52"/>
      <c r="T17" s="52" t="s">
        <v>228</v>
      </c>
      <c r="U17" s="52" t="s">
        <v>229</v>
      </c>
      <c r="V17" s="52" t="s">
        <v>499</v>
      </c>
      <c r="W17" s="52" t="s">
        <v>295</v>
      </c>
      <c r="X17" s="52" t="s">
        <v>294</v>
      </c>
      <c r="Y17" s="49"/>
      <c r="Z17" s="52"/>
      <c r="AA17" s="189"/>
      <c r="AB17" s="189"/>
      <c r="AC17" s="189"/>
      <c r="AD17" s="193"/>
      <c r="AE17" s="56" t="s">
        <v>703</v>
      </c>
      <c r="AF17" s="56" t="s">
        <v>703</v>
      </c>
      <c r="AG17" s="56" t="s">
        <v>703</v>
      </c>
      <c r="AH17" s="56" t="s">
        <v>703</v>
      </c>
      <c r="AI17" s="52">
        <v>0</v>
      </c>
      <c r="AJ17" s="52" t="s">
        <v>713</v>
      </c>
      <c r="AK17" s="54">
        <v>0</v>
      </c>
      <c r="AL17" s="56"/>
      <c r="AM17" s="56"/>
      <c r="AN17" s="56"/>
      <c r="AO17" s="58"/>
      <c r="AP17" s="58">
        <v>0</v>
      </c>
      <c r="AQ17" s="56"/>
      <c r="AR17" s="59">
        <v>0</v>
      </c>
      <c r="AS17" s="60">
        <v>0</v>
      </c>
      <c r="AT17" s="61" t="e">
        <f ca="1">((TODAY())-AQ17)/AR17</f>
        <v>#DIV/0!</v>
      </c>
      <c r="AU17" s="62">
        <v>0</v>
      </c>
      <c r="AV17" s="62">
        <v>0</v>
      </c>
      <c r="AW17" s="68">
        <v>0</v>
      </c>
      <c r="AX17" s="65">
        <v>0</v>
      </c>
      <c r="AY17" s="66">
        <f t="shared" ref="AY17:AY23" si="19">AU17</f>
        <v>0</v>
      </c>
      <c r="AZ17" s="63">
        <f t="shared" ref="AZ17:AZ23" si="20">AY17-AX17</f>
        <v>0</v>
      </c>
      <c r="BA17" s="63">
        <f t="shared" ref="BA17:BA23" si="21">AU17</f>
        <v>0</v>
      </c>
      <c r="BB17" s="59" t="s">
        <v>1142</v>
      </c>
      <c r="BC17" s="59" t="s">
        <v>1372</v>
      </c>
      <c r="BD17" s="60"/>
      <c r="BE17" s="60"/>
      <c r="BF17" s="60" t="str">
        <f t="shared" si="9"/>
        <v>Rapport</v>
      </c>
    </row>
    <row r="18" spans="1:58" s="12" customFormat="1" ht="135" x14ac:dyDescent="0.25">
      <c r="A18" s="49"/>
      <c r="B18" s="50">
        <v>206</v>
      </c>
      <c r="C18" s="51" t="s">
        <v>526</v>
      </c>
      <c r="D18" s="52" t="s">
        <v>544</v>
      </c>
      <c r="E18" s="52" t="s">
        <v>552</v>
      </c>
      <c r="F18" s="52" t="s">
        <v>735</v>
      </c>
      <c r="G18" s="49" t="s">
        <v>115</v>
      </c>
      <c r="H18" s="53" t="s">
        <v>110</v>
      </c>
      <c r="I18" s="53" t="s">
        <v>714</v>
      </c>
      <c r="J18" s="54" t="s">
        <v>736</v>
      </c>
      <c r="K18" s="52" t="s">
        <v>1264</v>
      </c>
      <c r="L18" s="52" t="s">
        <v>1265</v>
      </c>
      <c r="M18" s="52">
        <v>1</v>
      </c>
      <c r="N18" s="52" t="s">
        <v>737</v>
      </c>
      <c r="O18" s="55" t="s">
        <v>176</v>
      </c>
      <c r="P18" s="52"/>
      <c r="Q18" s="91" t="s">
        <v>1302</v>
      </c>
      <c r="R18" s="52" t="s">
        <v>1266</v>
      </c>
      <c r="S18" s="52"/>
      <c r="T18" s="52" t="s">
        <v>254</v>
      </c>
      <c r="U18" s="52" t="s">
        <v>255</v>
      </c>
      <c r="V18" s="52" t="s">
        <v>505</v>
      </c>
      <c r="W18" s="52" t="s">
        <v>352</v>
      </c>
      <c r="X18" s="52" t="s">
        <v>353</v>
      </c>
      <c r="Y18" s="49">
        <v>800000</v>
      </c>
      <c r="Z18" s="52">
        <v>40</v>
      </c>
      <c r="AA18" s="189"/>
      <c r="AB18" s="189"/>
      <c r="AC18" s="189"/>
      <c r="AD18" s="193"/>
      <c r="AE18" s="56" t="s">
        <v>703</v>
      </c>
      <c r="AF18" s="56" t="s">
        <v>703</v>
      </c>
      <c r="AG18" s="56" t="s">
        <v>703</v>
      </c>
      <c r="AH18" s="56" t="s">
        <v>703</v>
      </c>
      <c r="AI18" s="52" t="s">
        <v>1119</v>
      </c>
      <c r="AJ18" s="52" t="s">
        <v>735</v>
      </c>
      <c r="AK18" s="57">
        <v>196517792728</v>
      </c>
      <c r="AL18" s="56"/>
      <c r="AM18" s="56"/>
      <c r="AN18" s="56"/>
      <c r="AO18" s="58"/>
      <c r="AP18" s="57">
        <v>0</v>
      </c>
      <c r="AQ18" s="56">
        <v>44511</v>
      </c>
      <c r="AR18" s="59">
        <v>720</v>
      </c>
      <c r="AS18" s="60" t="s">
        <v>1118</v>
      </c>
      <c r="AT18" s="61">
        <f t="shared" ref="AT18:AT81" ca="1" si="22">((TODAY())-AQ18)/AR18</f>
        <v>1.1722222222222223</v>
      </c>
      <c r="AU18" s="62">
        <v>0</v>
      </c>
      <c r="AV18" s="63">
        <v>0</v>
      </c>
      <c r="AW18" s="64"/>
      <c r="AX18" s="65">
        <v>0</v>
      </c>
      <c r="AY18" s="66">
        <f t="shared" si="19"/>
        <v>0</v>
      </c>
      <c r="AZ18" s="63">
        <f t="shared" si="20"/>
        <v>0</v>
      </c>
      <c r="BA18" s="63">
        <f t="shared" si="21"/>
        <v>0</v>
      </c>
      <c r="BB18" s="59" t="s">
        <v>1381</v>
      </c>
      <c r="BC18" s="59" t="s">
        <v>1781</v>
      </c>
      <c r="BD18" s="60"/>
      <c r="BE18" s="60" t="s">
        <v>1267</v>
      </c>
      <c r="BF18" s="60" t="str">
        <f t="shared" ref="BF18:BF81" si="23">L18</f>
        <v>Rapports validés</v>
      </c>
    </row>
    <row r="19" spans="1:58" s="163" customFormat="1" ht="150" x14ac:dyDescent="0.25">
      <c r="A19" s="148"/>
      <c r="B19" s="149">
        <v>206</v>
      </c>
      <c r="C19" s="150" t="s">
        <v>526</v>
      </c>
      <c r="D19" s="151" t="s">
        <v>544</v>
      </c>
      <c r="E19" s="151" t="s">
        <v>552</v>
      </c>
      <c r="F19" s="151" t="s">
        <v>731</v>
      </c>
      <c r="G19" s="49" t="s">
        <v>111</v>
      </c>
      <c r="H19" s="152" t="s">
        <v>830</v>
      </c>
      <c r="I19" s="152" t="s">
        <v>732</v>
      </c>
      <c r="J19" s="153">
        <v>252743550000</v>
      </c>
      <c r="K19" s="151" t="s">
        <v>1264</v>
      </c>
      <c r="L19" s="151" t="s">
        <v>1268</v>
      </c>
      <c r="M19" s="151">
        <v>0.3</v>
      </c>
      <c r="N19" s="151" t="s">
        <v>733</v>
      </c>
      <c r="O19" s="55" t="s">
        <v>176</v>
      </c>
      <c r="P19" s="151" t="s">
        <v>734</v>
      </c>
      <c r="Q19" s="154" t="s">
        <v>1302</v>
      </c>
      <c r="R19" s="151" t="s">
        <v>1266</v>
      </c>
      <c r="S19" s="151"/>
      <c r="T19" s="151" t="s">
        <v>254</v>
      </c>
      <c r="U19" s="151" t="s">
        <v>255</v>
      </c>
      <c r="V19" s="52" t="s">
        <v>505</v>
      </c>
      <c r="W19" s="151" t="s">
        <v>352</v>
      </c>
      <c r="X19" s="151" t="s">
        <v>353</v>
      </c>
      <c r="Y19" s="148">
        <v>800000</v>
      </c>
      <c r="Z19" s="151">
        <v>1000</v>
      </c>
      <c r="AA19" s="191"/>
      <c r="AB19" s="191"/>
      <c r="AC19" s="191"/>
      <c r="AD19" s="194"/>
      <c r="AE19" s="155" t="s">
        <v>703</v>
      </c>
      <c r="AF19" s="155" t="s">
        <v>703</v>
      </c>
      <c r="AG19" s="155" t="s">
        <v>703</v>
      </c>
      <c r="AH19" s="155" t="s">
        <v>703</v>
      </c>
      <c r="AI19" s="151" t="s">
        <v>1119</v>
      </c>
      <c r="AJ19" s="151" t="s">
        <v>731</v>
      </c>
      <c r="AK19" s="156">
        <v>196517792728</v>
      </c>
      <c r="AL19" s="155">
        <v>44004</v>
      </c>
      <c r="AM19" s="155"/>
      <c r="AN19" s="155"/>
      <c r="AO19" s="157"/>
      <c r="AP19" s="156">
        <v>0</v>
      </c>
      <c r="AQ19" s="155">
        <v>44511</v>
      </c>
      <c r="AR19" s="158">
        <f>24*30</f>
        <v>720</v>
      </c>
      <c r="AS19" s="159" t="s">
        <v>1118</v>
      </c>
      <c r="AT19" s="160">
        <f t="shared" ca="1" si="22"/>
        <v>1.1722222222222223</v>
      </c>
      <c r="AU19" s="65">
        <v>0</v>
      </c>
      <c r="AV19" s="161">
        <v>0</v>
      </c>
      <c r="AW19" s="162"/>
      <c r="AX19" s="65">
        <v>0</v>
      </c>
      <c r="AY19" s="161">
        <f t="shared" si="19"/>
        <v>0</v>
      </c>
      <c r="AZ19" s="161">
        <f t="shared" si="20"/>
        <v>0</v>
      </c>
      <c r="BA19" s="161">
        <f t="shared" si="21"/>
        <v>0</v>
      </c>
      <c r="BB19" s="158" t="s">
        <v>1142</v>
      </c>
      <c r="BC19" s="158" t="s">
        <v>1372</v>
      </c>
      <c r="BD19" s="159" t="s">
        <v>1295</v>
      </c>
      <c r="BE19" s="159"/>
      <c r="BF19" s="159" t="str">
        <f t="shared" si="23"/>
        <v>KM aménagé et asphalté</v>
      </c>
    </row>
    <row r="20" spans="1:58" s="12" customFormat="1" ht="89.25" x14ac:dyDescent="0.25">
      <c r="A20" s="49"/>
      <c r="B20" s="50">
        <v>206</v>
      </c>
      <c r="C20" s="51" t="s">
        <v>526</v>
      </c>
      <c r="D20" s="52" t="s">
        <v>544</v>
      </c>
      <c r="E20" s="52" t="s">
        <v>552</v>
      </c>
      <c r="F20" s="52" t="s">
        <v>738</v>
      </c>
      <c r="G20" s="49" t="s">
        <v>115</v>
      </c>
      <c r="H20" s="53" t="s">
        <v>110</v>
      </c>
      <c r="I20" s="53" t="s">
        <v>714</v>
      </c>
      <c r="J20" s="54">
        <v>250000000</v>
      </c>
      <c r="K20" s="52" t="s">
        <v>1264</v>
      </c>
      <c r="L20" s="52" t="s">
        <v>1265</v>
      </c>
      <c r="M20" s="52">
        <v>3</v>
      </c>
      <c r="N20" s="52" t="s">
        <v>739</v>
      </c>
      <c r="O20" s="55" t="s">
        <v>176</v>
      </c>
      <c r="P20" s="52" t="s">
        <v>184</v>
      </c>
      <c r="Q20" s="91" t="s">
        <v>1302</v>
      </c>
      <c r="R20" s="52" t="s">
        <v>1266</v>
      </c>
      <c r="S20" s="52"/>
      <c r="T20" s="52" t="s">
        <v>254</v>
      </c>
      <c r="U20" s="52" t="s">
        <v>255</v>
      </c>
      <c r="V20" s="52" t="s">
        <v>505</v>
      </c>
      <c r="W20" s="52" t="s">
        <v>352</v>
      </c>
      <c r="X20" s="52" t="s">
        <v>353</v>
      </c>
      <c r="Y20" s="49">
        <v>800000</v>
      </c>
      <c r="Z20" s="52">
        <v>25</v>
      </c>
      <c r="AA20" s="189"/>
      <c r="AB20" s="189"/>
      <c r="AC20" s="189"/>
      <c r="AD20" s="193"/>
      <c r="AE20" s="56">
        <v>44425</v>
      </c>
      <c r="AF20" s="56">
        <v>44431</v>
      </c>
      <c r="AG20" s="56">
        <v>44432</v>
      </c>
      <c r="AH20" s="56">
        <v>44511</v>
      </c>
      <c r="AI20" s="52" t="s">
        <v>740</v>
      </c>
      <c r="AJ20" s="52" t="s">
        <v>738</v>
      </c>
      <c r="AK20" s="57">
        <v>244110780</v>
      </c>
      <c r="AL20" s="56">
        <v>44004</v>
      </c>
      <c r="AM20" s="56"/>
      <c r="AN20" s="56"/>
      <c r="AO20" s="58"/>
      <c r="AP20" s="57">
        <v>0</v>
      </c>
      <c r="AQ20" s="56">
        <v>44522</v>
      </c>
      <c r="AR20" s="59">
        <v>450</v>
      </c>
      <c r="AS20" s="60" t="s">
        <v>741</v>
      </c>
      <c r="AT20" s="61">
        <f t="shared" ca="1" si="22"/>
        <v>1.8511111111111112</v>
      </c>
      <c r="AU20" s="62">
        <v>0</v>
      </c>
      <c r="AV20" s="63">
        <v>0</v>
      </c>
      <c r="AW20" s="64"/>
      <c r="AX20" s="65">
        <v>0</v>
      </c>
      <c r="AY20" s="66">
        <f t="shared" si="19"/>
        <v>0</v>
      </c>
      <c r="AZ20" s="63">
        <f t="shared" si="20"/>
        <v>0</v>
      </c>
      <c r="BA20" s="63">
        <f t="shared" si="21"/>
        <v>0</v>
      </c>
      <c r="BB20" s="59" t="s">
        <v>1142</v>
      </c>
      <c r="BC20" s="59" t="s">
        <v>1372</v>
      </c>
      <c r="BD20" s="60" t="s">
        <v>1269</v>
      </c>
      <c r="BE20" s="60"/>
      <c r="BF20" s="60" t="str">
        <f t="shared" si="23"/>
        <v>Rapports validés</v>
      </c>
    </row>
    <row r="21" spans="1:58" s="12" customFormat="1" ht="89.25" x14ac:dyDescent="0.25">
      <c r="A21" s="49"/>
      <c r="B21" s="50">
        <v>206</v>
      </c>
      <c r="C21" s="51" t="s">
        <v>526</v>
      </c>
      <c r="D21" s="52" t="s">
        <v>544</v>
      </c>
      <c r="E21" s="52" t="s">
        <v>552</v>
      </c>
      <c r="F21" s="52" t="s">
        <v>742</v>
      </c>
      <c r="G21" s="49" t="s">
        <v>115</v>
      </c>
      <c r="H21" s="53" t="s">
        <v>110</v>
      </c>
      <c r="I21" s="53" t="s">
        <v>714</v>
      </c>
      <c r="J21" s="54">
        <v>6850000000</v>
      </c>
      <c r="K21" s="52" t="s">
        <v>1264</v>
      </c>
      <c r="L21" s="52" t="s">
        <v>722</v>
      </c>
      <c r="M21" s="52">
        <v>0.3</v>
      </c>
      <c r="N21" s="52" t="s">
        <v>743</v>
      </c>
      <c r="O21" s="55" t="s">
        <v>176</v>
      </c>
      <c r="P21" s="52" t="s">
        <v>723</v>
      </c>
      <c r="Q21" s="91" t="s">
        <v>1302</v>
      </c>
      <c r="R21" s="52" t="s">
        <v>1266</v>
      </c>
      <c r="S21" s="52"/>
      <c r="T21" s="52" t="s">
        <v>254</v>
      </c>
      <c r="U21" s="52" t="s">
        <v>255</v>
      </c>
      <c r="V21" s="52" t="s">
        <v>505</v>
      </c>
      <c r="W21" s="52" t="s">
        <v>352</v>
      </c>
      <c r="X21" s="52" t="s">
        <v>353</v>
      </c>
      <c r="Y21" s="49">
        <v>800000</v>
      </c>
      <c r="Z21" s="52"/>
      <c r="AA21" s="189"/>
      <c r="AB21" s="189"/>
      <c r="AC21" s="189"/>
      <c r="AD21" s="193"/>
      <c r="AE21" s="56" t="s">
        <v>703</v>
      </c>
      <c r="AF21" s="56" t="s">
        <v>703</v>
      </c>
      <c r="AG21" s="56" t="s">
        <v>703</v>
      </c>
      <c r="AH21" s="56" t="s">
        <v>703</v>
      </c>
      <c r="AI21" s="52" t="s">
        <v>744</v>
      </c>
      <c r="AJ21" s="52" t="s">
        <v>745</v>
      </c>
      <c r="AK21" s="57">
        <v>4555889220</v>
      </c>
      <c r="AL21" s="56"/>
      <c r="AM21" s="56"/>
      <c r="AN21" s="56"/>
      <c r="AO21" s="58"/>
      <c r="AP21" s="57">
        <v>0</v>
      </c>
      <c r="AQ21" s="56"/>
      <c r="AR21" s="59">
        <v>720</v>
      </c>
      <c r="AS21" s="60" t="s">
        <v>726</v>
      </c>
      <c r="AT21" s="61">
        <f t="shared" ca="1" si="22"/>
        <v>62.993055555555557</v>
      </c>
      <c r="AU21" s="62">
        <v>0</v>
      </c>
      <c r="AV21" s="63">
        <v>0</v>
      </c>
      <c r="AW21" s="64"/>
      <c r="AX21" s="65">
        <v>0</v>
      </c>
      <c r="AY21" s="66">
        <f t="shared" si="19"/>
        <v>0</v>
      </c>
      <c r="AZ21" s="63">
        <f t="shared" si="20"/>
        <v>0</v>
      </c>
      <c r="BA21" s="63">
        <f t="shared" si="21"/>
        <v>0</v>
      </c>
      <c r="BB21" s="59" t="s">
        <v>1381</v>
      </c>
      <c r="BC21" s="59" t="s">
        <v>1781</v>
      </c>
      <c r="BD21" s="60" t="s">
        <v>1270</v>
      </c>
      <c r="BE21" s="60"/>
      <c r="BF21" s="60" t="str">
        <f t="shared" si="23"/>
        <v>Pourcentage de PAPs payé</v>
      </c>
    </row>
    <row r="22" spans="1:58" s="12" customFormat="1" ht="89.25" x14ac:dyDescent="0.25">
      <c r="A22" s="49"/>
      <c r="B22" s="50">
        <v>206</v>
      </c>
      <c r="C22" s="69">
        <v>237</v>
      </c>
      <c r="D22" s="52" t="s">
        <v>533</v>
      </c>
      <c r="E22" s="52" t="s">
        <v>552</v>
      </c>
      <c r="F22" s="52" t="s">
        <v>717</v>
      </c>
      <c r="G22" s="49" t="s">
        <v>115</v>
      </c>
      <c r="H22" s="53" t="s">
        <v>110</v>
      </c>
      <c r="I22" s="53" t="s">
        <v>714</v>
      </c>
      <c r="J22" s="54">
        <v>0</v>
      </c>
      <c r="K22" s="52" t="s">
        <v>708</v>
      </c>
      <c r="L22" s="52" t="s">
        <v>1261</v>
      </c>
      <c r="M22" s="49">
        <v>12</v>
      </c>
      <c r="N22" s="52" t="s">
        <v>718</v>
      </c>
      <c r="O22" s="55" t="s">
        <v>176</v>
      </c>
      <c r="P22" s="52" t="s">
        <v>716</v>
      </c>
      <c r="Q22" s="91" t="s">
        <v>1308</v>
      </c>
      <c r="R22" s="52" t="s">
        <v>1262</v>
      </c>
      <c r="S22" s="52"/>
      <c r="T22" s="52" t="s">
        <v>228</v>
      </c>
      <c r="U22" s="52" t="s">
        <v>229</v>
      </c>
      <c r="V22" s="52" t="s">
        <v>499</v>
      </c>
      <c r="W22" s="52" t="s">
        <v>295</v>
      </c>
      <c r="X22" s="52" t="s">
        <v>294</v>
      </c>
      <c r="Y22" s="49"/>
      <c r="Z22" s="52"/>
      <c r="AA22" s="189"/>
      <c r="AB22" s="189"/>
      <c r="AC22" s="189"/>
      <c r="AD22" s="193"/>
      <c r="AE22" s="56" t="s">
        <v>703</v>
      </c>
      <c r="AF22" s="56" t="s">
        <v>703</v>
      </c>
      <c r="AG22" s="56" t="s">
        <v>703</v>
      </c>
      <c r="AH22" s="56" t="s">
        <v>703</v>
      </c>
      <c r="AI22" s="52"/>
      <c r="AJ22" s="52" t="s">
        <v>719</v>
      </c>
      <c r="AK22" s="54">
        <v>0</v>
      </c>
      <c r="AL22" s="56"/>
      <c r="AM22" s="56"/>
      <c r="AN22" s="56"/>
      <c r="AO22" s="58"/>
      <c r="AP22" s="58">
        <v>0</v>
      </c>
      <c r="AQ22" s="56"/>
      <c r="AR22" s="59">
        <v>0</v>
      </c>
      <c r="AS22" s="60" t="s">
        <v>720</v>
      </c>
      <c r="AT22" s="61" t="e">
        <f t="shared" ca="1" si="22"/>
        <v>#DIV/0!</v>
      </c>
      <c r="AU22" s="62">
        <v>0</v>
      </c>
      <c r="AV22" s="62">
        <v>0</v>
      </c>
      <c r="AW22" s="68">
        <v>0</v>
      </c>
      <c r="AX22" s="65">
        <v>0</v>
      </c>
      <c r="AY22" s="66">
        <f t="shared" si="19"/>
        <v>0</v>
      </c>
      <c r="AZ22" s="63">
        <f t="shared" si="20"/>
        <v>0</v>
      </c>
      <c r="BA22" s="63">
        <f t="shared" si="21"/>
        <v>0</v>
      </c>
      <c r="BB22" s="59" t="s">
        <v>1381</v>
      </c>
      <c r="BC22" s="59" t="s">
        <v>1781</v>
      </c>
      <c r="BD22" s="60" t="s">
        <v>1242</v>
      </c>
      <c r="BE22" s="60"/>
      <c r="BF22" s="60" t="str">
        <f t="shared" si="23"/>
        <v>Rapport</v>
      </c>
    </row>
    <row r="23" spans="1:58" s="12" customFormat="1" ht="105" x14ac:dyDescent="0.25">
      <c r="A23" s="49"/>
      <c r="B23" s="50">
        <v>206</v>
      </c>
      <c r="C23" s="69">
        <v>237</v>
      </c>
      <c r="D23" s="52" t="s">
        <v>533</v>
      </c>
      <c r="E23" s="52" t="s">
        <v>552</v>
      </c>
      <c r="F23" s="52" t="s">
        <v>727</v>
      </c>
      <c r="G23" s="49" t="s">
        <v>115</v>
      </c>
      <c r="H23" s="53" t="s">
        <v>830</v>
      </c>
      <c r="I23" s="53" t="s">
        <v>728</v>
      </c>
      <c r="J23" s="54">
        <v>130000000</v>
      </c>
      <c r="K23" s="52" t="s">
        <v>708</v>
      </c>
      <c r="L23" s="52" t="s">
        <v>1261</v>
      </c>
      <c r="M23" s="49">
        <v>3</v>
      </c>
      <c r="N23" s="52" t="s">
        <v>184</v>
      </c>
      <c r="O23" s="55" t="s">
        <v>176</v>
      </c>
      <c r="P23" s="52" t="str">
        <f>N23</f>
        <v>Nombre de rapports validés</v>
      </c>
      <c r="Q23" s="91"/>
      <c r="R23" s="52" t="s">
        <v>1262</v>
      </c>
      <c r="S23" s="52"/>
      <c r="T23" s="52" t="s">
        <v>228</v>
      </c>
      <c r="U23" s="52" t="s">
        <v>229</v>
      </c>
      <c r="V23" s="52" t="s">
        <v>499</v>
      </c>
      <c r="W23" s="52" t="s">
        <v>295</v>
      </c>
      <c r="X23" s="52" t="s">
        <v>294</v>
      </c>
      <c r="Y23" s="49"/>
      <c r="Z23" s="52"/>
      <c r="AA23" s="189"/>
      <c r="AB23" s="189"/>
      <c r="AC23" s="189"/>
      <c r="AD23" s="193"/>
      <c r="AE23" s="56" t="s">
        <v>703</v>
      </c>
      <c r="AF23" s="56" t="s">
        <v>703</v>
      </c>
      <c r="AG23" s="56" t="s">
        <v>703</v>
      </c>
      <c r="AH23" s="56" t="s">
        <v>703</v>
      </c>
      <c r="AI23" s="52">
        <v>0</v>
      </c>
      <c r="AJ23" s="52" t="s">
        <v>729</v>
      </c>
      <c r="AK23" s="54" t="s">
        <v>730</v>
      </c>
      <c r="AL23" s="56">
        <v>44299</v>
      </c>
      <c r="AM23" s="56"/>
      <c r="AN23" s="56"/>
      <c r="AO23" s="58"/>
      <c r="AP23" s="58">
        <v>0</v>
      </c>
      <c r="AQ23" s="56"/>
      <c r="AR23" s="59">
        <v>0</v>
      </c>
      <c r="AS23" s="60" t="s">
        <v>757</v>
      </c>
      <c r="AT23" s="61" t="e">
        <f t="shared" ca="1" si="22"/>
        <v>#DIV/0!</v>
      </c>
      <c r="AU23" s="62">
        <v>0</v>
      </c>
      <c r="AV23" s="62">
        <v>0</v>
      </c>
      <c r="AW23" s="68">
        <v>0</v>
      </c>
      <c r="AX23" s="65">
        <v>0</v>
      </c>
      <c r="AY23" s="66">
        <f t="shared" si="19"/>
        <v>0</v>
      </c>
      <c r="AZ23" s="63">
        <f t="shared" si="20"/>
        <v>0</v>
      </c>
      <c r="BA23" s="63">
        <f t="shared" si="21"/>
        <v>0</v>
      </c>
      <c r="BB23" s="59" t="s">
        <v>1142</v>
      </c>
      <c r="BC23" s="59" t="s">
        <v>1372</v>
      </c>
      <c r="BD23" s="60" t="s">
        <v>1263</v>
      </c>
      <c r="BE23" s="60"/>
      <c r="BF23" s="60" t="str">
        <f t="shared" si="23"/>
        <v>Rapport</v>
      </c>
    </row>
    <row r="24" spans="1:58" s="12" customFormat="1" ht="30" x14ac:dyDescent="0.25">
      <c r="A24" s="49"/>
      <c r="B24" s="50"/>
      <c r="C24" s="69"/>
      <c r="D24" s="52"/>
      <c r="E24" s="52"/>
      <c r="F24" s="52" t="s">
        <v>1178</v>
      </c>
      <c r="G24" s="49" t="s">
        <v>121</v>
      </c>
      <c r="H24" s="53" t="s">
        <v>110</v>
      </c>
      <c r="I24" s="53" t="s">
        <v>714</v>
      </c>
      <c r="J24" s="54">
        <v>2309436680</v>
      </c>
      <c r="K24" s="52" t="s">
        <v>1179</v>
      </c>
      <c r="L24" s="52"/>
      <c r="M24" s="49"/>
      <c r="N24" s="52"/>
      <c r="O24" s="55" t="s">
        <v>176</v>
      </c>
      <c r="P24" s="52"/>
      <c r="Q24" s="91" t="s">
        <v>1313</v>
      </c>
      <c r="R24" s="52"/>
      <c r="S24" s="52"/>
      <c r="T24" s="52"/>
      <c r="U24" s="52"/>
      <c r="V24" s="52" t="s">
        <v>504</v>
      </c>
      <c r="W24" s="52"/>
      <c r="X24" s="52"/>
      <c r="Y24" s="49"/>
      <c r="Z24" s="52"/>
      <c r="AA24" s="189"/>
      <c r="AB24" s="189"/>
      <c r="AC24" s="189"/>
      <c r="AD24" s="193"/>
      <c r="AE24" s="56"/>
      <c r="AF24" s="56"/>
      <c r="AG24" s="56"/>
      <c r="AH24" s="56"/>
      <c r="AI24" s="52" t="s">
        <v>1186</v>
      </c>
      <c r="AJ24" s="52" t="s">
        <v>1178</v>
      </c>
      <c r="AK24" s="54">
        <v>2309436680</v>
      </c>
      <c r="AL24" s="56"/>
      <c r="AM24" s="56"/>
      <c r="AN24" s="56"/>
      <c r="AO24" s="58"/>
      <c r="AP24" s="58"/>
      <c r="AQ24" s="56"/>
      <c r="AR24" s="59">
        <v>150</v>
      </c>
      <c r="AS24" s="60" t="s">
        <v>1063</v>
      </c>
      <c r="AT24" s="61">
        <f t="shared" ca="1" si="22"/>
        <v>302.36666666666667</v>
      </c>
      <c r="AU24" s="62">
        <v>0</v>
      </c>
      <c r="AV24" s="62"/>
      <c r="AW24" s="68">
        <v>0</v>
      </c>
      <c r="AX24" s="65">
        <v>0</v>
      </c>
      <c r="AY24" s="66">
        <f t="shared" ref="AY24:AY87" si="24">+AU24</f>
        <v>0</v>
      </c>
      <c r="AZ24" s="63">
        <f t="shared" ref="AZ24:AZ87" si="25">+AY24-AX24</f>
        <v>0</v>
      </c>
      <c r="BA24" s="63">
        <f t="shared" ref="BA24:BA87" si="26">+AU24-AW24</f>
        <v>0</v>
      </c>
      <c r="BB24" s="59" t="s">
        <v>1142</v>
      </c>
      <c r="BC24" s="59" t="s">
        <v>1372</v>
      </c>
      <c r="BD24" s="60" t="s">
        <v>1187</v>
      </c>
      <c r="BE24" s="60">
        <f>+BA24*M24</f>
        <v>0</v>
      </c>
      <c r="BF24" s="60">
        <f t="shared" si="23"/>
        <v>0</v>
      </c>
    </row>
    <row r="25" spans="1:58" s="12" customFormat="1" ht="38.25" x14ac:dyDescent="0.25">
      <c r="A25" s="49"/>
      <c r="B25" s="50"/>
      <c r="C25" s="55"/>
      <c r="D25" s="52"/>
      <c r="E25" s="52"/>
      <c r="F25" s="52" t="s">
        <v>1180</v>
      </c>
      <c r="G25" s="49" t="s">
        <v>114</v>
      </c>
      <c r="H25" s="53" t="s">
        <v>110</v>
      </c>
      <c r="I25" s="53" t="s">
        <v>714</v>
      </c>
      <c r="J25" s="57">
        <v>797297400</v>
      </c>
      <c r="K25" s="52" t="s">
        <v>1179</v>
      </c>
      <c r="L25" s="52"/>
      <c r="M25" s="49"/>
      <c r="N25" s="52"/>
      <c r="O25" s="55" t="s">
        <v>176</v>
      </c>
      <c r="P25" s="52"/>
      <c r="Q25" s="91" t="s">
        <v>1320</v>
      </c>
      <c r="R25" s="52"/>
      <c r="S25" s="52"/>
      <c r="T25" s="52"/>
      <c r="U25" s="52"/>
      <c r="V25" s="52"/>
      <c r="W25" s="52"/>
      <c r="X25" s="52"/>
      <c r="Y25" s="49"/>
      <c r="Z25" s="52"/>
      <c r="AA25" s="189"/>
      <c r="AB25" s="189"/>
      <c r="AC25" s="189"/>
      <c r="AD25" s="193"/>
      <c r="AE25" s="56"/>
      <c r="AF25" s="56"/>
      <c r="AG25" s="56"/>
      <c r="AH25" s="56"/>
      <c r="AI25" s="52" t="s">
        <v>1185</v>
      </c>
      <c r="AJ25" s="52" t="s">
        <v>1180</v>
      </c>
      <c r="AK25" s="57">
        <v>797297400</v>
      </c>
      <c r="AL25" s="56"/>
      <c r="AM25" s="56"/>
      <c r="AN25" s="56"/>
      <c r="AO25" s="58"/>
      <c r="AP25" s="58"/>
      <c r="AQ25" s="56"/>
      <c r="AR25" s="59">
        <v>90</v>
      </c>
      <c r="AS25" s="60" t="s">
        <v>1181</v>
      </c>
      <c r="AT25" s="61">
        <f t="shared" ca="1" si="22"/>
        <v>503.94444444444446</v>
      </c>
      <c r="AU25" s="62">
        <v>0</v>
      </c>
      <c r="AV25" s="62"/>
      <c r="AW25" s="68">
        <v>0</v>
      </c>
      <c r="AX25" s="65">
        <v>0</v>
      </c>
      <c r="AY25" s="66">
        <f t="shared" si="24"/>
        <v>0</v>
      </c>
      <c r="AZ25" s="63">
        <f t="shared" si="25"/>
        <v>0</v>
      </c>
      <c r="BA25" s="63">
        <f t="shared" si="26"/>
        <v>0</v>
      </c>
      <c r="BB25" s="59" t="s">
        <v>1142</v>
      </c>
      <c r="BC25" s="59" t="s">
        <v>1372</v>
      </c>
      <c r="BD25" s="60"/>
      <c r="BE25" s="60">
        <f>+BA25*M25</f>
        <v>0</v>
      </c>
      <c r="BF25" s="60">
        <f t="shared" si="23"/>
        <v>0</v>
      </c>
    </row>
    <row r="26" spans="1:58" s="12" customFormat="1" ht="60" x14ac:dyDescent="0.25">
      <c r="A26" s="49"/>
      <c r="B26" s="50"/>
      <c r="C26" s="55"/>
      <c r="D26" s="52"/>
      <c r="E26" s="52"/>
      <c r="F26" s="52" t="s">
        <v>1182</v>
      </c>
      <c r="G26" s="49" t="s">
        <v>111</v>
      </c>
      <c r="H26" s="53" t="s">
        <v>110</v>
      </c>
      <c r="I26" s="53" t="s">
        <v>714</v>
      </c>
      <c r="J26" s="54">
        <v>3650000000</v>
      </c>
      <c r="K26" s="52"/>
      <c r="L26" s="52"/>
      <c r="M26" s="49"/>
      <c r="N26" s="52"/>
      <c r="O26" s="55" t="s">
        <v>176</v>
      </c>
      <c r="P26" s="52"/>
      <c r="Q26" s="91" t="s">
        <v>1318</v>
      </c>
      <c r="R26" s="52"/>
      <c r="S26" s="52"/>
      <c r="T26" s="52"/>
      <c r="U26" s="52"/>
      <c r="V26" s="52" t="s">
        <v>494</v>
      </c>
      <c r="W26" s="52" t="s">
        <v>1662</v>
      </c>
      <c r="X26" s="52" t="s">
        <v>1662</v>
      </c>
      <c r="Y26" s="49"/>
      <c r="Z26" s="52"/>
      <c r="AA26" s="189"/>
      <c r="AB26" s="189"/>
      <c r="AC26" s="189"/>
      <c r="AD26" s="193"/>
      <c r="AE26" s="56"/>
      <c r="AF26" s="56"/>
      <c r="AG26" s="56"/>
      <c r="AH26" s="56"/>
      <c r="AI26" s="52" t="s">
        <v>1184</v>
      </c>
      <c r="AJ26" s="52" t="s">
        <v>1182</v>
      </c>
      <c r="AK26" s="54">
        <v>3650000000</v>
      </c>
      <c r="AL26" s="56">
        <v>44326</v>
      </c>
      <c r="AM26" s="56"/>
      <c r="AN26" s="56"/>
      <c r="AO26" s="58"/>
      <c r="AP26" s="58"/>
      <c r="AQ26" s="56"/>
      <c r="AR26" s="59">
        <v>90</v>
      </c>
      <c r="AS26" s="60" t="s">
        <v>1183</v>
      </c>
      <c r="AT26" s="61">
        <f t="shared" ca="1" si="22"/>
        <v>503.94444444444446</v>
      </c>
      <c r="AU26" s="62">
        <v>0</v>
      </c>
      <c r="AV26" s="62"/>
      <c r="AW26" s="68">
        <v>0</v>
      </c>
      <c r="AX26" s="65">
        <v>0</v>
      </c>
      <c r="AY26" s="66">
        <f t="shared" si="24"/>
        <v>0</v>
      </c>
      <c r="AZ26" s="63">
        <f t="shared" si="25"/>
        <v>0</v>
      </c>
      <c r="BA26" s="63">
        <f t="shared" si="26"/>
        <v>0</v>
      </c>
      <c r="BB26" s="59" t="s">
        <v>1142</v>
      </c>
      <c r="BC26" s="59" t="s">
        <v>1372</v>
      </c>
      <c r="BD26" s="60" t="s">
        <v>1342</v>
      </c>
      <c r="BE26" s="60">
        <f>+BA26*M26</f>
        <v>0</v>
      </c>
      <c r="BF26" s="60">
        <f t="shared" si="23"/>
        <v>0</v>
      </c>
    </row>
    <row r="27" spans="1:58" s="12" customFormat="1" ht="38.25" x14ac:dyDescent="0.25">
      <c r="A27" s="49"/>
      <c r="B27" s="50" t="s">
        <v>546</v>
      </c>
      <c r="C27" s="69" t="s">
        <v>1191</v>
      </c>
      <c r="D27" s="52" t="s">
        <v>1343</v>
      </c>
      <c r="E27" s="52" t="s">
        <v>552</v>
      </c>
      <c r="F27" s="52" t="s">
        <v>1196</v>
      </c>
      <c r="G27" s="49" t="s">
        <v>111</v>
      </c>
      <c r="H27" s="53" t="s">
        <v>110</v>
      </c>
      <c r="I27" s="53" t="s">
        <v>714</v>
      </c>
      <c r="J27" s="54">
        <v>4730314000</v>
      </c>
      <c r="K27" s="52" t="s">
        <v>1353</v>
      </c>
      <c r="L27" s="52" t="s">
        <v>169</v>
      </c>
      <c r="M27" s="49">
        <v>132</v>
      </c>
      <c r="N27" s="52"/>
      <c r="O27" s="55" t="s">
        <v>176</v>
      </c>
      <c r="P27" s="52"/>
      <c r="Q27" s="91" t="s">
        <v>1282</v>
      </c>
      <c r="R27" s="52" t="s">
        <v>1362</v>
      </c>
      <c r="S27" s="52" t="s">
        <v>1363</v>
      </c>
      <c r="T27" s="52" t="s">
        <v>225</v>
      </c>
      <c r="U27" s="52" t="s">
        <v>1364</v>
      </c>
      <c r="V27" s="52" t="s">
        <v>500</v>
      </c>
      <c r="W27" s="52" t="s">
        <v>1365</v>
      </c>
      <c r="X27" s="52" t="s">
        <v>1366</v>
      </c>
      <c r="Y27" s="49" t="s">
        <v>1361</v>
      </c>
      <c r="Z27" s="52"/>
      <c r="AA27" s="189"/>
      <c r="AB27" s="189"/>
      <c r="AC27" s="189"/>
      <c r="AD27" s="193"/>
      <c r="AE27" s="56">
        <v>44578</v>
      </c>
      <c r="AF27" s="56"/>
      <c r="AG27" s="56">
        <v>44593</v>
      </c>
      <c r="AH27" s="56"/>
      <c r="AI27" s="52"/>
      <c r="AJ27" s="52" t="s">
        <v>1196</v>
      </c>
      <c r="AK27" s="54">
        <v>4730314000</v>
      </c>
      <c r="AL27" s="56"/>
      <c r="AM27" s="56"/>
      <c r="AN27" s="56"/>
      <c r="AO27" s="58"/>
      <c r="AP27" s="58"/>
      <c r="AQ27" s="56"/>
      <c r="AR27" s="59"/>
      <c r="AS27" s="60" t="s">
        <v>1198</v>
      </c>
      <c r="AT27" s="61" t="e">
        <f t="shared" ca="1" si="22"/>
        <v>#DIV/0!</v>
      </c>
      <c r="AU27" s="62">
        <v>0</v>
      </c>
      <c r="AV27" s="62"/>
      <c r="AW27" s="68">
        <v>0</v>
      </c>
      <c r="AX27" s="65">
        <v>0</v>
      </c>
      <c r="AY27" s="66">
        <f t="shared" si="24"/>
        <v>0</v>
      </c>
      <c r="AZ27" s="63">
        <f t="shared" si="25"/>
        <v>0</v>
      </c>
      <c r="BA27" s="63">
        <f t="shared" si="26"/>
        <v>0</v>
      </c>
      <c r="BB27" s="59" t="s">
        <v>1381</v>
      </c>
      <c r="BC27" s="59" t="s">
        <v>1781</v>
      </c>
      <c r="BD27" s="60" t="s">
        <v>1889</v>
      </c>
      <c r="BE27" s="60">
        <f t="shared" ref="BE27:BE90" si="27">+BA27*M27</f>
        <v>0</v>
      </c>
      <c r="BF27" s="60" t="str">
        <f t="shared" si="23"/>
        <v>Km</v>
      </c>
    </row>
    <row r="28" spans="1:58" s="12" customFormat="1" ht="135" x14ac:dyDescent="0.25">
      <c r="A28" s="49"/>
      <c r="B28" s="50"/>
      <c r="C28" s="69"/>
      <c r="D28" s="52"/>
      <c r="E28" s="52"/>
      <c r="F28" s="52" t="s">
        <v>1399</v>
      </c>
      <c r="G28" s="49" t="s">
        <v>113</v>
      </c>
      <c r="H28" s="53"/>
      <c r="I28" s="53"/>
      <c r="J28" s="54"/>
      <c r="K28" s="52"/>
      <c r="L28" s="52"/>
      <c r="M28" s="49"/>
      <c r="N28" s="52"/>
      <c r="O28" s="55" t="s">
        <v>176</v>
      </c>
      <c r="P28" s="52"/>
      <c r="Q28" s="91" t="s">
        <v>1412</v>
      </c>
      <c r="R28" s="52"/>
      <c r="S28" s="52"/>
      <c r="T28" s="52"/>
      <c r="U28" s="52"/>
      <c r="V28" s="52"/>
      <c r="W28" s="52"/>
      <c r="X28" s="52"/>
      <c r="Y28" s="49"/>
      <c r="Z28" s="52"/>
      <c r="AA28" s="189"/>
      <c r="AB28" s="189"/>
      <c r="AC28" s="189"/>
      <c r="AD28" s="193"/>
      <c r="AE28" s="56"/>
      <c r="AF28" s="56"/>
      <c r="AG28" s="56"/>
      <c r="AH28" s="56"/>
      <c r="AI28" s="52"/>
      <c r="AJ28" s="52" t="s">
        <v>1399</v>
      </c>
      <c r="AK28" s="54"/>
      <c r="AL28" s="56"/>
      <c r="AM28" s="56"/>
      <c r="AN28" s="56"/>
      <c r="AO28" s="58"/>
      <c r="AP28" s="58"/>
      <c r="AQ28" s="56"/>
      <c r="AR28" s="59"/>
      <c r="AS28" s="60" t="s">
        <v>1400</v>
      </c>
      <c r="AT28" s="61" t="e">
        <f t="shared" ca="1" si="22"/>
        <v>#DIV/0!</v>
      </c>
      <c r="AU28" s="62">
        <v>0</v>
      </c>
      <c r="AV28" s="62"/>
      <c r="AW28" s="68">
        <v>0</v>
      </c>
      <c r="AX28" s="65">
        <v>0</v>
      </c>
      <c r="AY28" s="66">
        <f t="shared" si="24"/>
        <v>0</v>
      </c>
      <c r="AZ28" s="63">
        <f t="shared" si="25"/>
        <v>0</v>
      </c>
      <c r="BA28" s="63">
        <f t="shared" si="26"/>
        <v>0</v>
      </c>
      <c r="BB28" s="59" t="s">
        <v>1142</v>
      </c>
      <c r="BC28" s="59" t="s">
        <v>1372</v>
      </c>
      <c r="BD28" s="60" t="s">
        <v>1426</v>
      </c>
      <c r="BE28" s="60">
        <f t="shared" si="27"/>
        <v>0</v>
      </c>
      <c r="BF28" s="60">
        <f t="shared" si="23"/>
        <v>0</v>
      </c>
    </row>
    <row r="29" spans="1:58" s="12" customFormat="1" ht="63.75" x14ac:dyDescent="0.25">
      <c r="A29" s="49"/>
      <c r="B29" s="50"/>
      <c r="C29" s="69"/>
      <c r="D29" s="52"/>
      <c r="E29" s="52"/>
      <c r="F29" s="52" t="s">
        <v>1401</v>
      </c>
      <c r="G29" s="49" t="s">
        <v>111</v>
      </c>
      <c r="H29" s="53" t="s">
        <v>830</v>
      </c>
      <c r="I29" s="53" t="s">
        <v>1410</v>
      </c>
      <c r="J29" s="54"/>
      <c r="K29" s="52" t="s">
        <v>141</v>
      </c>
      <c r="L29" s="52" t="s">
        <v>169</v>
      </c>
      <c r="M29" s="49">
        <v>35</v>
      </c>
      <c r="N29" s="52" t="s">
        <v>1664</v>
      </c>
      <c r="O29" s="55" t="s">
        <v>176</v>
      </c>
      <c r="P29" s="52" t="s">
        <v>1664</v>
      </c>
      <c r="Q29" s="91" t="s">
        <v>1315</v>
      </c>
      <c r="R29" s="52"/>
      <c r="S29" s="52"/>
      <c r="T29" s="52"/>
      <c r="U29" s="52"/>
      <c r="V29" s="52"/>
      <c r="W29" s="52"/>
      <c r="X29" s="52"/>
      <c r="Y29" s="49"/>
      <c r="Z29" s="52"/>
      <c r="AA29" s="189"/>
      <c r="AB29" s="189"/>
      <c r="AC29" s="189"/>
      <c r="AD29" s="193"/>
      <c r="AE29" s="56"/>
      <c r="AF29" s="56"/>
      <c r="AG29" s="56"/>
      <c r="AH29" s="56"/>
      <c r="AI29" s="52" t="s">
        <v>1630</v>
      </c>
      <c r="AJ29" s="52" t="s">
        <v>1401</v>
      </c>
      <c r="AK29" s="54">
        <v>102177339435</v>
      </c>
      <c r="AL29" s="56"/>
      <c r="AM29" s="56"/>
      <c r="AN29" s="56"/>
      <c r="AO29" s="58"/>
      <c r="AP29" s="58"/>
      <c r="AQ29" s="56">
        <v>44655</v>
      </c>
      <c r="AR29" s="59">
        <v>1080</v>
      </c>
      <c r="AS29" s="60" t="s">
        <v>1631</v>
      </c>
      <c r="AT29" s="61">
        <f t="shared" ca="1" si="22"/>
        <v>0.64814814814814814</v>
      </c>
      <c r="AU29" s="62">
        <v>0</v>
      </c>
      <c r="AV29" s="62"/>
      <c r="AW29" s="68">
        <v>0</v>
      </c>
      <c r="AX29" s="65">
        <v>0</v>
      </c>
      <c r="AY29" s="66">
        <f t="shared" si="24"/>
        <v>0</v>
      </c>
      <c r="AZ29" s="63">
        <f t="shared" si="25"/>
        <v>0</v>
      </c>
      <c r="BA29" s="63">
        <f t="shared" si="26"/>
        <v>0</v>
      </c>
      <c r="BB29" s="59" t="s">
        <v>1142</v>
      </c>
      <c r="BC29" s="59" t="s">
        <v>1372</v>
      </c>
      <c r="BD29" s="60" t="s">
        <v>1632</v>
      </c>
      <c r="BE29" s="60">
        <f t="shared" si="27"/>
        <v>0</v>
      </c>
      <c r="BF29" s="60" t="str">
        <f t="shared" si="23"/>
        <v>Km</v>
      </c>
    </row>
    <row r="30" spans="1:58" s="12" customFormat="1" ht="51" x14ac:dyDescent="0.25">
      <c r="A30" s="49"/>
      <c r="B30" s="50" t="s">
        <v>546</v>
      </c>
      <c r="C30" s="69" t="s">
        <v>1191</v>
      </c>
      <c r="D30" s="52" t="s">
        <v>1343</v>
      </c>
      <c r="E30" s="52" t="s">
        <v>552</v>
      </c>
      <c r="F30" s="52" t="s">
        <v>1402</v>
      </c>
      <c r="G30" s="49" t="s">
        <v>111</v>
      </c>
      <c r="H30" s="53" t="s">
        <v>830</v>
      </c>
      <c r="I30" s="53" t="s">
        <v>1410</v>
      </c>
      <c r="J30" s="54"/>
      <c r="K30" s="52" t="s">
        <v>141</v>
      </c>
      <c r="L30" s="52" t="s">
        <v>1663</v>
      </c>
      <c r="M30" s="49"/>
      <c r="N30" s="52" t="s">
        <v>187</v>
      </c>
      <c r="O30" s="55" t="s">
        <v>176</v>
      </c>
      <c r="P30" s="52" t="s">
        <v>187</v>
      </c>
      <c r="Q30" s="91" t="s">
        <v>1315</v>
      </c>
      <c r="R30" s="52"/>
      <c r="S30" s="52"/>
      <c r="T30" s="52"/>
      <c r="U30" s="52"/>
      <c r="V30" s="52"/>
      <c r="W30" s="52"/>
      <c r="X30" s="52"/>
      <c r="Y30" s="49"/>
      <c r="Z30" s="52"/>
      <c r="AA30" s="189"/>
      <c r="AB30" s="189"/>
      <c r="AC30" s="189"/>
      <c r="AD30" s="193"/>
      <c r="AE30" s="56"/>
      <c r="AF30" s="56"/>
      <c r="AG30" s="56"/>
      <c r="AH30" s="56"/>
      <c r="AI30" s="52" t="s">
        <v>1633</v>
      </c>
      <c r="AJ30" s="52" t="s">
        <v>1402</v>
      </c>
      <c r="AK30" s="54">
        <v>38504046489</v>
      </c>
      <c r="AL30" s="56"/>
      <c r="AM30" s="56"/>
      <c r="AN30" s="56"/>
      <c r="AO30" s="58"/>
      <c r="AP30" s="58"/>
      <c r="AQ30" s="56">
        <v>44655</v>
      </c>
      <c r="AR30" s="59">
        <v>720</v>
      </c>
      <c r="AS30" s="60" t="s">
        <v>1631</v>
      </c>
      <c r="AT30" s="61">
        <f t="shared" ca="1" si="22"/>
        <v>0.97222222222222221</v>
      </c>
      <c r="AU30" s="62">
        <v>0</v>
      </c>
      <c r="AV30" s="62"/>
      <c r="AW30" s="68">
        <v>0</v>
      </c>
      <c r="AX30" s="65">
        <v>0</v>
      </c>
      <c r="AY30" s="66">
        <f t="shared" si="24"/>
        <v>0</v>
      </c>
      <c r="AZ30" s="63">
        <f t="shared" si="25"/>
        <v>0</v>
      </c>
      <c r="BA30" s="63">
        <f t="shared" si="26"/>
        <v>0</v>
      </c>
      <c r="BB30" s="59" t="s">
        <v>1142</v>
      </c>
      <c r="BC30" s="59" t="s">
        <v>1372</v>
      </c>
      <c r="BD30" s="60" t="s">
        <v>1634</v>
      </c>
      <c r="BE30" s="60">
        <f t="shared" si="27"/>
        <v>0</v>
      </c>
      <c r="BF30" s="60" t="str">
        <f t="shared" si="23"/>
        <v>Ml</v>
      </c>
    </row>
    <row r="31" spans="1:58" s="12" customFormat="1" ht="150" x14ac:dyDescent="0.25">
      <c r="A31" s="49"/>
      <c r="B31" s="50" t="s">
        <v>546</v>
      </c>
      <c r="C31" s="69" t="s">
        <v>525</v>
      </c>
      <c r="D31" s="52" t="s">
        <v>1406</v>
      </c>
      <c r="E31" s="52" t="s">
        <v>552</v>
      </c>
      <c r="F31" s="52" t="s">
        <v>1409</v>
      </c>
      <c r="G31" s="49" t="s">
        <v>111</v>
      </c>
      <c r="H31" s="53" t="s">
        <v>830</v>
      </c>
      <c r="I31" s="67" t="s">
        <v>1408</v>
      </c>
      <c r="J31" s="54">
        <v>235800000000</v>
      </c>
      <c r="K31" s="52"/>
      <c r="L31" s="52" t="s">
        <v>169</v>
      </c>
      <c r="M31" s="49">
        <v>121</v>
      </c>
      <c r="N31" s="52" t="s">
        <v>187</v>
      </c>
      <c r="O31" s="55" t="s">
        <v>176</v>
      </c>
      <c r="P31" s="52" t="s">
        <v>187</v>
      </c>
      <c r="Q31" s="91" t="s">
        <v>1281</v>
      </c>
      <c r="R31" s="52"/>
      <c r="S31" s="52"/>
      <c r="T31" s="52"/>
      <c r="U31" s="52"/>
      <c r="V31" s="52"/>
      <c r="W31" s="52"/>
      <c r="X31" s="52"/>
      <c r="Y31" s="49"/>
      <c r="Z31" s="52"/>
      <c r="AA31" s="189"/>
      <c r="AB31" s="189"/>
      <c r="AC31" s="189"/>
      <c r="AD31" s="193"/>
      <c r="AE31" s="56"/>
      <c r="AF31" s="56"/>
      <c r="AG31" s="56"/>
      <c r="AH31" s="56"/>
      <c r="AI31" s="52"/>
      <c r="AJ31" s="52" t="s">
        <v>1409</v>
      </c>
      <c r="AK31" s="54"/>
      <c r="AL31" s="56"/>
      <c r="AM31" s="56"/>
      <c r="AN31" s="56"/>
      <c r="AO31" s="58"/>
      <c r="AP31" s="58"/>
      <c r="AQ31" s="56"/>
      <c r="AR31" s="59">
        <f>30*26</f>
        <v>780</v>
      </c>
      <c r="AS31" s="60" t="s">
        <v>1411</v>
      </c>
      <c r="AT31" s="61">
        <f t="shared" ca="1" si="22"/>
        <v>58.147435897435898</v>
      </c>
      <c r="AU31" s="62">
        <v>0</v>
      </c>
      <c r="AV31" s="62"/>
      <c r="AW31" s="68">
        <v>0</v>
      </c>
      <c r="AX31" s="65">
        <v>0</v>
      </c>
      <c r="AY31" s="66">
        <f t="shared" si="24"/>
        <v>0</v>
      </c>
      <c r="AZ31" s="63">
        <f t="shared" si="25"/>
        <v>0</v>
      </c>
      <c r="BA31" s="63">
        <f t="shared" si="26"/>
        <v>0</v>
      </c>
      <c r="BB31" s="59" t="s">
        <v>1142</v>
      </c>
      <c r="BC31" s="59" t="s">
        <v>1372</v>
      </c>
      <c r="BD31" s="60" t="s">
        <v>1625</v>
      </c>
      <c r="BE31" s="60">
        <f t="shared" si="27"/>
        <v>0</v>
      </c>
      <c r="BF31" s="60" t="str">
        <f t="shared" si="23"/>
        <v>Km</v>
      </c>
    </row>
    <row r="32" spans="1:58" s="12" customFormat="1" ht="120" x14ac:dyDescent="0.25">
      <c r="A32" s="49"/>
      <c r="B32" s="50" t="s">
        <v>546</v>
      </c>
      <c r="C32" s="69"/>
      <c r="D32" s="52"/>
      <c r="E32" s="52" t="s">
        <v>552</v>
      </c>
      <c r="F32" s="52" t="s">
        <v>1413</v>
      </c>
      <c r="G32" s="49" t="s">
        <v>113</v>
      </c>
      <c r="H32" s="53" t="s">
        <v>830</v>
      </c>
      <c r="I32" s="67" t="s">
        <v>1414</v>
      </c>
      <c r="J32" s="54"/>
      <c r="K32" s="52"/>
      <c r="L32" s="52"/>
      <c r="M32" s="49"/>
      <c r="N32" s="52"/>
      <c r="O32" s="55" t="s">
        <v>176</v>
      </c>
      <c r="P32" s="52"/>
      <c r="Q32" s="91"/>
      <c r="R32" s="52"/>
      <c r="S32" s="52"/>
      <c r="T32" s="52"/>
      <c r="U32" s="52"/>
      <c r="V32" s="52"/>
      <c r="W32" s="52"/>
      <c r="X32" s="52"/>
      <c r="Y32" s="49"/>
      <c r="Z32" s="52"/>
      <c r="AA32" s="189"/>
      <c r="AB32" s="189"/>
      <c r="AC32" s="189"/>
      <c r="AD32" s="193"/>
      <c r="AE32" s="56"/>
      <c r="AF32" s="56"/>
      <c r="AG32" s="56"/>
      <c r="AH32" s="56"/>
      <c r="AI32" s="52"/>
      <c r="AJ32" s="52" t="s">
        <v>1413</v>
      </c>
      <c r="AK32" s="54"/>
      <c r="AL32" s="56"/>
      <c r="AM32" s="56"/>
      <c r="AN32" s="56"/>
      <c r="AO32" s="58"/>
      <c r="AP32" s="58"/>
      <c r="AQ32" s="56"/>
      <c r="AR32" s="59"/>
      <c r="AS32" s="60"/>
      <c r="AT32" s="61" t="e">
        <f t="shared" ca="1" si="22"/>
        <v>#DIV/0!</v>
      </c>
      <c r="AU32" s="62">
        <v>0</v>
      </c>
      <c r="AV32" s="62"/>
      <c r="AW32" s="68">
        <v>0</v>
      </c>
      <c r="AX32" s="65">
        <v>0</v>
      </c>
      <c r="AY32" s="66">
        <f t="shared" si="24"/>
        <v>0</v>
      </c>
      <c r="AZ32" s="63">
        <f t="shared" si="25"/>
        <v>0</v>
      </c>
      <c r="BA32" s="63">
        <f t="shared" si="26"/>
        <v>0</v>
      </c>
      <c r="BB32" s="59" t="s">
        <v>1142</v>
      </c>
      <c r="BC32" s="59" t="s">
        <v>1372</v>
      </c>
      <c r="BD32" s="60" t="s">
        <v>1415</v>
      </c>
      <c r="BE32" s="60">
        <f t="shared" si="27"/>
        <v>0</v>
      </c>
      <c r="BF32" s="60">
        <f t="shared" si="23"/>
        <v>0</v>
      </c>
    </row>
    <row r="33" spans="1:58" s="12" customFormat="1" ht="38.25" x14ac:dyDescent="0.25">
      <c r="A33" s="164"/>
      <c r="B33" s="165"/>
      <c r="C33" s="166"/>
      <c r="D33" s="122" t="s">
        <v>1536</v>
      </c>
      <c r="E33" s="122"/>
      <c r="F33" s="122" t="s">
        <v>1427</v>
      </c>
      <c r="G33" s="164" t="s">
        <v>121</v>
      </c>
      <c r="H33" s="167" t="s">
        <v>1492</v>
      </c>
      <c r="I33" s="168" t="s">
        <v>714</v>
      </c>
      <c r="J33" s="169"/>
      <c r="K33" s="122"/>
      <c r="L33" s="122"/>
      <c r="M33" s="164"/>
      <c r="N33" s="122"/>
      <c r="O33" s="170" t="s">
        <v>176</v>
      </c>
      <c r="P33" s="122"/>
      <c r="Q33" s="171" t="s">
        <v>1298</v>
      </c>
      <c r="R33" s="122"/>
      <c r="S33" s="122"/>
      <c r="T33" s="122" t="s">
        <v>670</v>
      </c>
      <c r="U33" s="122"/>
      <c r="V33" s="122" t="s">
        <v>491</v>
      </c>
      <c r="W33" s="122"/>
      <c r="X33" s="122"/>
      <c r="Y33" s="164"/>
      <c r="Z33" s="122"/>
      <c r="AA33" s="192">
        <v>44560</v>
      </c>
      <c r="AB33" s="192">
        <v>44664</v>
      </c>
      <c r="AC33" s="192">
        <v>44678</v>
      </c>
      <c r="AD33" s="195">
        <v>4</v>
      </c>
      <c r="AE33" s="172"/>
      <c r="AF33" s="172"/>
      <c r="AG33" s="172"/>
      <c r="AH33" s="172"/>
      <c r="AI33" s="122"/>
      <c r="AJ33" s="122" t="s">
        <v>1427</v>
      </c>
      <c r="AK33" s="169">
        <v>197000000</v>
      </c>
      <c r="AL33" s="172"/>
      <c r="AM33" s="172"/>
      <c r="AN33" s="172"/>
      <c r="AO33" s="173"/>
      <c r="AP33" s="173"/>
      <c r="AQ33" s="172"/>
      <c r="AR33" s="174"/>
      <c r="AS33" s="175" t="s">
        <v>1181</v>
      </c>
      <c r="AT33" s="176" t="e">
        <f t="shared" ca="1" si="22"/>
        <v>#DIV/0!</v>
      </c>
      <c r="AU33" s="177">
        <v>0</v>
      </c>
      <c r="AV33" s="177"/>
      <c r="AW33" s="178">
        <v>0</v>
      </c>
      <c r="AX33" s="179">
        <v>0</v>
      </c>
      <c r="AY33" s="180">
        <f t="shared" si="24"/>
        <v>0</v>
      </c>
      <c r="AZ33" s="181">
        <f t="shared" si="25"/>
        <v>0</v>
      </c>
      <c r="BA33" s="181">
        <f t="shared" si="26"/>
        <v>0</v>
      </c>
      <c r="BB33" s="174" t="s">
        <v>1142</v>
      </c>
      <c r="BC33" s="174" t="s">
        <v>1372</v>
      </c>
      <c r="BD33" s="175" t="s">
        <v>1537</v>
      </c>
      <c r="BE33" s="175">
        <f t="shared" si="27"/>
        <v>0</v>
      </c>
      <c r="BF33" s="175">
        <f t="shared" si="23"/>
        <v>0</v>
      </c>
    </row>
    <row r="34" spans="1:58" s="12" customFormat="1" ht="38.25" x14ac:dyDescent="0.25">
      <c r="A34" s="164"/>
      <c r="B34" s="165"/>
      <c r="C34" s="166"/>
      <c r="D34" s="122" t="s">
        <v>1536</v>
      </c>
      <c r="E34" s="122"/>
      <c r="F34" s="122" t="s">
        <v>1428</v>
      </c>
      <c r="G34" s="164" t="s">
        <v>121</v>
      </c>
      <c r="H34" s="167" t="s">
        <v>124</v>
      </c>
      <c r="I34" s="168" t="s">
        <v>714</v>
      </c>
      <c r="J34" s="169">
        <v>180000000</v>
      </c>
      <c r="K34" s="122"/>
      <c r="L34" s="122"/>
      <c r="M34" s="164"/>
      <c r="N34" s="122"/>
      <c r="O34" s="170" t="s">
        <v>176</v>
      </c>
      <c r="P34" s="122"/>
      <c r="Q34" s="171" t="s">
        <v>1298</v>
      </c>
      <c r="R34" s="122"/>
      <c r="S34" s="122"/>
      <c r="T34" s="122" t="s">
        <v>1562</v>
      </c>
      <c r="U34" s="122"/>
      <c r="V34" s="122" t="s">
        <v>491</v>
      </c>
      <c r="W34" s="122"/>
      <c r="X34" s="122"/>
      <c r="Y34" s="164"/>
      <c r="Z34" s="122"/>
      <c r="AA34" s="192">
        <v>44560</v>
      </c>
      <c r="AB34" s="192">
        <v>44664</v>
      </c>
      <c r="AC34" s="192">
        <v>44678</v>
      </c>
      <c r="AD34" s="195">
        <v>4</v>
      </c>
      <c r="AE34" s="172"/>
      <c r="AF34" s="172"/>
      <c r="AG34" s="172"/>
      <c r="AH34" s="172"/>
      <c r="AI34" s="122"/>
      <c r="AJ34" s="122" t="s">
        <v>1428</v>
      </c>
      <c r="AK34" s="169">
        <v>180000000</v>
      </c>
      <c r="AL34" s="172"/>
      <c r="AM34" s="172"/>
      <c r="AN34" s="172"/>
      <c r="AO34" s="173"/>
      <c r="AP34" s="173"/>
      <c r="AQ34" s="172"/>
      <c r="AR34" s="174"/>
      <c r="AS34" s="175" t="s">
        <v>1181</v>
      </c>
      <c r="AT34" s="176" t="e">
        <f t="shared" ca="1" si="22"/>
        <v>#DIV/0!</v>
      </c>
      <c r="AU34" s="177">
        <v>0</v>
      </c>
      <c r="AV34" s="177"/>
      <c r="AW34" s="178">
        <v>0</v>
      </c>
      <c r="AX34" s="179">
        <v>0</v>
      </c>
      <c r="AY34" s="180">
        <f t="shared" si="24"/>
        <v>0</v>
      </c>
      <c r="AZ34" s="181">
        <f t="shared" si="25"/>
        <v>0</v>
      </c>
      <c r="BA34" s="181">
        <f t="shared" si="26"/>
        <v>0</v>
      </c>
      <c r="BB34" s="174" t="s">
        <v>1142</v>
      </c>
      <c r="BC34" s="174" t="s">
        <v>1372</v>
      </c>
      <c r="BD34" s="175" t="s">
        <v>1537</v>
      </c>
      <c r="BE34" s="175">
        <f t="shared" si="27"/>
        <v>0</v>
      </c>
      <c r="BF34" s="175">
        <f t="shared" si="23"/>
        <v>0</v>
      </c>
    </row>
    <row r="35" spans="1:58" s="12" customFormat="1" ht="38.25" x14ac:dyDescent="0.25">
      <c r="A35" s="164"/>
      <c r="B35" s="165"/>
      <c r="C35" s="166"/>
      <c r="D35" s="122" t="s">
        <v>1536</v>
      </c>
      <c r="E35" s="122"/>
      <c r="F35" s="122" t="s">
        <v>1429</v>
      </c>
      <c r="G35" s="164" t="s">
        <v>121</v>
      </c>
      <c r="H35" s="167" t="s">
        <v>1492</v>
      </c>
      <c r="I35" s="168" t="s">
        <v>714</v>
      </c>
      <c r="J35" s="169"/>
      <c r="K35" s="122"/>
      <c r="L35" s="122"/>
      <c r="M35" s="164"/>
      <c r="N35" s="122"/>
      <c r="O35" s="170" t="s">
        <v>176</v>
      </c>
      <c r="P35" s="122"/>
      <c r="Q35" s="171" t="s">
        <v>1927</v>
      </c>
      <c r="R35" s="122"/>
      <c r="S35" s="122"/>
      <c r="T35" s="122" t="s">
        <v>1563</v>
      </c>
      <c r="U35" s="122"/>
      <c r="V35" s="122" t="s">
        <v>502</v>
      </c>
      <c r="W35" s="122"/>
      <c r="X35" s="122"/>
      <c r="Y35" s="164"/>
      <c r="Z35" s="122"/>
      <c r="AA35" s="192">
        <v>44560</v>
      </c>
      <c r="AB35" s="192">
        <v>44664</v>
      </c>
      <c r="AC35" s="192">
        <v>44678</v>
      </c>
      <c r="AD35" s="195">
        <v>4</v>
      </c>
      <c r="AE35" s="172"/>
      <c r="AF35" s="172"/>
      <c r="AG35" s="172"/>
      <c r="AH35" s="172"/>
      <c r="AI35" s="122"/>
      <c r="AJ35" s="122" t="s">
        <v>1429</v>
      </c>
      <c r="AK35" s="169">
        <v>600000000</v>
      </c>
      <c r="AL35" s="172"/>
      <c r="AM35" s="172"/>
      <c r="AN35" s="172"/>
      <c r="AO35" s="173"/>
      <c r="AP35" s="173"/>
      <c r="AQ35" s="172"/>
      <c r="AR35" s="174"/>
      <c r="AS35" s="175" t="s">
        <v>1506</v>
      </c>
      <c r="AT35" s="176" t="e">
        <f t="shared" ca="1" si="22"/>
        <v>#DIV/0!</v>
      </c>
      <c r="AU35" s="177">
        <v>0</v>
      </c>
      <c r="AV35" s="177"/>
      <c r="AW35" s="178">
        <v>0</v>
      </c>
      <c r="AX35" s="179">
        <v>0</v>
      </c>
      <c r="AY35" s="180">
        <f t="shared" si="24"/>
        <v>0</v>
      </c>
      <c r="AZ35" s="181">
        <f t="shared" si="25"/>
        <v>0</v>
      </c>
      <c r="BA35" s="181">
        <f t="shared" si="26"/>
        <v>0</v>
      </c>
      <c r="BB35" s="174" t="s">
        <v>1142</v>
      </c>
      <c r="BC35" s="174" t="s">
        <v>1372</v>
      </c>
      <c r="BD35" s="175" t="s">
        <v>1537</v>
      </c>
      <c r="BE35" s="175">
        <f t="shared" si="27"/>
        <v>0</v>
      </c>
      <c r="BF35" s="175">
        <f t="shared" si="23"/>
        <v>0</v>
      </c>
    </row>
    <row r="36" spans="1:58" s="12" customFormat="1" ht="38.25" x14ac:dyDescent="0.25">
      <c r="A36" s="164"/>
      <c r="B36" s="165"/>
      <c r="C36" s="166"/>
      <c r="D36" s="122" t="s">
        <v>1536</v>
      </c>
      <c r="E36" s="122"/>
      <c r="F36" s="122" t="s">
        <v>1957</v>
      </c>
      <c r="G36" s="164" t="s">
        <v>121</v>
      </c>
      <c r="H36" s="167" t="s">
        <v>1492</v>
      </c>
      <c r="I36" s="168" t="s">
        <v>714</v>
      </c>
      <c r="J36" s="169"/>
      <c r="K36" s="122"/>
      <c r="L36" s="122"/>
      <c r="M36" s="164"/>
      <c r="N36" s="122"/>
      <c r="O36" s="170" t="s">
        <v>176</v>
      </c>
      <c r="P36" s="122"/>
      <c r="Q36" s="171" t="s">
        <v>1299</v>
      </c>
      <c r="R36" s="122"/>
      <c r="S36" s="122"/>
      <c r="T36" s="122" t="s">
        <v>1553</v>
      </c>
      <c r="U36" s="122"/>
      <c r="V36" s="122" t="s">
        <v>490</v>
      </c>
      <c r="W36" s="122"/>
      <c r="X36" s="122"/>
      <c r="Y36" s="164"/>
      <c r="Z36" s="122"/>
      <c r="AA36" s="192"/>
      <c r="AB36" s="192"/>
      <c r="AC36" s="192"/>
      <c r="AD36" s="195"/>
      <c r="AE36" s="172"/>
      <c r="AF36" s="172"/>
      <c r="AG36" s="172"/>
      <c r="AH36" s="172"/>
      <c r="AI36" s="122"/>
      <c r="AJ36" s="122" t="s">
        <v>1957</v>
      </c>
      <c r="AK36" s="169">
        <v>300000000</v>
      </c>
      <c r="AL36" s="172"/>
      <c r="AM36" s="172"/>
      <c r="AN36" s="172"/>
      <c r="AO36" s="173"/>
      <c r="AP36" s="173"/>
      <c r="AQ36" s="172"/>
      <c r="AR36" s="174"/>
      <c r="AS36" s="175" t="s">
        <v>848</v>
      </c>
      <c r="AT36" s="176" t="e">
        <f t="shared" ca="1" si="22"/>
        <v>#DIV/0!</v>
      </c>
      <c r="AU36" s="177">
        <v>0</v>
      </c>
      <c r="AV36" s="177"/>
      <c r="AW36" s="178">
        <v>0</v>
      </c>
      <c r="AX36" s="179">
        <v>0</v>
      </c>
      <c r="AY36" s="180">
        <f t="shared" si="24"/>
        <v>0</v>
      </c>
      <c r="AZ36" s="181">
        <f t="shared" si="25"/>
        <v>0</v>
      </c>
      <c r="BA36" s="181">
        <f t="shared" si="26"/>
        <v>0</v>
      </c>
      <c r="BB36" s="174" t="s">
        <v>1142</v>
      </c>
      <c r="BC36" s="174" t="s">
        <v>1372</v>
      </c>
      <c r="BD36" s="175" t="s">
        <v>1537</v>
      </c>
      <c r="BE36" s="175">
        <f t="shared" si="27"/>
        <v>0</v>
      </c>
      <c r="BF36" s="175">
        <f t="shared" si="23"/>
        <v>0</v>
      </c>
    </row>
    <row r="37" spans="1:58" s="12" customFormat="1" ht="38.25" x14ac:dyDescent="0.25">
      <c r="A37" s="164"/>
      <c r="B37" s="165"/>
      <c r="C37" s="166"/>
      <c r="D37" s="122" t="s">
        <v>1536</v>
      </c>
      <c r="E37" s="122"/>
      <c r="F37" s="122" t="s">
        <v>1430</v>
      </c>
      <c r="G37" s="164" t="s">
        <v>121</v>
      </c>
      <c r="H37" s="167" t="s">
        <v>1492</v>
      </c>
      <c r="I37" s="168" t="s">
        <v>714</v>
      </c>
      <c r="J37" s="169"/>
      <c r="K37" s="122"/>
      <c r="L37" s="122"/>
      <c r="M37" s="164"/>
      <c r="N37" s="122"/>
      <c r="O37" s="170" t="s">
        <v>176</v>
      </c>
      <c r="P37" s="122"/>
      <c r="Q37" s="171" t="s">
        <v>1299</v>
      </c>
      <c r="R37" s="122"/>
      <c r="S37" s="122"/>
      <c r="T37" s="122" t="s">
        <v>1554</v>
      </c>
      <c r="U37" s="122"/>
      <c r="V37" s="122" t="s">
        <v>494</v>
      </c>
      <c r="W37" s="122"/>
      <c r="X37" s="122"/>
      <c r="Y37" s="164"/>
      <c r="Z37" s="122"/>
      <c r="AA37" s="192"/>
      <c r="AB37" s="192"/>
      <c r="AC37" s="192"/>
      <c r="AD37" s="195"/>
      <c r="AE37" s="172"/>
      <c r="AF37" s="172"/>
      <c r="AG37" s="172"/>
      <c r="AH37" s="172"/>
      <c r="AI37" s="122"/>
      <c r="AJ37" s="122" t="s">
        <v>1430</v>
      </c>
      <c r="AK37" s="169">
        <v>700000000</v>
      </c>
      <c r="AL37" s="172"/>
      <c r="AM37" s="172"/>
      <c r="AN37" s="172"/>
      <c r="AO37" s="173"/>
      <c r="AP37" s="173"/>
      <c r="AQ37" s="172"/>
      <c r="AR37" s="174"/>
      <c r="AS37" s="175" t="s">
        <v>1507</v>
      </c>
      <c r="AT37" s="176" t="e">
        <f t="shared" ca="1" si="22"/>
        <v>#DIV/0!</v>
      </c>
      <c r="AU37" s="177">
        <v>0</v>
      </c>
      <c r="AV37" s="177"/>
      <c r="AW37" s="178">
        <v>0</v>
      </c>
      <c r="AX37" s="179">
        <v>0</v>
      </c>
      <c r="AY37" s="180">
        <f t="shared" si="24"/>
        <v>0</v>
      </c>
      <c r="AZ37" s="181">
        <f t="shared" si="25"/>
        <v>0</v>
      </c>
      <c r="BA37" s="181">
        <f t="shared" si="26"/>
        <v>0</v>
      </c>
      <c r="BB37" s="174" t="s">
        <v>1142</v>
      </c>
      <c r="BC37" s="174" t="s">
        <v>1372</v>
      </c>
      <c r="BD37" s="175" t="s">
        <v>1537</v>
      </c>
      <c r="BE37" s="175">
        <f t="shared" si="27"/>
        <v>0</v>
      </c>
      <c r="BF37" s="175">
        <f t="shared" si="23"/>
        <v>0</v>
      </c>
    </row>
    <row r="38" spans="1:58" s="12" customFormat="1" ht="38.25" x14ac:dyDescent="0.25">
      <c r="A38" s="164"/>
      <c r="B38" s="165"/>
      <c r="C38" s="166"/>
      <c r="D38" s="122" t="s">
        <v>1536</v>
      </c>
      <c r="E38" s="122"/>
      <c r="F38" s="122" t="s">
        <v>1431</v>
      </c>
      <c r="G38" s="164" t="s">
        <v>121</v>
      </c>
      <c r="H38" s="167" t="s">
        <v>1492</v>
      </c>
      <c r="I38" s="168" t="s">
        <v>714</v>
      </c>
      <c r="J38" s="169"/>
      <c r="K38" s="122"/>
      <c r="L38" s="122"/>
      <c r="M38" s="164"/>
      <c r="N38" s="122"/>
      <c r="O38" s="170" t="s">
        <v>176</v>
      </c>
      <c r="P38" s="122"/>
      <c r="Q38" s="171" t="s">
        <v>1299</v>
      </c>
      <c r="R38" s="122"/>
      <c r="S38" s="122"/>
      <c r="T38" s="122" t="s">
        <v>1555</v>
      </c>
      <c r="U38" s="122"/>
      <c r="V38" s="122" t="s">
        <v>494</v>
      </c>
      <c r="W38" s="122"/>
      <c r="X38" s="122"/>
      <c r="Y38" s="164"/>
      <c r="Z38" s="122"/>
      <c r="AA38" s="192"/>
      <c r="AB38" s="192"/>
      <c r="AC38" s="192"/>
      <c r="AD38" s="195"/>
      <c r="AE38" s="172"/>
      <c r="AF38" s="172"/>
      <c r="AG38" s="172"/>
      <c r="AH38" s="172"/>
      <c r="AI38" s="122"/>
      <c r="AJ38" s="122" t="s">
        <v>1431</v>
      </c>
      <c r="AK38" s="169">
        <v>2000000000</v>
      </c>
      <c r="AL38" s="172"/>
      <c r="AM38" s="172"/>
      <c r="AN38" s="172"/>
      <c r="AO38" s="173"/>
      <c r="AP38" s="173"/>
      <c r="AQ38" s="172"/>
      <c r="AR38" s="174"/>
      <c r="AS38" s="175" t="s">
        <v>1507</v>
      </c>
      <c r="AT38" s="176" t="e">
        <f t="shared" ca="1" si="22"/>
        <v>#DIV/0!</v>
      </c>
      <c r="AU38" s="177">
        <v>0</v>
      </c>
      <c r="AV38" s="177"/>
      <c r="AW38" s="178">
        <v>0</v>
      </c>
      <c r="AX38" s="179">
        <v>0</v>
      </c>
      <c r="AY38" s="180">
        <f t="shared" si="24"/>
        <v>0</v>
      </c>
      <c r="AZ38" s="181">
        <f t="shared" si="25"/>
        <v>0</v>
      </c>
      <c r="BA38" s="181">
        <f t="shared" si="26"/>
        <v>0</v>
      </c>
      <c r="BB38" s="174" t="s">
        <v>1142</v>
      </c>
      <c r="BC38" s="174" t="s">
        <v>1372</v>
      </c>
      <c r="BD38" s="175" t="s">
        <v>1537</v>
      </c>
      <c r="BE38" s="175">
        <f t="shared" si="27"/>
        <v>0</v>
      </c>
      <c r="BF38" s="175">
        <f t="shared" si="23"/>
        <v>0</v>
      </c>
    </row>
    <row r="39" spans="1:58" s="12" customFormat="1" ht="38.25" x14ac:dyDescent="0.25">
      <c r="A39" s="164"/>
      <c r="B39" s="165"/>
      <c r="C39" s="166"/>
      <c r="D39" s="122" t="s">
        <v>1536</v>
      </c>
      <c r="E39" s="122"/>
      <c r="F39" s="122" t="s">
        <v>1432</v>
      </c>
      <c r="G39" s="164" t="s">
        <v>121</v>
      </c>
      <c r="H39" s="167" t="s">
        <v>1492</v>
      </c>
      <c r="I39" s="168" t="s">
        <v>714</v>
      </c>
      <c r="J39" s="169"/>
      <c r="K39" s="122"/>
      <c r="L39" s="122"/>
      <c r="M39" s="164"/>
      <c r="N39" s="122"/>
      <c r="O39" s="170" t="s">
        <v>176</v>
      </c>
      <c r="P39" s="122"/>
      <c r="Q39" s="171" t="s">
        <v>1504</v>
      </c>
      <c r="R39" s="122"/>
      <c r="S39" s="122"/>
      <c r="T39" s="122" t="s">
        <v>1561</v>
      </c>
      <c r="U39" s="122"/>
      <c r="V39" s="122" t="s">
        <v>494</v>
      </c>
      <c r="W39" s="122"/>
      <c r="X39" s="122"/>
      <c r="Y39" s="164"/>
      <c r="Z39" s="122"/>
      <c r="AA39" s="192"/>
      <c r="AB39" s="192"/>
      <c r="AC39" s="192"/>
      <c r="AD39" s="195"/>
      <c r="AE39" s="172"/>
      <c r="AF39" s="172"/>
      <c r="AG39" s="172"/>
      <c r="AH39" s="172"/>
      <c r="AI39" s="122"/>
      <c r="AJ39" s="122" t="s">
        <v>1432</v>
      </c>
      <c r="AK39" s="169">
        <v>100000000</v>
      </c>
      <c r="AL39" s="172"/>
      <c r="AM39" s="172"/>
      <c r="AN39" s="172"/>
      <c r="AO39" s="173"/>
      <c r="AP39" s="173"/>
      <c r="AQ39" s="172"/>
      <c r="AR39" s="174"/>
      <c r="AS39" s="175" t="s">
        <v>1508</v>
      </c>
      <c r="AT39" s="176" t="e">
        <f t="shared" ca="1" si="22"/>
        <v>#DIV/0!</v>
      </c>
      <c r="AU39" s="177">
        <v>0</v>
      </c>
      <c r="AV39" s="177"/>
      <c r="AW39" s="178">
        <v>0</v>
      </c>
      <c r="AX39" s="179">
        <v>0</v>
      </c>
      <c r="AY39" s="180">
        <f t="shared" si="24"/>
        <v>0</v>
      </c>
      <c r="AZ39" s="181">
        <f t="shared" si="25"/>
        <v>0</v>
      </c>
      <c r="BA39" s="181">
        <f t="shared" si="26"/>
        <v>0</v>
      </c>
      <c r="BB39" s="174" t="s">
        <v>1142</v>
      </c>
      <c r="BC39" s="174" t="s">
        <v>1372</v>
      </c>
      <c r="BD39" s="175" t="s">
        <v>1537</v>
      </c>
      <c r="BE39" s="175">
        <f t="shared" si="27"/>
        <v>0</v>
      </c>
      <c r="BF39" s="175">
        <f t="shared" si="23"/>
        <v>0</v>
      </c>
    </row>
    <row r="40" spans="1:58" s="12" customFormat="1" ht="38.25" x14ac:dyDescent="0.25">
      <c r="A40" s="164"/>
      <c r="B40" s="165"/>
      <c r="C40" s="166"/>
      <c r="D40" s="122" t="s">
        <v>1536</v>
      </c>
      <c r="E40" s="122"/>
      <c r="F40" s="122" t="s">
        <v>1433</v>
      </c>
      <c r="G40" s="164" t="s">
        <v>121</v>
      </c>
      <c r="H40" s="167" t="s">
        <v>1492</v>
      </c>
      <c r="I40" s="168" t="s">
        <v>714</v>
      </c>
      <c r="J40" s="169"/>
      <c r="K40" s="122"/>
      <c r="L40" s="122"/>
      <c r="M40" s="164"/>
      <c r="N40" s="122"/>
      <c r="O40" s="170" t="s">
        <v>176</v>
      </c>
      <c r="P40" s="122"/>
      <c r="Q40" s="171" t="s">
        <v>1302</v>
      </c>
      <c r="R40" s="122"/>
      <c r="S40" s="122"/>
      <c r="T40" s="122" t="s">
        <v>1559</v>
      </c>
      <c r="U40" s="122" t="s">
        <v>1560</v>
      </c>
      <c r="V40" s="122" t="s">
        <v>505</v>
      </c>
      <c r="W40" s="122"/>
      <c r="X40" s="122"/>
      <c r="Y40" s="164"/>
      <c r="Z40" s="122"/>
      <c r="AA40" s="192">
        <v>44560</v>
      </c>
      <c r="AB40" s="192">
        <v>44664</v>
      </c>
      <c r="AC40" s="192">
        <v>44678</v>
      </c>
      <c r="AD40" s="195">
        <v>4</v>
      </c>
      <c r="AE40" s="172"/>
      <c r="AF40" s="172"/>
      <c r="AG40" s="172"/>
      <c r="AH40" s="172"/>
      <c r="AI40" s="122"/>
      <c r="AJ40" s="122" t="s">
        <v>1433</v>
      </c>
      <c r="AK40" s="169">
        <v>100000000</v>
      </c>
      <c r="AL40" s="172"/>
      <c r="AM40" s="172"/>
      <c r="AN40" s="172"/>
      <c r="AO40" s="173"/>
      <c r="AP40" s="173"/>
      <c r="AQ40" s="172"/>
      <c r="AR40" s="174"/>
      <c r="AS40" s="175" t="s">
        <v>1509</v>
      </c>
      <c r="AT40" s="176" t="e">
        <f t="shared" ca="1" si="22"/>
        <v>#DIV/0!</v>
      </c>
      <c r="AU40" s="177">
        <v>0</v>
      </c>
      <c r="AV40" s="177"/>
      <c r="AW40" s="178">
        <v>0</v>
      </c>
      <c r="AX40" s="179">
        <v>0</v>
      </c>
      <c r="AY40" s="180">
        <f t="shared" si="24"/>
        <v>0</v>
      </c>
      <c r="AZ40" s="181">
        <f t="shared" si="25"/>
        <v>0</v>
      </c>
      <c r="BA40" s="181">
        <f t="shared" si="26"/>
        <v>0</v>
      </c>
      <c r="BB40" s="174" t="s">
        <v>1142</v>
      </c>
      <c r="BC40" s="174" t="s">
        <v>1372</v>
      </c>
      <c r="BD40" s="175" t="s">
        <v>1537</v>
      </c>
      <c r="BE40" s="175">
        <f t="shared" si="27"/>
        <v>0</v>
      </c>
      <c r="BF40" s="175">
        <f t="shared" si="23"/>
        <v>0</v>
      </c>
    </row>
    <row r="41" spans="1:58" s="12" customFormat="1" ht="51" x14ac:dyDescent="0.25">
      <c r="A41" s="164"/>
      <c r="B41" s="165"/>
      <c r="C41" s="166"/>
      <c r="D41" s="122" t="s">
        <v>1536</v>
      </c>
      <c r="E41" s="122"/>
      <c r="F41" s="122" t="s">
        <v>1434</v>
      </c>
      <c r="G41" s="164" t="s">
        <v>121</v>
      </c>
      <c r="H41" s="167" t="s">
        <v>1492</v>
      </c>
      <c r="I41" s="168" t="s">
        <v>714</v>
      </c>
      <c r="J41" s="169"/>
      <c r="K41" s="122"/>
      <c r="L41" s="122"/>
      <c r="M41" s="164"/>
      <c r="N41" s="122"/>
      <c r="O41" s="170" t="s">
        <v>176</v>
      </c>
      <c r="P41" s="122"/>
      <c r="Q41" s="171" t="s">
        <v>1303</v>
      </c>
      <c r="R41" s="122"/>
      <c r="S41" s="122"/>
      <c r="T41" s="122" t="s">
        <v>1556</v>
      </c>
      <c r="U41" s="122"/>
      <c r="V41" s="122" t="s">
        <v>504</v>
      </c>
      <c r="W41" s="122"/>
      <c r="X41" s="122"/>
      <c r="Y41" s="164"/>
      <c r="Z41" s="122"/>
      <c r="AA41" s="192">
        <v>44560</v>
      </c>
      <c r="AB41" s="192">
        <v>44664</v>
      </c>
      <c r="AC41" s="192">
        <v>44678</v>
      </c>
      <c r="AD41" s="195">
        <v>4</v>
      </c>
      <c r="AE41" s="172"/>
      <c r="AF41" s="172"/>
      <c r="AG41" s="172"/>
      <c r="AH41" s="172"/>
      <c r="AI41" s="122"/>
      <c r="AJ41" s="122" t="s">
        <v>1434</v>
      </c>
      <c r="AK41" s="169">
        <v>1200000000</v>
      </c>
      <c r="AL41" s="172"/>
      <c r="AM41" s="172"/>
      <c r="AN41" s="172"/>
      <c r="AO41" s="173"/>
      <c r="AP41" s="173"/>
      <c r="AQ41" s="172"/>
      <c r="AR41" s="174"/>
      <c r="AS41" s="175" t="s">
        <v>1510</v>
      </c>
      <c r="AT41" s="176" t="e">
        <f t="shared" ca="1" si="22"/>
        <v>#DIV/0!</v>
      </c>
      <c r="AU41" s="177">
        <v>0</v>
      </c>
      <c r="AV41" s="177"/>
      <c r="AW41" s="178">
        <v>0</v>
      </c>
      <c r="AX41" s="179">
        <v>0</v>
      </c>
      <c r="AY41" s="180">
        <f t="shared" si="24"/>
        <v>0</v>
      </c>
      <c r="AZ41" s="181">
        <f t="shared" si="25"/>
        <v>0</v>
      </c>
      <c r="BA41" s="181">
        <f t="shared" si="26"/>
        <v>0</v>
      </c>
      <c r="BB41" s="174" t="s">
        <v>1142</v>
      </c>
      <c r="BC41" s="174" t="s">
        <v>1372</v>
      </c>
      <c r="BD41" s="175" t="s">
        <v>1537</v>
      </c>
      <c r="BE41" s="175">
        <f t="shared" si="27"/>
        <v>0</v>
      </c>
      <c r="BF41" s="175">
        <f t="shared" si="23"/>
        <v>0</v>
      </c>
    </row>
    <row r="42" spans="1:58" s="12" customFormat="1" ht="51" x14ac:dyDescent="0.25">
      <c r="A42" s="164"/>
      <c r="B42" s="165"/>
      <c r="C42" s="166"/>
      <c r="D42" s="122" t="s">
        <v>1536</v>
      </c>
      <c r="E42" s="122"/>
      <c r="F42" s="122" t="s">
        <v>1435</v>
      </c>
      <c r="G42" s="164" t="s">
        <v>121</v>
      </c>
      <c r="H42" s="167" t="s">
        <v>1492</v>
      </c>
      <c r="I42" s="168" t="s">
        <v>714</v>
      </c>
      <c r="J42" s="169"/>
      <c r="K42" s="122"/>
      <c r="L42" s="122"/>
      <c r="M42" s="164"/>
      <c r="N42" s="122"/>
      <c r="O42" s="170" t="s">
        <v>176</v>
      </c>
      <c r="P42" s="122"/>
      <c r="Q42" s="171" t="s">
        <v>1303</v>
      </c>
      <c r="R42" s="122"/>
      <c r="S42" s="122"/>
      <c r="T42" s="122" t="s">
        <v>1564</v>
      </c>
      <c r="U42" s="122" t="s">
        <v>1565</v>
      </c>
      <c r="V42" s="122" t="s">
        <v>504</v>
      </c>
      <c r="W42" s="122"/>
      <c r="X42" s="122"/>
      <c r="Y42" s="164"/>
      <c r="Z42" s="122"/>
      <c r="AA42" s="192">
        <v>44560</v>
      </c>
      <c r="AB42" s="192">
        <v>44664</v>
      </c>
      <c r="AC42" s="192">
        <v>44678</v>
      </c>
      <c r="AD42" s="195">
        <v>4</v>
      </c>
      <c r="AE42" s="172"/>
      <c r="AF42" s="172"/>
      <c r="AG42" s="172"/>
      <c r="AH42" s="172"/>
      <c r="AI42" s="122"/>
      <c r="AJ42" s="122" t="s">
        <v>1435</v>
      </c>
      <c r="AK42" s="169">
        <v>3700000000</v>
      </c>
      <c r="AL42" s="172"/>
      <c r="AM42" s="172"/>
      <c r="AN42" s="172"/>
      <c r="AO42" s="173"/>
      <c r="AP42" s="173"/>
      <c r="AQ42" s="172"/>
      <c r="AR42" s="174"/>
      <c r="AS42" s="175" t="s">
        <v>1510</v>
      </c>
      <c r="AT42" s="176" t="e">
        <f t="shared" ca="1" si="22"/>
        <v>#DIV/0!</v>
      </c>
      <c r="AU42" s="177">
        <v>0</v>
      </c>
      <c r="AV42" s="177"/>
      <c r="AW42" s="178">
        <v>0</v>
      </c>
      <c r="AX42" s="179">
        <v>0</v>
      </c>
      <c r="AY42" s="180">
        <f t="shared" si="24"/>
        <v>0</v>
      </c>
      <c r="AZ42" s="181">
        <f t="shared" si="25"/>
        <v>0</v>
      </c>
      <c r="BA42" s="181">
        <f t="shared" si="26"/>
        <v>0</v>
      </c>
      <c r="BB42" s="174" t="s">
        <v>1142</v>
      </c>
      <c r="BC42" s="174" t="s">
        <v>1372</v>
      </c>
      <c r="BD42" s="175" t="s">
        <v>1537</v>
      </c>
      <c r="BE42" s="175">
        <f t="shared" si="27"/>
        <v>0</v>
      </c>
      <c r="BF42" s="175">
        <f t="shared" si="23"/>
        <v>0</v>
      </c>
    </row>
    <row r="43" spans="1:58" s="12" customFormat="1" ht="51" x14ac:dyDescent="0.25">
      <c r="A43" s="164"/>
      <c r="B43" s="165"/>
      <c r="C43" s="166"/>
      <c r="D43" s="122" t="s">
        <v>1536</v>
      </c>
      <c r="E43" s="122"/>
      <c r="F43" s="122" t="s">
        <v>1436</v>
      </c>
      <c r="G43" s="164" t="s">
        <v>121</v>
      </c>
      <c r="H43" s="167" t="s">
        <v>1492</v>
      </c>
      <c r="I43" s="168" t="s">
        <v>714</v>
      </c>
      <c r="J43" s="169"/>
      <c r="K43" s="122"/>
      <c r="L43" s="122"/>
      <c r="M43" s="164"/>
      <c r="N43" s="122"/>
      <c r="O43" s="170" t="s">
        <v>176</v>
      </c>
      <c r="P43" s="122"/>
      <c r="Q43" s="171" t="s">
        <v>1505</v>
      </c>
      <c r="R43" s="122"/>
      <c r="S43" s="122"/>
      <c r="T43" s="122" t="s">
        <v>1566</v>
      </c>
      <c r="U43" s="122"/>
      <c r="V43" s="122" t="s">
        <v>502</v>
      </c>
      <c r="W43" s="122"/>
      <c r="X43" s="122"/>
      <c r="Y43" s="164"/>
      <c r="Z43" s="122"/>
      <c r="AA43" s="192">
        <v>44560</v>
      </c>
      <c r="AB43" s="192">
        <v>44664</v>
      </c>
      <c r="AC43" s="192">
        <v>44678</v>
      </c>
      <c r="AD43" s="195">
        <v>4</v>
      </c>
      <c r="AE43" s="172"/>
      <c r="AF43" s="172"/>
      <c r="AG43" s="172"/>
      <c r="AH43" s="172"/>
      <c r="AI43" s="122"/>
      <c r="AJ43" s="122" t="s">
        <v>1436</v>
      </c>
      <c r="AK43" s="169">
        <v>250000000</v>
      </c>
      <c r="AL43" s="172"/>
      <c r="AM43" s="172"/>
      <c r="AN43" s="172"/>
      <c r="AO43" s="173"/>
      <c r="AP43" s="173"/>
      <c r="AQ43" s="172"/>
      <c r="AR43" s="174"/>
      <c r="AS43" s="175" t="s">
        <v>1511</v>
      </c>
      <c r="AT43" s="176" t="e">
        <f t="shared" ca="1" si="22"/>
        <v>#DIV/0!</v>
      </c>
      <c r="AU43" s="177">
        <v>0</v>
      </c>
      <c r="AV43" s="177"/>
      <c r="AW43" s="178">
        <v>0</v>
      </c>
      <c r="AX43" s="179">
        <v>0</v>
      </c>
      <c r="AY43" s="180">
        <f t="shared" si="24"/>
        <v>0</v>
      </c>
      <c r="AZ43" s="181">
        <f t="shared" si="25"/>
        <v>0</v>
      </c>
      <c r="BA43" s="181">
        <f t="shared" si="26"/>
        <v>0</v>
      </c>
      <c r="BB43" s="174" t="s">
        <v>1142</v>
      </c>
      <c r="BC43" s="174" t="s">
        <v>1372</v>
      </c>
      <c r="BD43" s="175" t="s">
        <v>1537</v>
      </c>
      <c r="BE43" s="175">
        <f t="shared" si="27"/>
        <v>0</v>
      </c>
      <c r="BF43" s="175">
        <f t="shared" si="23"/>
        <v>0</v>
      </c>
    </row>
    <row r="44" spans="1:58" s="12" customFormat="1" ht="38.25" x14ac:dyDescent="0.25">
      <c r="A44" s="164"/>
      <c r="B44" s="165"/>
      <c r="C44" s="166"/>
      <c r="D44" s="122" t="s">
        <v>1536</v>
      </c>
      <c r="E44" s="122"/>
      <c r="F44" s="122" t="s">
        <v>1437</v>
      </c>
      <c r="G44" s="164" t="s">
        <v>121</v>
      </c>
      <c r="H44" s="167" t="s">
        <v>1492</v>
      </c>
      <c r="I44" s="168" t="s">
        <v>714</v>
      </c>
      <c r="J44" s="169"/>
      <c r="K44" s="122"/>
      <c r="L44" s="122"/>
      <c r="M44" s="164"/>
      <c r="N44" s="122"/>
      <c r="O44" s="170" t="s">
        <v>176</v>
      </c>
      <c r="P44" s="122"/>
      <c r="Q44" s="171" t="s">
        <v>1500</v>
      </c>
      <c r="R44" s="122"/>
      <c r="S44" s="122"/>
      <c r="T44" s="122" t="s">
        <v>1567</v>
      </c>
      <c r="U44" s="122"/>
      <c r="V44" s="122" t="s">
        <v>984</v>
      </c>
      <c r="W44" s="122"/>
      <c r="X44" s="122"/>
      <c r="Y44" s="164"/>
      <c r="Z44" s="122"/>
      <c r="AA44" s="192">
        <v>44560</v>
      </c>
      <c r="AB44" s="192">
        <v>44664</v>
      </c>
      <c r="AC44" s="192">
        <v>44678</v>
      </c>
      <c r="AD44" s="195">
        <v>4</v>
      </c>
      <c r="AE44" s="172"/>
      <c r="AF44" s="172"/>
      <c r="AG44" s="172"/>
      <c r="AH44" s="172"/>
      <c r="AI44" s="122"/>
      <c r="AJ44" s="122" t="s">
        <v>1437</v>
      </c>
      <c r="AK44" s="169">
        <v>300000000</v>
      </c>
      <c r="AL44" s="172"/>
      <c r="AM44" s="172"/>
      <c r="AN44" s="172"/>
      <c r="AO44" s="173"/>
      <c r="AP44" s="173"/>
      <c r="AQ44" s="172"/>
      <c r="AR44" s="174"/>
      <c r="AS44" s="175" t="s">
        <v>1512</v>
      </c>
      <c r="AT44" s="176" t="e">
        <f t="shared" ca="1" si="22"/>
        <v>#DIV/0!</v>
      </c>
      <c r="AU44" s="177">
        <v>0</v>
      </c>
      <c r="AV44" s="177"/>
      <c r="AW44" s="178">
        <v>0</v>
      </c>
      <c r="AX44" s="179">
        <v>0</v>
      </c>
      <c r="AY44" s="180">
        <f t="shared" si="24"/>
        <v>0</v>
      </c>
      <c r="AZ44" s="181">
        <f t="shared" si="25"/>
        <v>0</v>
      </c>
      <c r="BA44" s="181">
        <f t="shared" si="26"/>
        <v>0</v>
      </c>
      <c r="BB44" s="174" t="s">
        <v>1142</v>
      </c>
      <c r="BC44" s="174" t="s">
        <v>1372</v>
      </c>
      <c r="BD44" s="175" t="s">
        <v>1537</v>
      </c>
      <c r="BE44" s="175">
        <f t="shared" si="27"/>
        <v>0</v>
      </c>
      <c r="BF44" s="175">
        <f t="shared" si="23"/>
        <v>0</v>
      </c>
    </row>
    <row r="45" spans="1:58" s="12" customFormat="1" ht="38.25" x14ac:dyDescent="0.25">
      <c r="A45" s="164"/>
      <c r="B45" s="165"/>
      <c r="C45" s="166"/>
      <c r="D45" s="122" t="s">
        <v>1536</v>
      </c>
      <c r="E45" s="122"/>
      <c r="F45" s="122" t="s">
        <v>1438</v>
      </c>
      <c r="G45" s="164" t="s">
        <v>121</v>
      </c>
      <c r="H45" s="167" t="s">
        <v>1492</v>
      </c>
      <c r="I45" s="168" t="s">
        <v>714</v>
      </c>
      <c r="J45" s="169"/>
      <c r="K45" s="122"/>
      <c r="L45" s="122"/>
      <c r="M45" s="164"/>
      <c r="N45" s="122"/>
      <c r="O45" s="170" t="s">
        <v>176</v>
      </c>
      <c r="P45" s="122"/>
      <c r="Q45" s="171" t="s">
        <v>1499</v>
      </c>
      <c r="R45" s="122"/>
      <c r="S45" s="122"/>
      <c r="T45" s="122" t="s">
        <v>1568</v>
      </c>
      <c r="U45" s="122"/>
      <c r="V45" s="122" t="s">
        <v>984</v>
      </c>
      <c r="W45" s="122"/>
      <c r="X45" s="122"/>
      <c r="Y45" s="164"/>
      <c r="Z45" s="122"/>
      <c r="AA45" s="192"/>
      <c r="AB45" s="192"/>
      <c r="AC45" s="192"/>
      <c r="AD45" s="195"/>
      <c r="AE45" s="172"/>
      <c r="AF45" s="172"/>
      <c r="AG45" s="172"/>
      <c r="AH45" s="172"/>
      <c r="AI45" s="122"/>
      <c r="AJ45" s="122" t="s">
        <v>1438</v>
      </c>
      <c r="AK45" s="169">
        <v>100000000</v>
      </c>
      <c r="AL45" s="172"/>
      <c r="AM45" s="172"/>
      <c r="AN45" s="172"/>
      <c r="AO45" s="173"/>
      <c r="AP45" s="173"/>
      <c r="AQ45" s="172"/>
      <c r="AR45" s="174"/>
      <c r="AS45" s="175" t="s">
        <v>1513</v>
      </c>
      <c r="AT45" s="176" t="e">
        <f t="shared" ca="1" si="22"/>
        <v>#DIV/0!</v>
      </c>
      <c r="AU45" s="177">
        <v>0</v>
      </c>
      <c r="AV45" s="177"/>
      <c r="AW45" s="178">
        <v>0</v>
      </c>
      <c r="AX45" s="179">
        <v>0</v>
      </c>
      <c r="AY45" s="180">
        <f t="shared" si="24"/>
        <v>0</v>
      </c>
      <c r="AZ45" s="181">
        <f t="shared" si="25"/>
        <v>0</v>
      </c>
      <c r="BA45" s="181">
        <f t="shared" si="26"/>
        <v>0</v>
      </c>
      <c r="BB45" s="174" t="s">
        <v>1142</v>
      </c>
      <c r="BC45" s="174" t="s">
        <v>1372</v>
      </c>
      <c r="BD45" s="175" t="s">
        <v>1537</v>
      </c>
      <c r="BE45" s="175">
        <f t="shared" si="27"/>
        <v>0</v>
      </c>
      <c r="BF45" s="175">
        <f t="shared" si="23"/>
        <v>0</v>
      </c>
    </row>
    <row r="46" spans="1:58" s="12" customFormat="1" ht="38.25" x14ac:dyDescent="0.25">
      <c r="A46" s="164"/>
      <c r="B46" s="165"/>
      <c r="C46" s="166"/>
      <c r="D46" s="122" t="s">
        <v>1536</v>
      </c>
      <c r="E46" s="122"/>
      <c r="F46" s="122" t="s">
        <v>1439</v>
      </c>
      <c r="G46" s="164" t="s">
        <v>121</v>
      </c>
      <c r="H46" s="167" t="s">
        <v>1492</v>
      </c>
      <c r="I46" s="168" t="s">
        <v>714</v>
      </c>
      <c r="J46" s="169"/>
      <c r="K46" s="122"/>
      <c r="L46" s="122"/>
      <c r="M46" s="164"/>
      <c r="N46" s="122"/>
      <c r="O46" s="170" t="s">
        <v>176</v>
      </c>
      <c r="P46" s="122"/>
      <c r="Q46" s="171" t="s">
        <v>1317</v>
      </c>
      <c r="R46" s="122"/>
      <c r="S46" s="122"/>
      <c r="T46" s="122" t="s">
        <v>1569</v>
      </c>
      <c r="U46" s="122"/>
      <c r="V46" s="122" t="s">
        <v>494</v>
      </c>
      <c r="W46" s="122"/>
      <c r="X46" s="122"/>
      <c r="Y46" s="164"/>
      <c r="Z46" s="122"/>
      <c r="AA46" s="192">
        <v>44560</v>
      </c>
      <c r="AB46" s="192">
        <v>44664</v>
      </c>
      <c r="AC46" s="192">
        <v>44678</v>
      </c>
      <c r="AD46" s="195">
        <v>4</v>
      </c>
      <c r="AE46" s="172"/>
      <c r="AF46" s="172"/>
      <c r="AG46" s="172"/>
      <c r="AH46" s="172"/>
      <c r="AI46" s="122"/>
      <c r="AJ46" s="122" t="s">
        <v>1439</v>
      </c>
      <c r="AK46" s="169">
        <v>350000000</v>
      </c>
      <c r="AL46" s="172"/>
      <c r="AM46" s="172"/>
      <c r="AN46" s="172"/>
      <c r="AO46" s="173"/>
      <c r="AP46" s="173"/>
      <c r="AQ46" s="172"/>
      <c r="AR46" s="174"/>
      <c r="AS46" s="175" t="s">
        <v>1514</v>
      </c>
      <c r="AT46" s="176" t="e">
        <f t="shared" ca="1" si="22"/>
        <v>#DIV/0!</v>
      </c>
      <c r="AU46" s="177">
        <v>0</v>
      </c>
      <c r="AV46" s="177"/>
      <c r="AW46" s="178">
        <v>0</v>
      </c>
      <c r="AX46" s="179">
        <v>0</v>
      </c>
      <c r="AY46" s="180">
        <f t="shared" si="24"/>
        <v>0</v>
      </c>
      <c r="AZ46" s="181">
        <f t="shared" si="25"/>
        <v>0</v>
      </c>
      <c r="BA46" s="181">
        <f t="shared" si="26"/>
        <v>0</v>
      </c>
      <c r="BB46" s="174" t="s">
        <v>1142</v>
      </c>
      <c r="BC46" s="174" t="s">
        <v>1372</v>
      </c>
      <c r="BD46" s="175" t="s">
        <v>1537</v>
      </c>
      <c r="BE46" s="175">
        <f t="shared" si="27"/>
        <v>0</v>
      </c>
      <c r="BF46" s="175">
        <f t="shared" si="23"/>
        <v>0</v>
      </c>
    </row>
    <row r="47" spans="1:58" s="12" customFormat="1" ht="38.25" x14ac:dyDescent="0.25">
      <c r="A47" s="164"/>
      <c r="B47" s="165"/>
      <c r="C47" s="166"/>
      <c r="D47" s="122" t="s">
        <v>1536</v>
      </c>
      <c r="E47" s="122"/>
      <c r="F47" s="122" t="s">
        <v>1440</v>
      </c>
      <c r="G47" s="164" t="s">
        <v>121</v>
      </c>
      <c r="H47" s="167" t="s">
        <v>1492</v>
      </c>
      <c r="I47" s="168" t="s">
        <v>714</v>
      </c>
      <c r="J47" s="169"/>
      <c r="K47" s="122"/>
      <c r="L47" s="122"/>
      <c r="M47" s="164"/>
      <c r="N47" s="122"/>
      <c r="O47" s="170" t="s">
        <v>176</v>
      </c>
      <c r="P47" s="122"/>
      <c r="Q47" s="171" t="s">
        <v>1317</v>
      </c>
      <c r="R47" s="122"/>
      <c r="S47" s="122"/>
      <c r="T47" s="122" t="s">
        <v>1557</v>
      </c>
      <c r="U47" s="122"/>
      <c r="V47" s="122" t="s">
        <v>494</v>
      </c>
      <c r="W47" s="122"/>
      <c r="X47" s="122"/>
      <c r="Y47" s="164"/>
      <c r="Z47" s="122"/>
      <c r="AA47" s="192">
        <v>44560</v>
      </c>
      <c r="AB47" s="192">
        <v>44664</v>
      </c>
      <c r="AC47" s="192">
        <v>44678</v>
      </c>
      <c r="AD47" s="195">
        <v>4</v>
      </c>
      <c r="AE47" s="172"/>
      <c r="AF47" s="172"/>
      <c r="AG47" s="172"/>
      <c r="AH47" s="172"/>
      <c r="AI47" s="122"/>
      <c r="AJ47" s="122" t="s">
        <v>1440</v>
      </c>
      <c r="AK47" s="169">
        <v>1000000000</v>
      </c>
      <c r="AL47" s="172"/>
      <c r="AM47" s="172"/>
      <c r="AN47" s="172"/>
      <c r="AO47" s="173"/>
      <c r="AP47" s="173"/>
      <c r="AQ47" s="172"/>
      <c r="AR47" s="174"/>
      <c r="AS47" s="175" t="s">
        <v>1514</v>
      </c>
      <c r="AT47" s="176" t="e">
        <f t="shared" ca="1" si="22"/>
        <v>#DIV/0!</v>
      </c>
      <c r="AU47" s="177">
        <v>0</v>
      </c>
      <c r="AV47" s="177"/>
      <c r="AW47" s="178">
        <v>0</v>
      </c>
      <c r="AX47" s="179">
        <v>0</v>
      </c>
      <c r="AY47" s="180">
        <f t="shared" si="24"/>
        <v>0</v>
      </c>
      <c r="AZ47" s="181">
        <f t="shared" si="25"/>
        <v>0</v>
      </c>
      <c r="BA47" s="181">
        <f t="shared" si="26"/>
        <v>0</v>
      </c>
      <c r="BB47" s="174" t="s">
        <v>1142</v>
      </c>
      <c r="BC47" s="174" t="s">
        <v>1372</v>
      </c>
      <c r="BD47" s="175" t="s">
        <v>1537</v>
      </c>
      <c r="BE47" s="175">
        <f t="shared" si="27"/>
        <v>0</v>
      </c>
      <c r="BF47" s="175">
        <f t="shared" si="23"/>
        <v>0</v>
      </c>
    </row>
    <row r="48" spans="1:58" s="12" customFormat="1" ht="38.25" x14ac:dyDescent="0.25">
      <c r="A48" s="164"/>
      <c r="B48" s="165"/>
      <c r="C48" s="166"/>
      <c r="D48" s="122" t="s">
        <v>1536</v>
      </c>
      <c r="E48" s="122"/>
      <c r="F48" s="122" t="s">
        <v>1441</v>
      </c>
      <c r="G48" s="164" t="s">
        <v>121</v>
      </c>
      <c r="H48" s="167" t="s">
        <v>1492</v>
      </c>
      <c r="I48" s="168" t="s">
        <v>714</v>
      </c>
      <c r="J48" s="169"/>
      <c r="K48" s="122"/>
      <c r="L48" s="122"/>
      <c r="M48" s="164"/>
      <c r="N48" s="122"/>
      <c r="O48" s="170" t="s">
        <v>176</v>
      </c>
      <c r="P48" s="122"/>
      <c r="Q48" s="171" t="s">
        <v>1493</v>
      </c>
      <c r="R48" s="122"/>
      <c r="S48" s="122"/>
      <c r="T48" s="122" t="s">
        <v>1570</v>
      </c>
      <c r="U48" s="122"/>
      <c r="V48" s="122" t="s">
        <v>501</v>
      </c>
      <c r="W48" s="122"/>
      <c r="X48" s="122"/>
      <c r="Y48" s="164"/>
      <c r="Z48" s="122"/>
      <c r="AA48" s="192">
        <v>44560</v>
      </c>
      <c r="AB48" s="192">
        <v>44664</v>
      </c>
      <c r="AC48" s="192">
        <v>44678</v>
      </c>
      <c r="AD48" s="195">
        <v>4</v>
      </c>
      <c r="AE48" s="172"/>
      <c r="AF48" s="172"/>
      <c r="AG48" s="172"/>
      <c r="AH48" s="172"/>
      <c r="AI48" s="122"/>
      <c r="AJ48" s="122" t="s">
        <v>1441</v>
      </c>
      <c r="AK48" s="169">
        <v>100000000</v>
      </c>
      <c r="AL48" s="172"/>
      <c r="AM48" s="172"/>
      <c r="AN48" s="172"/>
      <c r="AO48" s="173"/>
      <c r="AP48" s="173"/>
      <c r="AQ48" s="172"/>
      <c r="AR48" s="174"/>
      <c r="AS48" s="175" t="s">
        <v>1515</v>
      </c>
      <c r="AT48" s="176" t="e">
        <f t="shared" ca="1" si="22"/>
        <v>#DIV/0!</v>
      </c>
      <c r="AU48" s="177">
        <v>0</v>
      </c>
      <c r="AV48" s="177"/>
      <c r="AW48" s="178">
        <v>0</v>
      </c>
      <c r="AX48" s="179">
        <v>0</v>
      </c>
      <c r="AY48" s="180">
        <f t="shared" si="24"/>
        <v>0</v>
      </c>
      <c r="AZ48" s="181">
        <f t="shared" si="25"/>
        <v>0</v>
      </c>
      <c r="BA48" s="181">
        <f t="shared" si="26"/>
        <v>0</v>
      </c>
      <c r="BB48" s="174" t="s">
        <v>1142</v>
      </c>
      <c r="BC48" s="174" t="s">
        <v>1372</v>
      </c>
      <c r="BD48" s="175" t="s">
        <v>1537</v>
      </c>
      <c r="BE48" s="175">
        <f t="shared" si="27"/>
        <v>0</v>
      </c>
      <c r="BF48" s="175">
        <f t="shared" si="23"/>
        <v>0</v>
      </c>
    </row>
    <row r="49" spans="1:58" s="12" customFormat="1" ht="38.25" x14ac:dyDescent="0.25">
      <c r="A49" s="164"/>
      <c r="B49" s="165"/>
      <c r="C49" s="166"/>
      <c r="D49" s="122" t="s">
        <v>1536</v>
      </c>
      <c r="E49" s="122"/>
      <c r="F49" s="122" t="s">
        <v>1442</v>
      </c>
      <c r="G49" s="164" t="s">
        <v>121</v>
      </c>
      <c r="H49" s="167" t="s">
        <v>1492</v>
      </c>
      <c r="I49" s="168" t="s">
        <v>714</v>
      </c>
      <c r="J49" s="169"/>
      <c r="K49" s="122"/>
      <c r="L49" s="122"/>
      <c r="M49" s="164"/>
      <c r="N49" s="122"/>
      <c r="O49" s="170" t="s">
        <v>176</v>
      </c>
      <c r="P49" s="122"/>
      <c r="Q49" s="171" t="s">
        <v>1308</v>
      </c>
      <c r="R49" s="122"/>
      <c r="S49" s="122"/>
      <c r="T49" s="122" t="s">
        <v>1558</v>
      </c>
      <c r="U49" s="122"/>
      <c r="V49" s="122" t="s">
        <v>491</v>
      </c>
      <c r="W49" s="122"/>
      <c r="X49" s="122"/>
      <c r="Y49" s="164"/>
      <c r="Z49" s="122"/>
      <c r="AA49" s="192">
        <v>44560</v>
      </c>
      <c r="AB49" s="192">
        <v>44664</v>
      </c>
      <c r="AC49" s="192">
        <v>44678</v>
      </c>
      <c r="AD49" s="195">
        <v>4</v>
      </c>
      <c r="AE49" s="172"/>
      <c r="AF49" s="172"/>
      <c r="AG49" s="172"/>
      <c r="AH49" s="172"/>
      <c r="AI49" s="122"/>
      <c r="AJ49" s="122" t="s">
        <v>1442</v>
      </c>
      <c r="AK49" s="169">
        <v>195000000</v>
      </c>
      <c r="AL49" s="172"/>
      <c r="AM49" s="172"/>
      <c r="AN49" s="172"/>
      <c r="AO49" s="173"/>
      <c r="AP49" s="173"/>
      <c r="AQ49" s="172"/>
      <c r="AR49" s="174"/>
      <c r="AS49" s="175" t="s">
        <v>1516</v>
      </c>
      <c r="AT49" s="176" t="e">
        <f t="shared" ca="1" si="22"/>
        <v>#DIV/0!</v>
      </c>
      <c r="AU49" s="177">
        <v>0</v>
      </c>
      <c r="AV49" s="177"/>
      <c r="AW49" s="178">
        <v>0</v>
      </c>
      <c r="AX49" s="179">
        <v>0</v>
      </c>
      <c r="AY49" s="180">
        <f t="shared" si="24"/>
        <v>0</v>
      </c>
      <c r="AZ49" s="181">
        <f t="shared" si="25"/>
        <v>0</v>
      </c>
      <c r="BA49" s="181">
        <f t="shared" si="26"/>
        <v>0</v>
      </c>
      <c r="BB49" s="174" t="s">
        <v>1142</v>
      </c>
      <c r="BC49" s="174" t="s">
        <v>1372</v>
      </c>
      <c r="BD49" s="175" t="s">
        <v>1537</v>
      </c>
      <c r="BE49" s="175">
        <f t="shared" si="27"/>
        <v>0</v>
      </c>
      <c r="BF49" s="175">
        <f t="shared" si="23"/>
        <v>0</v>
      </c>
    </row>
    <row r="50" spans="1:58" s="12" customFormat="1" ht="38.25" x14ac:dyDescent="0.25">
      <c r="A50" s="164"/>
      <c r="B50" s="165"/>
      <c r="C50" s="166"/>
      <c r="D50" s="122" t="s">
        <v>1536</v>
      </c>
      <c r="E50" s="122"/>
      <c r="F50" s="122" t="s">
        <v>1443</v>
      </c>
      <c r="G50" s="164" t="s">
        <v>121</v>
      </c>
      <c r="H50" s="167" t="s">
        <v>1492</v>
      </c>
      <c r="I50" s="168" t="s">
        <v>714</v>
      </c>
      <c r="J50" s="169"/>
      <c r="K50" s="122"/>
      <c r="L50" s="122"/>
      <c r="M50" s="164"/>
      <c r="N50" s="122"/>
      <c r="O50" s="170" t="s">
        <v>176</v>
      </c>
      <c r="P50" s="122"/>
      <c r="Q50" s="171" t="s">
        <v>1504</v>
      </c>
      <c r="R50" s="122"/>
      <c r="S50" s="122"/>
      <c r="T50" s="122" t="s">
        <v>1571</v>
      </c>
      <c r="U50" s="122"/>
      <c r="V50" s="122" t="s">
        <v>494</v>
      </c>
      <c r="W50" s="122"/>
      <c r="X50" s="122"/>
      <c r="Y50" s="164"/>
      <c r="Z50" s="122"/>
      <c r="AA50" s="192">
        <v>44560</v>
      </c>
      <c r="AB50" s="192">
        <v>44664</v>
      </c>
      <c r="AC50" s="192">
        <v>44678</v>
      </c>
      <c r="AD50" s="195">
        <v>4</v>
      </c>
      <c r="AE50" s="172"/>
      <c r="AF50" s="172"/>
      <c r="AG50" s="172"/>
      <c r="AH50" s="172"/>
      <c r="AI50" s="122"/>
      <c r="AJ50" s="122" t="s">
        <v>1443</v>
      </c>
      <c r="AK50" s="169">
        <v>400000000</v>
      </c>
      <c r="AL50" s="172"/>
      <c r="AM50" s="172"/>
      <c r="AN50" s="172"/>
      <c r="AO50" s="173"/>
      <c r="AP50" s="173"/>
      <c r="AQ50" s="172"/>
      <c r="AR50" s="174"/>
      <c r="AS50" s="175" t="s">
        <v>1508</v>
      </c>
      <c r="AT50" s="176" t="e">
        <f t="shared" ca="1" si="22"/>
        <v>#DIV/0!</v>
      </c>
      <c r="AU50" s="177">
        <v>0</v>
      </c>
      <c r="AV50" s="177"/>
      <c r="AW50" s="178">
        <v>0</v>
      </c>
      <c r="AX50" s="179">
        <v>0</v>
      </c>
      <c r="AY50" s="180">
        <f t="shared" si="24"/>
        <v>0</v>
      </c>
      <c r="AZ50" s="181">
        <f t="shared" si="25"/>
        <v>0</v>
      </c>
      <c r="BA50" s="181">
        <f t="shared" si="26"/>
        <v>0</v>
      </c>
      <c r="BB50" s="174" t="s">
        <v>1142</v>
      </c>
      <c r="BC50" s="174" t="s">
        <v>1372</v>
      </c>
      <c r="BD50" s="175" t="s">
        <v>1537</v>
      </c>
      <c r="BE50" s="175">
        <f t="shared" si="27"/>
        <v>0</v>
      </c>
      <c r="BF50" s="175">
        <f t="shared" si="23"/>
        <v>0</v>
      </c>
    </row>
    <row r="51" spans="1:58" s="12" customFormat="1" ht="38.25" x14ac:dyDescent="0.25">
      <c r="A51" s="164"/>
      <c r="B51" s="165"/>
      <c r="C51" s="166"/>
      <c r="D51" s="122" t="s">
        <v>1536</v>
      </c>
      <c r="E51" s="122"/>
      <c r="F51" s="122" t="s">
        <v>1444</v>
      </c>
      <c r="G51" s="164" t="s">
        <v>121</v>
      </c>
      <c r="H51" s="167" t="s">
        <v>1492</v>
      </c>
      <c r="I51" s="168" t="s">
        <v>714</v>
      </c>
      <c r="J51" s="169"/>
      <c r="K51" s="122"/>
      <c r="L51" s="122"/>
      <c r="M51" s="164"/>
      <c r="N51" s="122"/>
      <c r="O51" s="170" t="s">
        <v>176</v>
      </c>
      <c r="P51" s="122"/>
      <c r="Q51" s="171" t="s">
        <v>1504</v>
      </c>
      <c r="R51" s="122"/>
      <c r="S51" s="122"/>
      <c r="T51" s="122" t="s">
        <v>1572</v>
      </c>
      <c r="U51" s="122" t="s">
        <v>1573</v>
      </c>
      <c r="V51" s="122" t="s">
        <v>494</v>
      </c>
      <c r="W51" s="122"/>
      <c r="X51" s="122"/>
      <c r="Y51" s="164"/>
      <c r="Z51" s="122"/>
      <c r="AA51" s="192"/>
      <c r="AB51" s="192"/>
      <c r="AC51" s="192"/>
      <c r="AD51" s="195"/>
      <c r="AE51" s="172"/>
      <c r="AF51" s="172"/>
      <c r="AG51" s="172"/>
      <c r="AH51" s="172"/>
      <c r="AI51" s="122"/>
      <c r="AJ51" s="122" t="s">
        <v>1444</v>
      </c>
      <c r="AK51" s="169">
        <v>517000000</v>
      </c>
      <c r="AL51" s="172"/>
      <c r="AM51" s="172"/>
      <c r="AN51" s="172"/>
      <c r="AO51" s="173"/>
      <c r="AP51" s="173"/>
      <c r="AQ51" s="172"/>
      <c r="AR51" s="174"/>
      <c r="AS51" s="175" t="s">
        <v>1508</v>
      </c>
      <c r="AT51" s="176" t="e">
        <f t="shared" ca="1" si="22"/>
        <v>#DIV/0!</v>
      </c>
      <c r="AU51" s="177">
        <v>0</v>
      </c>
      <c r="AV51" s="177"/>
      <c r="AW51" s="178">
        <v>0</v>
      </c>
      <c r="AX51" s="179">
        <v>0</v>
      </c>
      <c r="AY51" s="180">
        <f t="shared" si="24"/>
        <v>0</v>
      </c>
      <c r="AZ51" s="181">
        <f t="shared" si="25"/>
        <v>0</v>
      </c>
      <c r="BA51" s="181">
        <f t="shared" si="26"/>
        <v>0</v>
      </c>
      <c r="BB51" s="174" t="s">
        <v>1142</v>
      </c>
      <c r="BC51" s="174" t="s">
        <v>1372</v>
      </c>
      <c r="BD51" s="175" t="s">
        <v>1537</v>
      </c>
      <c r="BE51" s="175">
        <f t="shared" si="27"/>
        <v>0</v>
      </c>
      <c r="BF51" s="175">
        <f t="shared" si="23"/>
        <v>0</v>
      </c>
    </row>
    <row r="52" spans="1:58" s="12" customFormat="1" ht="38.25" x14ac:dyDescent="0.25">
      <c r="A52" s="164"/>
      <c r="B52" s="165"/>
      <c r="C52" s="166"/>
      <c r="D52" s="122" t="s">
        <v>1536</v>
      </c>
      <c r="E52" s="122"/>
      <c r="F52" s="122" t="s">
        <v>1445</v>
      </c>
      <c r="G52" s="164" t="s">
        <v>121</v>
      </c>
      <c r="H52" s="167" t="s">
        <v>1492</v>
      </c>
      <c r="I52" s="168" t="s">
        <v>714</v>
      </c>
      <c r="J52" s="169">
        <v>20000000</v>
      </c>
      <c r="K52" s="122"/>
      <c r="L52" s="122"/>
      <c r="M52" s="164"/>
      <c r="N52" s="122"/>
      <c r="O52" s="170" t="s">
        <v>176</v>
      </c>
      <c r="P52" s="122"/>
      <c r="Q52" s="171" t="s">
        <v>1503</v>
      </c>
      <c r="R52" s="122"/>
      <c r="S52" s="122"/>
      <c r="T52" s="122" t="s">
        <v>1543</v>
      </c>
      <c r="U52" s="122"/>
      <c r="V52" s="122" t="s">
        <v>322</v>
      </c>
      <c r="W52" s="122"/>
      <c r="X52" s="122"/>
      <c r="Y52" s="164"/>
      <c r="Z52" s="122"/>
      <c r="AA52" s="192"/>
      <c r="AB52" s="192"/>
      <c r="AC52" s="192"/>
      <c r="AD52" s="195"/>
      <c r="AE52" s="172"/>
      <c r="AF52" s="172"/>
      <c r="AG52" s="172"/>
      <c r="AH52" s="172"/>
      <c r="AI52" s="122"/>
      <c r="AJ52" s="122" t="s">
        <v>1445</v>
      </c>
      <c r="AK52" s="169">
        <v>150000000</v>
      </c>
      <c r="AL52" s="172"/>
      <c r="AM52" s="172"/>
      <c r="AN52" s="172"/>
      <c r="AO52" s="173"/>
      <c r="AP52" s="173"/>
      <c r="AQ52" s="172"/>
      <c r="AR52" s="174"/>
      <c r="AS52" s="175"/>
      <c r="AT52" s="176" t="e">
        <f t="shared" ca="1" si="22"/>
        <v>#DIV/0!</v>
      </c>
      <c r="AU52" s="177">
        <v>0</v>
      </c>
      <c r="AV52" s="177"/>
      <c r="AW52" s="178">
        <v>0</v>
      </c>
      <c r="AX52" s="179">
        <v>0</v>
      </c>
      <c r="AY52" s="180">
        <f t="shared" si="24"/>
        <v>0</v>
      </c>
      <c r="AZ52" s="181">
        <f t="shared" si="25"/>
        <v>0</v>
      </c>
      <c r="BA52" s="181">
        <f t="shared" si="26"/>
        <v>0</v>
      </c>
      <c r="BB52" s="174" t="s">
        <v>1381</v>
      </c>
      <c r="BC52" s="174" t="s">
        <v>1781</v>
      </c>
      <c r="BD52" s="175" t="s">
        <v>1983</v>
      </c>
      <c r="BE52" s="175">
        <f t="shared" si="27"/>
        <v>0</v>
      </c>
      <c r="BF52" s="175">
        <f t="shared" si="23"/>
        <v>0</v>
      </c>
    </row>
    <row r="53" spans="1:58" s="12" customFormat="1" ht="38.25" x14ac:dyDescent="0.25">
      <c r="A53" s="164"/>
      <c r="B53" s="165"/>
      <c r="C53" s="166"/>
      <c r="D53" s="122" t="s">
        <v>1536</v>
      </c>
      <c r="E53" s="122"/>
      <c r="F53" s="122" t="s">
        <v>1446</v>
      </c>
      <c r="G53" s="164" t="s">
        <v>121</v>
      </c>
      <c r="H53" s="167" t="s">
        <v>1492</v>
      </c>
      <c r="I53" s="168" t="s">
        <v>714</v>
      </c>
      <c r="J53" s="169"/>
      <c r="K53" s="122"/>
      <c r="L53" s="122"/>
      <c r="M53" s="164"/>
      <c r="N53" s="122"/>
      <c r="O53" s="170" t="s">
        <v>176</v>
      </c>
      <c r="P53" s="122"/>
      <c r="Q53" s="171" t="s">
        <v>1302</v>
      </c>
      <c r="R53" s="122"/>
      <c r="S53" s="122"/>
      <c r="T53" s="122" t="s">
        <v>1574</v>
      </c>
      <c r="U53" s="122"/>
      <c r="V53" s="122" t="s">
        <v>505</v>
      </c>
      <c r="W53" s="122"/>
      <c r="X53" s="122"/>
      <c r="Y53" s="164"/>
      <c r="Z53" s="122"/>
      <c r="AA53" s="192"/>
      <c r="AB53" s="192"/>
      <c r="AC53" s="192"/>
      <c r="AD53" s="195"/>
      <c r="AE53" s="172"/>
      <c r="AF53" s="172"/>
      <c r="AG53" s="172"/>
      <c r="AH53" s="172"/>
      <c r="AI53" s="122"/>
      <c r="AJ53" s="122" t="s">
        <v>1446</v>
      </c>
      <c r="AK53" s="169">
        <v>250000000</v>
      </c>
      <c r="AL53" s="172"/>
      <c r="AM53" s="172"/>
      <c r="AN53" s="172"/>
      <c r="AO53" s="173"/>
      <c r="AP53" s="173"/>
      <c r="AQ53" s="172"/>
      <c r="AR53" s="174"/>
      <c r="AS53" s="175" t="s">
        <v>1509</v>
      </c>
      <c r="AT53" s="176" t="e">
        <f t="shared" ca="1" si="22"/>
        <v>#DIV/0!</v>
      </c>
      <c r="AU53" s="177">
        <v>0</v>
      </c>
      <c r="AV53" s="177"/>
      <c r="AW53" s="178">
        <v>0</v>
      </c>
      <c r="AX53" s="179">
        <v>0</v>
      </c>
      <c r="AY53" s="180">
        <f t="shared" si="24"/>
        <v>0</v>
      </c>
      <c r="AZ53" s="181">
        <f t="shared" si="25"/>
        <v>0</v>
      </c>
      <c r="BA53" s="181">
        <f t="shared" si="26"/>
        <v>0</v>
      </c>
      <c r="BB53" s="174" t="s">
        <v>1142</v>
      </c>
      <c r="BC53" s="174" t="s">
        <v>1372</v>
      </c>
      <c r="BD53" s="175" t="s">
        <v>1537</v>
      </c>
      <c r="BE53" s="175">
        <f t="shared" si="27"/>
        <v>0</v>
      </c>
      <c r="BF53" s="175">
        <f t="shared" si="23"/>
        <v>0</v>
      </c>
    </row>
    <row r="54" spans="1:58" s="12" customFormat="1" ht="38.25" x14ac:dyDescent="0.25">
      <c r="A54" s="164"/>
      <c r="B54" s="165"/>
      <c r="C54" s="166"/>
      <c r="D54" s="122" t="s">
        <v>1536</v>
      </c>
      <c r="E54" s="122"/>
      <c r="F54" s="122" t="s">
        <v>1793</v>
      </c>
      <c r="G54" s="164" t="s">
        <v>121</v>
      </c>
      <c r="H54" s="167" t="s">
        <v>1492</v>
      </c>
      <c r="I54" s="168" t="s">
        <v>714</v>
      </c>
      <c r="J54" s="169">
        <v>627000000</v>
      </c>
      <c r="K54" s="122"/>
      <c r="L54" s="122"/>
      <c r="M54" s="164"/>
      <c r="N54" s="122"/>
      <c r="O54" s="170" t="s">
        <v>176</v>
      </c>
      <c r="P54" s="122"/>
      <c r="Q54" s="171" t="s">
        <v>1303</v>
      </c>
      <c r="R54" s="122"/>
      <c r="S54" s="122"/>
      <c r="T54" s="122" t="s">
        <v>1575</v>
      </c>
      <c r="U54" s="122" t="s">
        <v>673</v>
      </c>
      <c r="V54" s="122" t="s">
        <v>504</v>
      </c>
      <c r="W54" s="122"/>
      <c r="X54" s="122"/>
      <c r="Y54" s="164"/>
      <c r="Z54" s="122"/>
      <c r="AA54" s="192">
        <v>44560</v>
      </c>
      <c r="AB54" s="192">
        <v>44664</v>
      </c>
      <c r="AC54" s="192">
        <v>44678</v>
      </c>
      <c r="AD54" s="195">
        <v>4</v>
      </c>
      <c r="AE54" s="172"/>
      <c r="AF54" s="172"/>
      <c r="AG54" s="172"/>
      <c r="AH54" s="172"/>
      <c r="AI54" s="122"/>
      <c r="AJ54" s="122" t="s">
        <v>1793</v>
      </c>
      <c r="AK54" s="169">
        <v>627000000</v>
      </c>
      <c r="AL54" s="172"/>
      <c r="AM54" s="172"/>
      <c r="AN54" s="172"/>
      <c r="AO54" s="173"/>
      <c r="AP54" s="173"/>
      <c r="AQ54" s="172"/>
      <c r="AR54" s="174"/>
      <c r="AS54" s="175" t="s">
        <v>1510</v>
      </c>
      <c r="AT54" s="176" t="e">
        <f t="shared" ca="1" si="22"/>
        <v>#DIV/0!</v>
      </c>
      <c r="AU54" s="177">
        <v>0</v>
      </c>
      <c r="AV54" s="177"/>
      <c r="AW54" s="178">
        <v>0</v>
      </c>
      <c r="AX54" s="179">
        <v>0</v>
      </c>
      <c r="AY54" s="180">
        <f t="shared" si="24"/>
        <v>0</v>
      </c>
      <c r="AZ54" s="181">
        <f t="shared" si="25"/>
        <v>0</v>
      </c>
      <c r="BA54" s="181">
        <f t="shared" si="26"/>
        <v>0</v>
      </c>
      <c r="BB54" s="174" t="s">
        <v>1142</v>
      </c>
      <c r="BC54" s="174" t="s">
        <v>1372</v>
      </c>
      <c r="BD54" s="175" t="s">
        <v>1537</v>
      </c>
      <c r="BE54" s="175">
        <f t="shared" si="27"/>
        <v>0</v>
      </c>
      <c r="BF54" s="175">
        <f t="shared" si="23"/>
        <v>0</v>
      </c>
    </row>
    <row r="55" spans="1:58" s="12" customFormat="1" ht="38.25" x14ac:dyDescent="0.25">
      <c r="A55" s="164"/>
      <c r="B55" s="165"/>
      <c r="C55" s="166"/>
      <c r="D55" s="122" t="s">
        <v>1536</v>
      </c>
      <c r="E55" s="122"/>
      <c r="F55" s="122" t="s">
        <v>1447</v>
      </c>
      <c r="G55" s="164" t="s">
        <v>121</v>
      </c>
      <c r="H55" s="167" t="s">
        <v>1492</v>
      </c>
      <c r="I55" s="168" t="s">
        <v>714</v>
      </c>
      <c r="J55" s="169"/>
      <c r="K55" s="122"/>
      <c r="L55" s="122"/>
      <c r="M55" s="164"/>
      <c r="N55" s="122"/>
      <c r="O55" s="170" t="s">
        <v>176</v>
      </c>
      <c r="P55" s="122"/>
      <c r="Q55" s="171" t="s">
        <v>1304</v>
      </c>
      <c r="R55" s="122"/>
      <c r="S55" s="122"/>
      <c r="T55" s="122" t="s">
        <v>1576</v>
      </c>
      <c r="U55" s="122"/>
      <c r="V55" s="122" t="s">
        <v>501</v>
      </c>
      <c r="W55" s="122"/>
      <c r="X55" s="122"/>
      <c r="Y55" s="164"/>
      <c r="Z55" s="122"/>
      <c r="AA55" s="192"/>
      <c r="AB55" s="192"/>
      <c r="AC55" s="192"/>
      <c r="AD55" s="195"/>
      <c r="AE55" s="172"/>
      <c r="AF55" s="172"/>
      <c r="AG55" s="172"/>
      <c r="AH55" s="172"/>
      <c r="AI55" s="122"/>
      <c r="AJ55" s="122" t="s">
        <v>1447</v>
      </c>
      <c r="AK55" s="169">
        <v>600000000</v>
      </c>
      <c r="AL55" s="172"/>
      <c r="AM55" s="172"/>
      <c r="AN55" s="172"/>
      <c r="AO55" s="173"/>
      <c r="AP55" s="173"/>
      <c r="AQ55" s="172"/>
      <c r="AR55" s="174"/>
      <c r="AS55" s="175" t="s">
        <v>1515</v>
      </c>
      <c r="AT55" s="176" t="e">
        <f t="shared" ca="1" si="22"/>
        <v>#DIV/0!</v>
      </c>
      <c r="AU55" s="177">
        <v>0</v>
      </c>
      <c r="AV55" s="177"/>
      <c r="AW55" s="178">
        <v>0</v>
      </c>
      <c r="AX55" s="179">
        <v>0</v>
      </c>
      <c r="AY55" s="180">
        <f t="shared" si="24"/>
        <v>0</v>
      </c>
      <c r="AZ55" s="181">
        <f t="shared" si="25"/>
        <v>0</v>
      </c>
      <c r="BA55" s="181">
        <f t="shared" si="26"/>
        <v>0</v>
      </c>
      <c r="BB55" s="174" t="s">
        <v>1142</v>
      </c>
      <c r="BC55" s="174" t="s">
        <v>1372</v>
      </c>
      <c r="BD55" s="175" t="s">
        <v>1537</v>
      </c>
      <c r="BE55" s="175">
        <f t="shared" si="27"/>
        <v>0</v>
      </c>
      <c r="BF55" s="175">
        <f t="shared" si="23"/>
        <v>0</v>
      </c>
    </row>
    <row r="56" spans="1:58" s="12" customFormat="1" ht="38.25" x14ac:dyDescent="0.25">
      <c r="A56" s="164"/>
      <c r="B56" s="165"/>
      <c r="C56" s="166"/>
      <c r="D56" s="122" t="s">
        <v>1536</v>
      </c>
      <c r="E56" s="122"/>
      <c r="F56" s="122" t="s">
        <v>1448</v>
      </c>
      <c r="G56" s="164" t="s">
        <v>121</v>
      </c>
      <c r="H56" s="167" t="s">
        <v>1492</v>
      </c>
      <c r="I56" s="168" t="s">
        <v>714</v>
      </c>
      <c r="J56" s="169"/>
      <c r="K56" s="122"/>
      <c r="L56" s="122"/>
      <c r="M56" s="164"/>
      <c r="N56" s="122"/>
      <c r="O56" s="170" t="s">
        <v>176</v>
      </c>
      <c r="P56" s="122"/>
      <c r="Q56" s="171" t="s">
        <v>1304</v>
      </c>
      <c r="R56" s="122"/>
      <c r="S56" s="122"/>
      <c r="T56" s="122" t="s">
        <v>1577</v>
      </c>
      <c r="U56" s="122"/>
      <c r="V56" s="122" t="s">
        <v>501</v>
      </c>
      <c r="W56" s="122"/>
      <c r="X56" s="122"/>
      <c r="Y56" s="164"/>
      <c r="Z56" s="122"/>
      <c r="AA56" s="192"/>
      <c r="AB56" s="192"/>
      <c r="AC56" s="192"/>
      <c r="AD56" s="195"/>
      <c r="AE56" s="172"/>
      <c r="AF56" s="172"/>
      <c r="AG56" s="172"/>
      <c r="AH56" s="172"/>
      <c r="AI56" s="122"/>
      <c r="AJ56" s="122" t="s">
        <v>1448</v>
      </c>
      <c r="AK56" s="169">
        <v>100000000</v>
      </c>
      <c r="AL56" s="172"/>
      <c r="AM56" s="172"/>
      <c r="AN56" s="172"/>
      <c r="AO56" s="173"/>
      <c r="AP56" s="173"/>
      <c r="AQ56" s="172"/>
      <c r="AR56" s="174"/>
      <c r="AS56" s="175" t="s">
        <v>1515</v>
      </c>
      <c r="AT56" s="176" t="e">
        <f t="shared" ca="1" si="22"/>
        <v>#DIV/0!</v>
      </c>
      <c r="AU56" s="177">
        <v>0</v>
      </c>
      <c r="AV56" s="177"/>
      <c r="AW56" s="178">
        <v>0</v>
      </c>
      <c r="AX56" s="179">
        <v>0</v>
      </c>
      <c r="AY56" s="180">
        <f t="shared" si="24"/>
        <v>0</v>
      </c>
      <c r="AZ56" s="181">
        <f t="shared" si="25"/>
        <v>0</v>
      </c>
      <c r="BA56" s="181">
        <f t="shared" si="26"/>
        <v>0</v>
      </c>
      <c r="BB56" s="174" t="s">
        <v>1142</v>
      </c>
      <c r="BC56" s="174" t="s">
        <v>1372</v>
      </c>
      <c r="BD56" s="175" t="s">
        <v>1537</v>
      </c>
      <c r="BE56" s="175">
        <f t="shared" si="27"/>
        <v>0</v>
      </c>
      <c r="BF56" s="175">
        <f t="shared" si="23"/>
        <v>0</v>
      </c>
    </row>
    <row r="57" spans="1:58" s="12" customFormat="1" ht="38.25" x14ac:dyDescent="0.25">
      <c r="A57" s="164"/>
      <c r="B57" s="165"/>
      <c r="C57" s="166"/>
      <c r="D57" s="122" t="s">
        <v>1536</v>
      </c>
      <c r="E57" s="122"/>
      <c r="F57" s="122" t="s">
        <v>1449</v>
      </c>
      <c r="G57" s="164" t="s">
        <v>121</v>
      </c>
      <c r="H57" s="167" t="s">
        <v>1492</v>
      </c>
      <c r="I57" s="168" t="s">
        <v>714</v>
      </c>
      <c r="J57" s="169"/>
      <c r="K57" s="122"/>
      <c r="L57" s="122"/>
      <c r="M57" s="164"/>
      <c r="N57" s="122"/>
      <c r="O57" s="170" t="s">
        <v>176</v>
      </c>
      <c r="P57" s="122"/>
      <c r="Q57" s="171" t="s">
        <v>1304</v>
      </c>
      <c r="R57" s="122"/>
      <c r="S57" s="122"/>
      <c r="T57" s="122" t="s">
        <v>1549</v>
      </c>
      <c r="U57" s="122"/>
      <c r="V57" s="122" t="s">
        <v>501</v>
      </c>
      <c r="W57" s="122"/>
      <c r="X57" s="122"/>
      <c r="Y57" s="164"/>
      <c r="Z57" s="122"/>
      <c r="AA57" s="192"/>
      <c r="AB57" s="192"/>
      <c r="AC57" s="192"/>
      <c r="AD57" s="195"/>
      <c r="AE57" s="172"/>
      <c r="AF57" s="172"/>
      <c r="AG57" s="172"/>
      <c r="AH57" s="172"/>
      <c r="AI57" s="122"/>
      <c r="AJ57" s="122" t="s">
        <v>1449</v>
      </c>
      <c r="AK57" s="169">
        <v>121341000</v>
      </c>
      <c r="AL57" s="172"/>
      <c r="AM57" s="172"/>
      <c r="AN57" s="172"/>
      <c r="AO57" s="173"/>
      <c r="AP57" s="173"/>
      <c r="AQ57" s="172"/>
      <c r="AR57" s="174"/>
      <c r="AS57" s="175" t="s">
        <v>1515</v>
      </c>
      <c r="AT57" s="176" t="e">
        <f t="shared" ca="1" si="22"/>
        <v>#DIV/0!</v>
      </c>
      <c r="AU57" s="177">
        <v>0</v>
      </c>
      <c r="AV57" s="177"/>
      <c r="AW57" s="178">
        <v>0</v>
      </c>
      <c r="AX57" s="179">
        <v>0</v>
      </c>
      <c r="AY57" s="180">
        <f t="shared" si="24"/>
        <v>0</v>
      </c>
      <c r="AZ57" s="181">
        <f t="shared" si="25"/>
        <v>0</v>
      </c>
      <c r="BA57" s="181">
        <f t="shared" si="26"/>
        <v>0</v>
      </c>
      <c r="BB57" s="174" t="s">
        <v>1142</v>
      </c>
      <c r="BC57" s="174" t="s">
        <v>1372</v>
      </c>
      <c r="BD57" s="175" t="s">
        <v>1537</v>
      </c>
      <c r="BE57" s="175">
        <f t="shared" si="27"/>
        <v>0</v>
      </c>
      <c r="BF57" s="175">
        <f t="shared" si="23"/>
        <v>0</v>
      </c>
    </row>
    <row r="58" spans="1:58" s="12" customFormat="1" ht="38.25" x14ac:dyDescent="0.25">
      <c r="A58" s="164"/>
      <c r="B58" s="165"/>
      <c r="C58" s="166"/>
      <c r="D58" s="122" t="s">
        <v>1536</v>
      </c>
      <c r="E58" s="122"/>
      <c r="F58" s="122" t="s">
        <v>1450</v>
      </c>
      <c r="G58" s="164" t="s">
        <v>121</v>
      </c>
      <c r="H58" s="167" t="s">
        <v>1492</v>
      </c>
      <c r="I58" s="168" t="s">
        <v>714</v>
      </c>
      <c r="J58" s="169"/>
      <c r="K58" s="122"/>
      <c r="L58" s="122"/>
      <c r="M58" s="164"/>
      <c r="N58" s="122"/>
      <c r="O58" s="170" t="s">
        <v>176</v>
      </c>
      <c r="P58" s="122"/>
      <c r="Q58" s="171" t="s">
        <v>1304</v>
      </c>
      <c r="R58" s="122"/>
      <c r="S58" s="122"/>
      <c r="T58" s="122" t="s">
        <v>1578</v>
      </c>
      <c r="U58" s="122" t="s">
        <v>1579</v>
      </c>
      <c r="V58" s="122" t="s">
        <v>508</v>
      </c>
      <c r="W58" s="122"/>
      <c r="X58" s="122"/>
      <c r="Y58" s="164"/>
      <c r="Z58" s="122"/>
      <c r="AA58" s="192"/>
      <c r="AB58" s="192"/>
      <c r="AC58" s="192"/>
      <c r="AD58" s="195"/>
      <c r="AE58" s="172"/>
      <c r="AF58" s="172"/>
      <c r="AG58" s="172"/>
      <c r="AH58" s="172"/>
      <c r="AI58" s="122"/>
      <c r="AJ58" s="122" t="s">
        <v>1450</v>
      </c>
      <c r="AK58" s="169">
        <v>200000000</v>
      </c>
      <c r="AL58" s="172"/>
      <c r="AM58" s="172"/>
      <c r="AN58" s="172"/>
      <c r="AO58" s="173"/>
      <c r="AP58" s="173"/>
      <c r="AQ58" s="172"/>
      <c r="AR58" s="174"/>
      <c r="AS58" s="175" t="s">
        <v>1517</v>
      </c>
      <c r="AT58" s="176" t="e">
        <f t="shared" ca="1" si="22"/>
        <v>#DIV/0!</v>
      </c>
      <c r="AU58" s="177">
        <v>0</v>
      </c>
      <c r="AV58" s="177"/>
      <c r="AW58" s="178">
        <v>0</v>
      </c>
      <c r="AX58" s="179">
        <v>0</v>
      </c>
      <c r="AY58" s="180">
        <f t="shared" si="24"/>
        <v>0</v>
      </c>
      <c r="AZ58" s="181">
        <f t="shared" si="25"/>
        <v>0</v>
      </c>
      <c r="BA58" s="181">
        <f t="shared" si="26"/>
        <v>0</v>
      </c>
      <c r="BB58" s="174" t="s">
        <v>1142</v>
      </c>
      <c r="BC58" s="174" t="s">
        <v>1372</v>
      </c>
      <c r="BD58" s="175" t="s">
        <v>1537</v>
      </c>
      <c r="BE58" s="175">
        <f t="shared" si="27"/>
        <v>0</v>
      </c>
      <c r="BF58" s="175">
        <f t="shared" si="23"/>
        <v>0</v>
      </c>
    </row>
    <row r="59" spans="1:58" s="12" customFormat="1" ht="38.25" x14ac:dyDescent="0.25">
      <c r="A59" s="164"/>
      <c r="B59" s="165"/>
      <c r="C59" s="166"/>
      <c r="D59" s="122" t="s">
        <v>1536</v>
      </c>
      <c r="E59" s="122"/>
      <c r="F59" s="122" t="s">
        <v>1451</v>
      </c>
      <c r="G59" s="164" t="s">
        <v>121</v>
      </c>
      <c r="H59" s="167" t="s">
        <v>1492</v>
      </c>
      <c r="I59" s="168" t="s">
        <v>714</v>
      </c>
      <c r="J59" s="169"/>
      <c r="K59" s="122"/>
      <c r="L59" s="122"/>
      <c r="M59" s="164"/>
      <c r="N59" s="122"/>
      <c r="O59" s="170" t="s">
        <v>176</v>
      </c>
      <c r="P59" s="122"/>
      <c r="Q59" s="171" t="s">
        <v>1304</v>
      </c>
      <c r="R59" s="122"/>
      <c r="S59" s="122"/>
      <c r="T59" s="122" t="s">
        <v>1580</v>
      </c>
      <c r="U59" s="122" t="s">
        <v>1581</v>
      </c>
      <c r="V59" s="122" t="s">
        <v>508</v>
      </c>
      <c r="W59" s="122"/>
      <c r="X59" s="122"/>
      <c r="Y59" s="164"/>
      <c r="Z59" s="122"/>
      <c r="AA59" s="192"/>
      <c r="AB59" s="192"/>
      <c r="AC59" s="192"/>
      <c r="AD59" s="195"/>
      <c r="AE59" s="172"/>
      <c r="AF59" s="172"/>
      <c r="AG59" s="172"/>
      <c r="AH59" s="172"/>
      <c r="AI59" s="122"/>
      <c r="AJ59" s="122" t="s">
        <v>1451</v>
      </c>
      <c r="AK59" s="169">
        <v>1000000000</v>
      </c>
      <c r="AL59" s="172"/>
      <c r="AM59" s="172"/>
      <c r="AN59" s="172"/>
      <c r="AO59" s="173"/>
      <c r="AP59" s="173"/>
      <c r="AQ59" s="172"/>
      <c r="AR59" s="174"/>
      <c r="AS59" s="175" t="s">
        <v>1518</v>
      </c>
      <c r="AT59" s="176" t="e">
        <f t="shared" ca="1" si="22"/>
        <v>#DIV/0!</v>
      </c>
      <c r="AU59" s="177">
        <v>0</v>
      </c>
      <c r="AV59" s="177"/>
      <c r="AW59" s="178">
        <v>0</v>
      </c>
      <c r="AX59" s="179">
        <v>0</v>
      </c>
      <c r="AY59" s="180">
        <f t="shared" si="24"/>
        <v>0</v>
      </c>
      <c r="AZ59" s="181">
        <f t="shared" si="25"/>
        <v>0</v>
      </c>
      <c r="BA59" s="181">
        <f t="shared" si="26"/>
        <v>0</v>
      </c>
      <c r="BB59" s="174" t="s">
        <v>1142</v>
      </c>
      <c r="BC59" s="174" t="s">
        <v>1372</v>
      </c>
      <c r="BD59" s="175" t="s">
        <v>1537</v>
      </c>
      <c r="BE59" s="175">
        <f t="shared" si="27"/>
        <v>0</v>
      </c>
      <c r="BF59" s="175">
        <f t="shared" si="23"/>
        <v>0</v>
      </c>
    </row>
    <row r="60" spans="1:58" s="12" customFormat="1" ht="38.25" x14ac:dyDescent="0.25">
      <c r="A60" s="164"/>
      <c r="B60" s="165"/>
      <c r="C60" s="166"/>
      <c r="D60" s="122" t="s">
        <v>1536</v>
      </c>
      <c r="E60" s="122"/>
      <c r="F60" s="122" t="s">
        <v>1452</v>
      </c>
      <c r="G60" s="164" t="s">
        <v>121</v>
      </c>
      <c r="H60" s="167" t="s">
        <v>1492</v>
      </c>
      <c r="I60" s="168" t="s">
        <v>714</v>
      </c>
      <c r="J60" s="169"/>
      <c r="K60" s="122"/>
      <c r="L60" s="122"/>
      <c r="M60" s="164"/>
      <c r="N60" s="122"/>
      <c r="O60" s="170" t="s">
        <v>176</v>
      </c>
      <c r="P60" s="122"/>
      <c r="Q60" s="171" t="s">
        <v>1304</v>
      </c>
      <c r="R60" s="122"/>
      <c r="S60" s="122"/>
      <c r="T60" s="122" t="s">
        <v>1582</v>
      </c>
      <c r="U60" s="122"/>
      <c r="V60" s="122" t="s">
        <v>508</v>
      </c>
      <c r="W60" s="122"/>
      <c r="X60" s="122"/>
      <c r="Y60" s="164"/>
      <c r="Z60" s="122"/>
      <c r="AA60" s="192"/>
      <c r="AB60" s="192"/>
      <c r="AC60" s="192"/>
      <c r="AD60" s="195"/>
      <c r="AE60" s="172"/>
      <c r="AF60" s="172"/>
      <c r="AG60" s="172"/>
      <c r="AH60" s="172"/>
      <c r="AI60" s="122"/>
      <c r="AJ60" s="122" t="s">
        <v>1452</v>
      </c>
      <c r="AK60" s="169">
        <v>400000000</v>
      </c>
      <c r="AL60" s="172"/>
      <c r="AM60" s="172"/>
      <c r="AN60" s="172"/>
      <c r="AO60" s="173"/>
      <c r="AP60" s="173"/>
      <c r="AQ60" s="172"/>
      <c r="AR60" s="174"/>
      <c r="AS60" s="175" t="s">
        <v>1519</v>
      </c>
      <c r="AT60" s="176" t="e">
        <f t="shared" ca="1" si="22"/>
        <v>#DIV/0!</v>
      </c>
      <c r="AU60" s="177">
        <v>0</v>
      </c>
      <c r="AV60" s="177"/>
      <c r="AW60" s="178">
        <v>0</v>
      </c>
      <c r="AX60" s="179">
        <v>0</v>
      </c>
      <c r="AY60" s="180">
        <f t="shared" si="24"/>
        <v>0</v>
      </c>
      <c r="AZ60" s="181">
        <f t="shared" si="25"/>
        <v>0</v>
      </c>
      <c r="BA60" s="181">
        <f t="shared" si="26"/>
        <v>0</v>
      </c>
      <c r="BB60" s="174" t="s">
        <v>1142</v>
      </c>
      <c r="BC60" s="174" t="s">
        <v>1372</v>
      </c>
      <c r="BD60" s="175" t="s">
        <v>1537</v>
      </c>
      <c r="BE60" s="175">
        <f t="shared" si="27"/>
        <v>0</v>
      </c>
      <c r="BF60" s="175">
        <f t="shared" si="23"/>
        <v>0</v>
      </c>
    </row>
    <row r="61" spans="1:58" s="12" customFormat="1" ht="38.25" x14ac:dyDescent="0.25">
      <c r="A61" s="164"/>
      <c r="B61" s="165"/>
      <c r="C61" s="166"/>
      <c r="D61" s="122" t="s">
        <v>1536</v>
      </c>
      <c r="E61" s="122"/>
      <c r="F61" s="122" t="s">
        <v>1453</v>
      </c>
      <c r="G61" s="164" t="s">
        <v>121</v>
      </c>
      <c r="H61" s="167" t="s">
        <v>1492</v>
      </c>
      <c r="I61" s="168" t="s">
        <v>714</v>
      </c>
      <c r="J61" s="169"/>
      <c r="K61" s="122"/>
      <c r="L61" s="122"/>
      <c r="M61" s="164"/>
      <c r="N61" s="122"/>
      <c r="O61" s="170" t="s">
        <v>176</v>
      </c>
      <c r="P61" s="122"/>
      <c r="Q61" s="171" t="s">
        <v>1304</v>
      </c>
      <c r="R61" s="122"/>
      <c r="S61" s="122"/>
      <c r="T61" s="122" t="s">
        <v>1584</v>
      </c>
      <c r="U61" s="122" t="s">
        <v>1583</v>
      </c>
      <c r="V61" s="122" t="s">
        <v>508</v>
      </c>
      <c r="W61" s="122"/>
      <c r="X61" s="122"/>
      <c r="Y61" s="164"/>
      <c r="Z61" s="122"/>
      <c r="AA61" s="192"/>
      <c r="AB61" s="192"/>
      <c r="AC61" s="192"/>
      <c r="AD61" s="195"/>
      <c r="AE61" s="172"/>
      <c r="AF61" s="172"/>
      <c r="AG61" s="172"/>
      <c r="AH61" s="172"/>
      <c r="AI61" s="122"/>
      <c r="AJ61" s="122" t="s">
        <v>1453</v>
      </c>
      <c r="AK61" s="169">
        <v>500000000</v>
      </c>
      <c r="AL61" s="172"/>
      <c r="AM61" s="172"/>
      <c r="AN61" s="172"/>
      <c r="AO61" s="173"/>
      <c r="AP61" s="173"/>
      <c r="AQ61" s="172"/>
      <c r="AR61" s="174"/>
      <c r="AS61" s="175" t="s">
        <v>1520</v>
      </c>
      <c r="AT61" s="176" t="e">
        <f t="shared" ca="1" si="22"/>
        <v>#DIV/0!</v>
      </c>
      <c r="AU61" s="177">
        <v>0</v>
      </c>
      <c r="AV61" s="177"/>
      <c r="AW61" s="178">
        <v>0</v>
      </c>
      <c r="AX61" s="179">
        <v>0</v>
      </c>
      <c r="AY61" s="180">
        <f t="shared" si="24"/>
        <v>0</v>
      </c>
      <c r="AZ61" s="181">
        <f t="shared" si="25"/>
        <v>0</v>
      </c>
      <c r="BA61" s="181">
        <f t="shared" si="26"/>
        <v>0</v>
      </c>
      <c r="BB61" s="174" t="s">
        <v>1142</v>
      </c>
      <c r="BC61" s="174" t="s">
        <v>1372</v>
      </c>
      <c r="BD61" s="175" t="s">
        <v>1537</v>
      </c>
      <c r="BE61" s="175">
        <f t="shared" si="27"/>
        <v>0</v>
      </c>
      <c r="BF61" s="175">
        <f t="shared" si="23"/>
        <v>0</v>
      </c>
    </row>
    <row r="62" spans="1:58" s="12" customFormat="1" ht="38.25" x14ac:dyDescent="0.25">
      <c r="A62" s="164"/>
      <c r="B62" s="165"/>
      <c r="C62" s="166"/>
      <c r="D62" s="122" t="s">
        <v>1536</v>
      </c>
      <c r="E62" s="122"/>
      <c r="F62" s="122" t="s">
        <v>1454</v>
      </c>
      <c r="G62" s="164" t="s">
        <v>121</v>
      </c>
      <c r="H62" s="167" t="s">
        <v>1492</v>
      </c>
      <c r="I62" s="168" t="s">
        <v>714</v>
      </c>
      <c r="J62" s="169"/>
      <c r="K62" s="122"/>
      <c r="L62" s="122"/>
      <c r="M62" s="164"/>
      <c r="N62" s="122"/>
      <c r="O62" s="170" t="s">
        <v>176</v>
      </c>
      <c r="P62" s="122"/>
      <c r="Q62" s="171" t="s">
        <v>1304</v>
      </c>
      <c r="R62" s="122"/>
      <c r="S62" s="122"/>
      <c r="T62" s="122" t="s">
        <v>1585</v>
      </c>
      <c r="U62" s="122"/>
      <c r="V62" s="122" t="s">
        <v>508</v>
      </c>
      <c r="W62" s="122"/>
      <c r="X62" s="122"/>
      <c r="Y62" s="164"/>
      <c r="Z62" s="122"/>
      <c r="AA62" s="192"/>
      <c r="AB62" s="192"/>
      <c r="AC62" s="192"/>
      <c r="AD62" s="195"/>
      <c r="AE62" s="172"/>
      <c r="AF62" s="172"/>
      <c r="AG62" s="172"/>
      <c r="AH62" s="172"/>
      <c r="AI62" s="122"/>
      <c r="AJ62" s="122" t="s">
        <v>1454</v>
      </c>
      <c r="AK62" s="169">
        <v>300000000</v>
      </c>
      <c r="AL62" s="172"/>
      <c r="AM62" s="172"/>
      <c r="AN62" s="172"/>
      <c r="AO62" s="173"/>
      <c r="AP62" s="173"/>
      <c r="AQ62" s="172"/>
      <c r="AR62" s="174"/>
      <c r="AS62" s="175" t="s">
        <v>1521</v>
      </c>
      <c r="AT62" s="176" t="e">
        <f t="shared" ca="1" si="22"/>
        <v>#DIV/0!</v>
      </c>
      <c r="AU62" s="177">
        <v>0</v>
      </c>
      <c r="AV62" s="177"/>
      <c r="AW62" s="178">
        <v>0</v>
      </c>
      <c r="AX62" s="179">
        <v>0</v>
      </c>
      <c r="AY62" s="180">
        <f t="shared" si="24"/>
        <v>0</v>
      </c>
      <c r="AZ62" s="181">
        <f t="shared" si="25"/>
        <v>0</v>
      </c>
      <c r="BA62" s="181">
        <f t="shared" si="26"/>
        <v>0</v>
      </c>
      <c r="BB62" s="174" t="s">
        <v>1142</v>
      </c>
      <c r="BC62" s="174" t="s">
        <v>1372</v>
      </c>
      <c r="BD62" s="175" t="s">
        <v>1537</v>
      </c>
      <c r="BE62" s="175">
        <f t="shared" si="27"/>
        <v>0</v>
      </c>
      <c r="BF62" s="175">
        <f t="shared" si="23"/>
        <v>0</v>
      </c>
    </row>
    <row r="63" spans="1:58" s="12" customFormat="1" ht="38.25" x14ac:dyDescent="0.25">
      <c r="A63" s="164"/>
      <c r="B63" s="165"/>
      <c r="C63" s="166"/>
      <c r="D63" s="122" t="s">
        <v>1536</v>
      </c>
      <c r="E63" s="122"/>
      <c r="F63" s="122" t="s">
        <v>1455</v>
      </c>
      <c r="G63" s="164" t="s">
        <v>121</v>
      </c>
      <c r="H63" s="167" t="s">
        <v>1492</v>
      </c>
      <c r="I63" s="168" t="s">
        <v>714</v>
      </c>
      <c r="J63" s="169"/>
      <c r="K63" s="122"/>
      <c r="L63" s="122"/>
      <c r="M63" s="164"/>
      <c r="N63" s="122"/>
      <c r="O63" s="170" t="s">
        <v>176</v>
      </c>
      <c r="P63" s="122"/>
      <c r="Q63" s="171" t="s">
        <v>1304</v>
      </c>
      <c r="R63" s="122"/>
      <c r="S63" s="122"/>
      <c r="T63" s="122" t="s">
        <v>1550</v>
      </c>
      <c r="U63" s="122"/>
      <c r="V63" s="122" t="s">
        <v>508</v>
      </c>
      <c r="W63" s="122"/>
      <c r="X63" s="122"/>
      <c r="Y63" s="164"/>
      <c r="Z63" s="122"/>
      <c r="AA63" s="192"/>
      <c r="AB63" s="192"/>
      <c r="AC63" s="192"/>
      <c r="AD63" s="195"/>
      <c r="AE63" s="172"/>
      <c r="AF63" s="172"/>
      <c r="AG63" s="172"/>
      <c r="AH63" s="172"/>
      <c r="AI63" s="122"/>
      <c r="AJ63" s="122" t="s">
        <v>1455</v>
      </c>
      <c r="AK63" s="169">
        <v>1500000000</v>
      </c>
      <c r="AL63" s="172"/>
      <c r="AM63" s="172"/>
      <c r="AN63" s="172"/>
      <c r="AO63" s="173"/>
      <c r="AP63" s="173"/>
      <c r="AQ63" s="172"/>
      <c r="AR63" s="174"/>
      <c r="AS63" s="175" t="s">
        <v>1522</v>
      </c>
      <c r="AT63" s="176" t="e">
        <f t="shared" ca="1" si="22"/>
        <v>#DIV/0!</v>
      </c>
      <c r="AU63" s="177">
        <v>0</v>
      </c>
      <c r="AV63" s="177"/>
      <c r="AW63" s="178">
        <v>0</v>
      </c>
      <c r="AX63" s="179">
        <v>0</v>
      </c>
      <c r="AY63" s="180">
        <f t="shared" si="24"/>
        <v>0</v>
      </c>
      <c r="AZ63" s="181">
        <f t="shared" si="25"/>
        <v>0</v>
      </c>
      <c r="BA63" s="181">
        <f t="shared" si="26"/>
        <v>0</v>
      </c>
      <c r="BB63" s="174" t="s">
        <v>1142</v>
      </c>
      <c r="BC63" s="174" t="s">
        <v>1372</v>
      </c>
      <c r="BD63" s="175" t="s">
        <v>1537</v>
      </c>
      <c r="BE63" s="175">
        <f t="shared" si="27"/>
        <v>0</v>
      </c>
      <c r="BF63" s="175">
        <f t="shared" si="23"/>
        <v>0</v>
      </c>
    </row>
    <row r="64" spans="1:58" s="12" customFormat="1" ht="38.25" x14ac:dyDescent="0.25">
      <c r="A64" s="164"/>
      <c r="B64" s="165"/>
      <c r="C64" s="166"/>
      <c r="D64" s="122" t="s">
        <v>1536</v>
      </c>
      <c r="E64" s="122"/>
      <c r="F64" s="122" t="s">
        <v>1456</v>
      </c>
      <c r="G64" s="164" t="s">
        <v>121</v>
      </c>
      <c r="H64" s="167" t="s">
        <v>1492</v>
      </c>
      <c r="I64" s="168" t="s">
        <v>714</v>
      </c>
      <c r="J64" s="169"/>
      <c r="K64" s="122"/>
      <c r="L64" s="122"/>
      <c r="M64" s="164"/>
      <c r="N64" s="122"/>
      <c r="O64" s="170" t="s">
        <v>176</v>
      </c>
      <c r="P64" s="122"/>
      <c r="Q64" s="171" t="s">
        <v>1304</v>
      </c>
      <c r="R64" s="122"/>
      <c r="S64" s="122"/>
      <c r="T64" s="122" t="s">
        <v>1588</v>
      </c>
      <c r="U64" s="122" t="s">
        <v>1586</v>
      </c>
      <c r="V64" s="122" t="s">
        <v>508</v>
      </c>
      <c r="W64" s="122"/>
      <c r="X64" s="122"/>
      <c r="Y64" s="164"/>
      <c r="Z64" s="122"/>
      <c r="AA64" s="192"/>
      <c r="AB64" s="192"/>
      <c r="AC64" s="192"/>
      <c r="AD64" s="195"/>
      <c r="AE64" s="172"/>
      <c r="AF64" s="172"/>
      <c r="AG64" s="172"/>
      <c r="AH64" s="172"/>
      <c r="AI64" s="122"/>
      <c r="AJ64" s="122" t="s">
        <v>1456</v>
      </c>
      <c r="AK64" s="169">
        <v>300000000</v>
      </c>
      <c r="AL64" s="172"/>
      <c r="AM64" s="172"/>
      <c r="AN64" s="172"/>
      <c r="AO64" s="173"/>
      <c r="AP64" s="173"/>
      <c r="AQ64" s="172"/>
      <c r="AR64" s="174"/>
      <c r="AS64" s="175" t="s">
        <v>1507</v>
      </c>
      <c r="AT64" s="176" t="e">
        <f t="shared" ca="1" si="22"/>
        <v>#DIV/0!</v>
      </c>
      <c r="AU64" s="177">
        <v>0</v>
      </c>
      <c r="AV64" s="177"/>
      <c r="AW64" s="178">
        <v>0</v>
      </c>
      <c r="AX64" s="179">
        <v>0</v>
      </c>
      <c r="AY64" s="180">
        <f t="shared" si="24"/>
        <v>0</v>
      </c>
      <c r="AZ64" s="181">
        <f t="shared" si="25"/>
        <v>0</v>
      </c>
      <c r="BA64" s="181">
        <f t="shared" si="26"/>
        <v>0</v>
      </c>
      <c r="BB64" s="174" t="s">
        <v>1142</v>
      </c>
      <c r="BC64" s="174" t="s">
        <v>1372</v>
      </c>
      <c r="BD64" s="175" t="s">
        <v>1537</v>
      </c>
      <c r="BE64" s="175">
        <f t="shared" si="27"/>
        <v>0</v>
      </c>
      <c r="BF64" s="175">
        <f t="shared" si="23"/>
        <v>0</v>
      </c>
    </row>
    <row r="65" spans="1:58" s="12" customFormat="1" ht="38.25" x14ac:dyDescent="0.25">
      <c r="A65" s="164"/>
      <c r="B65" s="165"/>
      <c r="C65" s="166"/>
      <c r="D65" s="122" t="s">
        <v>1536</v>
      </c>
      <c r="E65" s="122"/>
      <c r="F65" s="122" t="s">
        <v>1457</v>
      </c>
      <c r="G65" s="164" t="s">
        <v>121</v>
      </c>
      <c r="H65" s="167" t="s">
        <v>1492</v>
      </c>
      <c r="I65" s="168" t="s">
        <v>714</v>
      </c>
      <c r="J65" s="169"/>
      <c r="K65" s="122"/>
      <c r="L65" s="122"/>
      <c r="M65" s="164"/>
      <c r="N65" s="122"/>
      <c r="O65" s="170" t="s">
        <v>176</v>
      </c>
      <c r="P65" s="122"/>
      <c r="Q65" s="171" t="s">
        <v>1304</v>
      </c>
      <c r="R65" s="122"/>
      <c r="S65" s="122"/>
      <c r="T65" s="122" t="s">
        <v>1587</v>
      </c>
      <c r="U65" s="122"/>
      <c r="V65" s="122" t="s">
        <v>508</v>
      </c>
      <c r="W65" s="122"/>
      <c r="X65" s="122"/>
      <c r="Y65" s="164"/>
      <c r="Z65" s="122"/>
      <c r="AA65" s="192"/>
      <c r="AB65" s="192"/>
      <c r="AC65" s="192"/>
      <c r="AD65" s="195"/>
      <c r="AE65" s="172"/>
      <c r="AF65" s="172"/>
      <c r="AG65" s="172"/>
      <c r="AH65" s="172"/>
      <c r="AI65" s="122"/>
      <c r="AJ65" s="122" t="s">
        <v>1457</v>
      </c>
      <c r="AK65" s="169">
        <v>1000000000</v>
      </c>
      <c r="AL65" s="172"/>
      <c r="AM65" s="172"/>
      <c r="AN65" s="172"/>
      <c r="AO65" s="173"/>
      <c r="AP65" s="173"/>
      <c r="AQ65" s="172"/>
      <c r="AR65" s="174"/>
      <c r="AS65" s="175" t="s">
        <v>1507</v>
      </c>
      <c r="AT65" s="176" t="e">
        <f t="shared" ca="1" si="22"/>
        <v>#DIV/0!</v>
      </c>
      <c r="AU65" s="177">
        <v>0</v>
      </c>
      <c r="AV65" s="177"/>
      <c r="AW65" s="178">
        <v>0</v>
      </c>
      <c r="AX65" s="179">
        <v>0</v>
      </c>
      <c r="AY65" s="180">
        <f t="shared" si="24"/>
        <v>0</v>
      </c>
      <c r="AZ65" s="181">
        <f t="shared" si="25"/>
        <v>0</v>
      </c>
      <c r="BA65" s="181">
        <f t="shared" si="26"/>
        <v>0</v>
      </c>
      <c r="BB65" s="174" t="s">
        <v>1142</v>
      </c>
      <c r="BC65" s="174" t="s">
        <v>1372</v>
      </c>
      <c r="BD65" s="175" t="s">
        <v>1537</v>
      </c>
      <c r="BE65" s="175">
        <f t="shared" si="27"/>
        <v>0</v>
      </c>
      <c r="BF65" s="175">
        <f t="shared" si="23"/>
        <v>0</v>
      </c>
    </row>
    <row r="66" spans="1:58" s="12" customFormat="1" ht="38.25" x14ac:dyDescent="0.25">
      <c r="A66" s="164"/>
      <c r="B66" s="165"/>
      <c r="C66" s="166"/>
      <c r="D66" s="122" t="s">
        <v>1536</v>
      </c>
      <c r="E66" s="122"/>
      <c r="F66" s="122" t="s">
        <v>1458</v>
      </c>
      <c r="G66" s="164" t="s">
        <v>121</v>
      </c>
      <c r="H66" s="167" t="s">
        <v>1492</v>
      </c>
      <c r="I66" s="168" t="s">
        <v>714</v>
      </c>
      <c r="J66" s="169"/>
      <c r="K66" s="122"/>
      <c r="L66" s="122"/>
      <c r="M66" s="164"/>
      <c r="N66" s="122"/>
      <c r="O66" s="170" t="s">
        <v>176</v>
      </c>
      <c r="P66" s="122"/>
      <c r="Q66" s="171" t="s">
        <v>1304</v>
      </c>
      <c r="R66" s="122"/>
      <c r="S66" s="122"/>
      <c r="T66" s="122" t="s">
        <v>1589</v>
      </c>
      <c r="U66" s="122"/>
      <c r="V66" s="122" t="s">
        <v>508</v>
      </c>
      <c r="W66" s="122"/>
      <c r="X66" s="122"/>
      <c r="Y66" s="164"/>
      <c r="Z66" s="122"/>
      <c r="AA66" s="192"/>
      <c r="AB66" s="192"/>
      <c r="AC66" s="192"/>
      <c r="AD66" s="195"/>
      <c r="AE66" s="172"/>
      <c r="AF66" s="172"/>
      <c r="AG66" s="172"/>
      <c r="AH66" s="172"/>
      <c r="AI66" s="122"/>
      <c r="AJ66" s="122" t="s">
        <v>1458</v>
      </c>
      <c r="AK66" s="169">
        <v>200000000</v>
      </c>
      <c r="AL66" s="172"/>
      <c r="AM66" s="172"/>
      <c r="AN66" s="172"/>
      <c r="AO66" s="173"/>
      <c r="AP66" s="173"/>
      <c r="AQ66" s="172"/>
      <c r="AR66" s="174"/>
      <c r="AS66" s="175" t="s">
        <v>1518</v>
      </c>
      <c r="AT66" s="176" t="e">
        <f t="shared" ca="1" si="22"/>
        <v>#DIV/0!</v>
      </c>
      <c r="AU66" s="177">
        <v>0</v>
      </c>
      <c r="AV66" s="177"/>
      <c r="AW66" s="178">
        <v>0</v>
      </c>
      <c r="AX66" s="179">
        <v>0</v>
      </c>
      <c r="AY66" s="180">
        <f t="shared" si="24"/>
        <v>0</v>
      </c>
      <c r="AZ66" s="181">
        <f t="shared" si="25"/>
        <v>0</v>
      </c>
      <c r="BA66" s="181">
        <f t="shared" si="26"/>
        <v>0</v>
      </c>
      <c r="BB66" s="174" t="s">
        <v>1142</v>
      </c>
      <c r="BC66" s="174" t="s">
        <v>1372</v>
      </c>
      <c r="BD66" s="175" t="s">
        <v>1537</v>
      </c>
      <c r="BE66" s="175">
        <f t="shared" si="27"/>
        <v>0</v>
      </c>
      <c r="BF66" s="175">
        <f t="shared" si="23"/>
        <v>0</v>
      </c>
    </row>
    <row r="67" spans="1:58" s="12" customFormat="1" ht="38.25" x14ac:dyDescent="0.25">
      <c r="A67" s="164"/>
      <c r="B67" s="165"/>
      <c r="C67" s="166"/>
      <c r="D67" s="122" t="s">
        <v>1536</v>
      </c>
      <c r="E67" s="122"/>
      <c r="F67" s="122" t="s">
        <v>1459</v>
      </c>
      <c r="G67" s="164" t="s">
        <v>121</v>
      </c>
      <c r="H67" s="167" t="s">
        <v>1492</v>
      </c>
      <c r="I67" s="168" t="s">
        <v>714</v>
      </c>
      <c r="J67" s="169"/>
      <c r="K67" s="122"/>
      <c r="L67" s="122"/>
      <c r="M67" s="164"/>
      <c r="N67" s="122"/>
      <c r="O67" s="170" t="s">
        <v>176</v>
      </c>
      <c r="P67" s="122"/>
      <c r="Q67" s="171" t="s">
        <v>1304</v>
      </c>
      <c r="R67" s="122"/>
      <c r="S67" s="122"/>
      <c r="T67" s="122" t="s">
        <v>1544</v>
      </c>
      <c r="U67" s="122"/>
      <c r="V67" s="122" t="s">
        <v>508</v>
      </c>
      <c r="W67" s="122"/>
      <c r="X67" s="122"/>
      <c r="Y67" s="164"/>
      <c r="Z67" s="122"/>
      <c r="AA67" s="192"/>
      <c r="AB67" s="192"/>
      <c r="AC67" s="192"/>
      <c r="AD67" s="195"/>
      <c r="AE67" s="172"/>
      <c r="AF67" s="172"/>
      <c r="AG67" s="172"/>
      <c r="AH67" s="172"/>
      <c r="AI67" s="122"/>
      <c r="AJ67" s="122" t="s">
        <v>1459</v>
      </c>
      <c r="AK67" s="169">
        <v>700000000</v>
      </c>
      <c r="AL67" s="172"/>
      <c r="AM67" s="172"/>
      <c r="AN67" s="172"/>
      <c r="AO67" s="173"/>
      <c r="AP67" s="173"/>
      <c r="AQ67" s="172"/>
      <c r="AR67" s="174"/>
      <c r="AS67" s="175" t="s">
        <v>1523</v>
      </c>
      <c r="AT67" s="176" t="e">
        <f t="shared" ca="1" si="22"/>
        <v>#DIV/0!</v>
      </c>
      <c r="AU67" s="177">
        <v>0</v>
      </c>
      <c r="AV67" s="177"/>
      <c r="AW67" s="178">
        <v>0</v>
      </c>
      <c r="AX67" s="179">
        <v>0</v>
      </c>
      <c r="AY67" s="180">
        <f t="shared" si="24"/>
        <v>0</v>
      </c>
      <c r="AZ67" s="181">
        <f t="shared" si="25"/>
        <v>0</v>
      </c>
      <c r="BA67" s="181">
        <f t="shared" si="26"/>
        <v>0</v>
      </c>
      <c r="BB67" s="174" t="s">
        <v>1142</v>
      </c>
      <c r="BC67" s="174" t="s">
        <v>1372</v>
      </c>
      <c r="BD67" s="175" t="s">
        <v>1537</v>
      </c>
      <c r="BE67" s="175">
        <f t="shared" si="27"/>
        <v>0</v>
      </c>
      <c r="BF67" s="175">
        <f t="shared" si="23"/>
        <v>0</v>
      </c>
    </row>
    <row r="68" spans="1:58" s="12" customFormat="1" ht="38.25" x14ac:dyDescent="0.25">
      <c r="A68" s="164"/>
      <c r="B68" s="165"/>
      <c r="C68" s="166"/>
      <c r="D68" s="122" t="s">
        <v>1536</v>
      </c>
      <c r="E68" s="122"/>
      <c r="F68" s="122" t="s">
        <v>1460</v>
      </c>
      <c r="G68" s="164" t="s">
        <v>121</v>
      </c>
      <c r="H68" s="167" t="s">
        <v>1492</v>
      </c>
      <c r="I68" s="168" t="s">
        <v>714</v>
      </c>
      <c r="J68" s="169"/>
      <c r="K68" s="122"/>
      <c r="L68" s="122"/>
      <c r="M68" s="164"/>
      <c r="N68" s="122"/>
      <c r="O68" s="170" t="s">
        <v>176</v>
      </c>
      <c r="P68" s="122"/>
      <c r="Q68" s="171" t="s">
        <v>1322</v>
      </c>
      <c r="R68" s="122"/>
      <c r="S68" s="122"/>
      <c r="T68" s="122" t="s">
        <v>1590</v>
      </c>
      <c r="U68" s="122"/>
      <c r="V68" s="122" t="s">
        <v>497</v>
      </c>
      <c r="W68" s="122"/>
      <c r="X68" s="122"/>
      <c r="Y68" s="164"/>
      <c r="Z68" s="122"/>
      <c r="AA68" s="192">
        <v>44560</v>
      </c>
      <c r="AB68" s="192">
        <v>44664</v>
      </c>
      <c r="AC68" s="192">
        <v>44678</v>
      </c>
      <c r="AD68" s="195">
        <v>4</v>
      </c>
      <c r="AE68" s="172"/>
      <c r="AF68" s="172"/>
      <c r="AG68" s="172"/>
      <c r="AH68" s="172"/>
      <c r="AI68" s="122"/>
      <c r="AJ68" s="122" t="s">
        <v>1460</v>
      </c>
      <c r="AK68" s="169">
        <v>1300000000</v>
      </c>
      <c r="AL68" s="172"/>
      <c r="AM68" s="172"/>
      <c r="AN68" s="172"/>
      <c r="AO68" s="173"/>
      <c r="AP68" s="173"/>
      <c r="AQ68" s="172"/>
      <c r="AR68" s="174"/>
      <c r="AS68" s="175" t="s">
        <v>1135</v>
      </c>
      <c r="AT68" s="176" t="e">
        <f t="shared" ca="1" si="22"/>
        <v>#DIV/0!</v>
      </c>
      <c r="AU68" s="177">
        <v>0</v>
      </c>
      <c r="AV68" s="177"/>
      <c r="AW68" s="178">
        <v>0</v>
      </c>
      <c r="AX68" s="179">
        <v>0</v>
      </c>
      <c r="AY68" s="180">
        <f t="shared" si="24"/>
        <v>0</v>
      </c>
      <c r="AZ68" s="181">
        <f t="shared" si="25"/>
        <v>0</v>
      </c>
      <c r="BA68" s="181">
        <f t="shared" si="26"/>
        <v>0</v>
      </c>
      <c r="BB68" s="174" t="s">
        <v>1142</v>
      </c>
      <c r="BC68" s="174" t="s">
        <v>1372</v>
      </c>
      <c r="BD68" s="175" t="s">
        <v>1537</v>
      </c>
      <c r="BE68" s="175">
        <f t="shared" si="27"/>
        <v>0</v>
      </c>
      <c r="BF68" s="175">
        <f t="shared" si="23"/>
        <v>0</v>
      </c>
    </row>
    <row r="69" spans="1:58" s="12" customFormat="1" ht="38.25" x14ac:dyDescent="0.25">
      <c r="A69" s="164"/>
      <c r="B69" s="165"/>
      <c r="C69" s="166"/>
      <c r="D69" s="122" t="s">
        <v>1536</v>
      </c>
      <c r="E69" s="122"/>
      <c r="F69" s="122" t="s">
        <v>1461</v>
      </c>
      <c r="G69" s="164" t="s">
        <v>121</v>
      </c>
      <c r="H69" s="167" t="s">
        <v>1492</v>
      </c>
      <c r="I69" s="168" t="s">
        <v>714</v>
      </c>
      <c r="J69" s="169"/>
      <c r="K69" s="122"/>
      <c r="L69" s="122"/>
      <c r="M69" s="164"/>
      <c r="N69" s="122"/>
      <c r="O69" s="170" t="s">
        <v>176</v>
      </c>
      <c r="P69" s="122"/>
      <c r="Q69" s="171" t="s">
        <v>1389</v>
      </c>
      <c r="R69" s="122"/>
      <c r="S69" s="122"/>
      <c r="T69" s="122" t="s">
        <v>225</v>
      </c>
      <c r="U69" s="122" t="s">
        <v>1591</v>
      </c>
      <c r="V69" s="122" t="s">
        <v>984</v>
      </c>
      <c r="W69" s="122"/>
      <c r="X69" s="122"/>
      <c r="Y69" s="164"/>
      <c r="Z69" s="122"/>
      <c r="AA69" s="192"/>
      <c r="AB69" s="192"/>
      <c r="AC69" s="192"/>
      <c r="AD69" s="195"/>
      <c r="AE69" s="172"/>
      <c r="AF69" s="172"/>
      <c r="AG69" s="172"/>
      <c r="AH69" s="172"/>
      <c r="AI69" s="122"/>
      <c r="AJ69" s="122" t="s">
        <v>1461</v>
      </c>
      <c r="AK69" s="169">
        <v>3000000000</v>
      </c>
      <c r="AL69" s="172"/>
      <c r="AM69" s="172"/>
      <c r="AN69" s="172"/>
      <c r="AO69" s="173"/>
      <c r="AP69" s="173"/>
      <c r="AQ69" s="172"/>
      <c r="AR69" s="174"/>
      <c r="AS69" s="175"/>
      <c r="AT69" s="176" t="e">
        <f t="shared" ca="1" si="22"/>
        <v>#DIV/0!</v>
      </c>
      <c r="AU69" s="177">
        <v>0</v>
      </c>
      <c r="AV69" s="177"/>
      <c r="AW69" s="178">
        <v>0</v>
      </c>
      <c r="AX69" s="179">
        <v>0</v>
      </c>
      <c r="AY69" s="180">
        <f t="shared" si="24"/>
        <v>0</v>
      </c>
      <c r="AZ69" s="181">
        <f t="shared" si="25"/>
        <v>0</v>
      </c>
      <c r="BA69" s="181">
        <f t="shared" si="26"/>
        <v>0</v>
      </c>
      <c r="BB69" s="174" t="s">
        <v>1142</v>
      </c>
      <c r="BC69" s="174" t="s">
        <v>1372</v>
      </c>
      <c r="BD69" s="175" t="s">
        <v>1537</v>
      </c>
      <c r="BE69" s="175">
        <f t="shared" si="27"/>
        <v>0</v>
      </c>
      <c r="BF69" s="175">
        <f t="shared" si="23"/>
        <v>0</v>
      </c>
    </row>
    <row r="70" spans="1:58" s="12" customFormat="1" ht="38.25" x14ac:dyDescent="0.25">
      <c r="A70" s="164"/>
      <c r="B70" s="165"/>
      <c r="C70" s="166"/>
      <c r="D70" s="122" t="s">
        <v>1536</v>
      </c>
      <c r="E70" s="122"/>
      <c r="F70" s="122" t="s">
        <v>1462</v>
      </c>
      <c r="G70" s="164" t="s">
        <v>121</v>
      </c>
      <c r="H70" s="167" t="s">
        <v>1492</v>
      </c>
      <c r="I70" s="168" t="s">
        <v>714</v>
      </c>
      <c r="J70" s="169">
        <v>1200000000</v>
      </c>
      <c r="K70" s="122"/>
      <c r="L70" s="122"/>
      <c r="M70" s="164"/>
      <c r="N70" s="122"/>
      <c r="O70" s="170" t="s">
        <v>176</v>
      </c>
      <c r="P70" s="122"/>
      <c r="Q70" s="171" t="s">
        <v>1494</v>
      </c>
      <c r="R70" s="122"/>
      <c r="S70" s="122"/>
      <c r="T70" s="122" t="s">
        <v>1545</v>
      </c>
      <c r="U70" s="122"/>
      <c r="V70" s="122" t="s">
        <v>500</v>
      </c>
      <c r="W70" s="122"/>
      <c r="X70" s="122"/>
      <c r="Y70" s="164"/>
      <c r="Z70" s="122"/>
      <c r="AA70" s="192">
        <v>44560</v>
      </c>
      <c r="AB70" s="192">
        <v>44664</v>
      </c>
      <c r="AC70" s="192">
        <v>44678</v>
      </c>
      <c r="AD70" s="195">
        <v>4</v>
      </c>
      <c r="AE70" s="172"/>
      <c r="AF70" s="172"/>
      <c r="AG70" s="172"/>
      <c r="AH70" s="172"/>
      <c r="AI70" s="122"/>
      <c r="AJ70" s="122" t="s">
        <v>1462</v>
      </c>
      <c r="AK70" s="169">
        <v>1200000000</v>
      </c>
      <c r="AL70" s="172"/>
      <c r="AM70" s="172"/>
      <c r="AN70" s="172"/>
      <c r="AO70" s="173"/>
      <c r="AP70" s="173"/>
      <c r="AQ70" s="172"/>
      <c r="AR70" s="174"/>
      <c r="AS70" s="175" t="s">
        <v>479</v>
      </c>
      <c r="AT70" s="176" t="e">
        <f t="shared" ca="1" si="22"/>
        <v>#DIV/0!</v>
      </c>
      <c r="AU70" s="177">
        <v>0</v>
      </c>
      <c r="AV70" s="177"/>
      <c r="AW70" s="178">
        <v>0</v>
      </c>
      <c r="AX70" s="179">
        <v>0</v>
      </c>
      <c r="AY70" s="180">
        <f t="shared" si="24"/>
        <v>0</v>
      </c>
      <c r="AZ70" s="181">
        <f t="shared" si="25"/>
        <v>0</v>
      </c>
      <c r="BA70" s="181">
        <f t="shared" si="26"/>
        <v>0</v>
      </c>
      <c r="BB70" s="174" t="s">
        <v>1142</v>
      </c>
      <c r="BC70" s="174" t="s">
        <v>1372</v>
      </c>
      <c r="BD70" s="175" t="s">
        <v>1537</v>
      </c>
      <c r="BE70" s="175">
        <f t="shared" si="27"/>
        <v>0</v>
      </c>
      <c r="BF70" s="175">
        <f t="shared" si="23"/>
        <v>0</v>
      </c>
    </row>
    <row r="71" spans="1:58" s="12" customFormat="1" ht="38.25" x14ac:dyDescent="0.25">
      <c r="A71" s="164"/>
      <c r="B71" s="165"/>
      <c r="C71" s="166"/>
      <c r="D71" s="122" t="s">
        <v>1536</v>
      </c>
      <c r="E71" s="122"/>
      <c r="F71" s="122" t="s">
        <v>1463</v>
      </c>
      <c r="G71" s="164" t="s">
        <v>121</v>
      </c>
      <c r="H71" s="167" t="s">
        <v>1492</v>
      </c>
      <c r="I71" s="168" t="s">
        <v>714</v>
      </c>
      <c r="J71" s="169"/>
      <c r="K71" s="122"/>
      <c r="L71" s="122"/>
      <c r="M71" s="164"/>
      <c r="N71" s="122"/>
      <c r="O71" s="170" t="s">
        <v>176</v>
      </c>
      <c r="P71" s="122"/>
      <c r="Q71" s="171" t="s">
        <v>1315</v>
      </c>
      <c r="R71" s="122"/>
      <c r="S71" s="122"/>
      <c r="T71" s="122" t="s">
        <v>1593</v>
      </c>
      <c r="U71" s="122" t="s">
        <v>1592</v>
      </c>
      <c r="V71" s="122" t="s">
        <v>496</v>
      </c>
      <c r="W71" s="122"/>
      <c r="X71" s="122"/>
      <c r="Y71" s="164"/>
      <c r="Z71" s="122"/>
      <c r="AA71" s="192">
        <v>44560</v>
      </c>
      <c r="AB71" s="192">
        <v>44664</v>
      </c>
      <c r="AC71" s="192">
        <v>44678</v>
      </c>
      <c r="AD71" s="195">
        <v>4</v>
      </c>
      <c r="AE71" s="172"/>
      <c r="AF71" s="172"/>
      <c r="AG71" s="172"/>
      <c r="AH71" s="172"/>
      <c r="AI71" s="122"/>
      <c r="AJ71" s="122" t="s">
        <v>1463</v>
      </c>
      <c r="AK71" s="169">
        <v>500000000</v>
      </c>
      <c r="AL71" s="172"/>
      <c r="AM71" s="172"/>
      <c r="AN71" s="172"/>
      <c r="AO71" s="173"/>
      <c r="AP71" s="173"/>
      <c r="AQ71" s="172"/>
      <c r="AR71" s="174"/>
      <c r="AS71" s="175" t="s">
        <v>1522</v>
      </c>
      <c r="AT71" s="176" t="e">
        <f t="shared" ca="1" si="22"/>
        <v>#DIV/0!</v>
      </c>
      <c r="AU71" s="177">
        <v>0</v>
      </c>
      <c r="AV71" s="177"/>
      <c r="AW71" s="178">
        <v>0</v>
      </c>
      <c r="AX71" s="179">
        <v>0</v>
      </c>
      <c r="AY71" s="180">
        <f t="shared" si="24"/>
        <v>0</v>
      </c>
      <c r="AZ71" s="181">
        <f t="shared" si="25"/>
        <v>0</v>
      </c>
      <c r="BA71" s="181">
        <f t="shared" si="26"/>
        <v>0</v>
      </c>
      <c r="BB71" s="174" t="s">
        <v>1142</v>
      </c>
      <c r="BC71" s="174" t="s">
        <v>1372</v>
      </c>
      <c r="BD71" s="175" t="s">
        <v>1537</v>
      </c>
      <c r="BE71" s="175">
        <f t="shared" si="27"/>
        <v>0</v>
      </c>
      <c r="BF71" s="175">
        <f t="shared" si="23"/>
        <v>0</v>
      </c>
    </row>
    <row r="72" spans="1:58" s="12" customFormat="1" ht="38.25" x14ac:dyDescent="0.25">
      <c r="A72" s="164"/>
      <c r="B72" s="165"/>
      <c r="C72" s="166"/>
      <c r="D72" s="122" t="s">
        <v>1536</v>
      </c>
      <c r="E72" s="122"/>
      <c r="F72" s="122" t="s">
        <v>1464</v>
      </c>
      <c r="G72" s="164" t="s">
        <v>121</v>
      </c>
      <c r="H72" s="167" t="s">
        <v>1492</v>
      </c>
      <c r="I72" s="168" t="s">
        <v>714</v>
      </c>
      <c r="J72" s="169"/>
      <c r="K72" s="122"/>
      <c r="L72" s="122"/>
      <c r="M72" s="164"/>
      <c r="N72" s="122"/>
      <c r="O72" s="170" t="s">
        <v>176</v>
      </c>
      <c r="P72" s="122"/>
      <c r="Q72" s="171" t="s">
        <v>1502</v>
      </c>
      <c r="R72" s="122"/>
      <c r="S72" s="122"/>
      <c r="T72" s="122" t="s">
        <v>1551</v>
      </c>
      <c r="U72" s="122"/>
      <c r="V72" s="122" t="s">
        <v>986</v>
      </c>
      <c r="W72" s="122"/>
      <c r="X72" s="122"/>
      <c r="Y72" s="164"/>
      <c r="Z72" s="122"/>
      <c r="AA72" s="192">
        <v>44560</v>
      </c>
      <c r="AB72" s="192">
        <v>44664</v>
      </c>
      <c r="AC72" s="192">
        <v>44678</v>
      </c>
      <c r="AD72" s="195">
        <v>4</v>
      </c>
      <c r="AE72" s="172"/>
      <c r="AF72" s="172"/>
      <c r="AG72" s="172"/>
      <c r="AH72" s="172"/>
      <c r="AI72" s="122"/>
      <c r="AJ72" s="122" t="s">
        <v>1712</v>
      </c>
      <c r="AK72" s="169">
        <v>600000000</v>
      </c>
      <c r="AL72" s="172"/>
      <c r="AM72" s="172"/>
      <c r="AN72" s="172"/>
      <c r="AO72" s="173"/>
      <c r="AP72" s="173"/>
      <c r="AQ72" s="172"/>
      <c r="AR72" s="174"/>
      <c r="AS72" s="175" t="s">
        <v>1517</v>
      </c>
      <c r="AT72" s="176" t="e">
        <f t="shared" ca="1" si="22"/>
        <v>#DIV/0!</v>
      </c>
      <c r="AU72" s="177">
        <v>0</v>
      </c>
      <c r="AV72" s="177"/>
      <c r="AW72" s="178">
        <v>0</v>
      </c>
      <c r="AX72" s="179">
        <v>0</v>
      </c>
      <c r="AY72" s="180">
        <f t="shared" si="24"/>
        <v>0</v>
      </c>
      <c r="AZ72" s="181">
        <f t="shared" si="25"/>
        <v>0</v>
      </c>
      <c r="BA72" s="181">
        <f t="shared" si="26"/>
        <v>0</v>
      </c>
      <c r="BB72" s="174" t="s">
        <v>1142</v>
      </c>
      <c r="BC72" s="174" t="s">
        <v>1372</v>
      </c>
      <c r="BD72" s="175" t="s">
        <v>1537</v>
      </c>
      <c r="BE72" s="175">
        <f t="shared" si="27"/>
        <v>0</v>
      </c>
      <c r="BF72" s="175">
        <f t="shared" si="23"/>
        <v>0</v>
      </c>
    </row>
    <row r="73" spans="1:58" s="12" customFormat="1" ht="38.25" x14ac:dyDescent="0.25">
      <c r="A73" s="164"/>
      <c r="B73" s="165"/>
      <c r="C73" s="166"/>
      <c r="D73" s="122" t="s">
        <v>1536</v>
      </c>
      <c r="E73" s="122"/>
      <c r="F73" s="122" t="s">
        <v>1465</v>
      </c>
      <c r="G73" s="164" t="s">
        <v>121</v>
      </c>
      <c r="H73" s="167" t="s">
        <v>1492</v>
      </c>
      <c r="I73" s="168" t="s">
        <v>714</v>
      </c>
      <c r="J73" s="169">
        <v>300000000</v>
      </c>
      <c r="K73" s="122"/>
      <c r="L73" s="122"/>
      <c r="M73" s="164"/>
      <c r="N73" s="122"/>
      <c r="O73" s="170" t="s">
        <v>176</v>
      </c>
      <c r="P73" s="122"/>
      <c r="Q73" s="171" t="s">
        <v>1281</v>
      </c>
      <c r="R73" s="122"/>
      <c r="S73" s="122"/>
      <c r="T73" s="122" t="s">
        <v>1594</v>
      </c>
      <c r="U73" s="122" t="s">
        <v>1595</v>
      </c>
      <c r="V73" s="122" t="s">
        <v>259</v>
      </c>
      <c r="W73" s="122"/>
      <c r="X73" s="122"/>
      <c r="Y73" s="164"/>
      <c r="Z73" s="122"/>
      <c r="AA73" s="192">
        <v>44560</v>
      </c>
      <c r="AB73" s="192">
        <v>44664</v>
      </c>
      <c r="AC73" s="192">
        <v>44678</v>
      </c>
      <c r="AD73" s="195">
        <v>4</v>
      </c>
      <c r="AE73" s="172"/>
      <c r="AF73" s="172"/>
      <c r="AG73" s="172"/>
      <c r="AH73" s="172"/>
      <c r="AI73" s="122"/>
      <c r="AJ73" s="122" t="s">
        <v>1713</v>
      </c>
      <c r="AK73" s="169">
        <v>125000000</v>
      </c>
      <c r="AL73" s="172"/>
      <c r="AM73" s="172"/>
      <c r="AN73" s="172"/>
      <c r="AO73" s="173"/>
      <c r="AP73" s="173"/>
      <c r="AQ73" s="172"/>
      <c r="AR73" s="174"/>
      <c r="AS73" s="175" t="s">
        <v>1524</v>
      </c>
      <c r="AT73" s="176" t="e">
        <f t="shared" ca="1" si="22"/>
        <v>#DIV/0!</v>
      </c>
      <c r="AU73" s="177">
        <v>0</v>
      </c>
      <c r="AV73" s="177"/>
      <c r="AW73" s="178">
        <v>0</v>
      </c>
      <c r="AX73" s="179">
        <v>0</v>
      </c>
      <c r="AY73" s="180">
        <f t="shared" si="24"/>
        <v>0</v>
      </c>
      <c r="AZ73" s="181">
        <f t="shared" si="25"/>
        <v>0</v>
      </c>
      <c r="BA73" s="181">
        <f t="shared" si="26"/>
        <v>0</v>
      </c>
      <c r="BB73" s="174" t="s">
        <v>1142</v>
      </c>
      <c r="BC73" s="174" t="s">
        <v>1372</v>
      </c>
      <c r="BD73" s="175" t="s">
        <v>1851</v>
      </c>
      <c r="BE73" s="175">
        <f t="shared" si="27"/>
        <v>0</v>
      </c>
      <c r="BF73" s="175">
        <f t="shared" si="23"/>
        <v>0</v>
      </c>
    </row>
    <row r="74" spans="1:58" s="12" customFormat="1" ht="38.25" x14ac:dyDescent="0.25">
      <c r="A74" s="164"/>
      <c r="B74" s="165"/>
      <c r="C74" s="166"/>
      <c r="D74" s="122" t="s">
        <v>1536</v>
      </c>
      <c r="E74" s="122"/>
      <c r="F74" s="122" t="s">
        <v>1466</v>
      </c>
      <c r="G74" s="164" t="s">
        <v>121</v>
      </c>
      <c r="H74" s="167" t="s">
        <v>1492</v>
      </c>
      <c r="I74" s="168" t="s">
        <v>714</v>
      </c>
      <c r="J74" s="169"/>
      <c r="K74" s="122"/>
      <c r="L74" s="122"/>
      <c r="M74" s="164"/>
      <c r="N74" s="122"/>
      <c r="O74" s="170" t="s">
        <v>176</v>
      </c>
      <c r="P74" s="122"/>
      <c r="Q74" s="171" t="s">
        <v>1316</v>
      </c>
      <c r="R74" s="122"/>
      <c r="S74" s="122"/>
      <c r="T74" s="122" t="s">
        <v>225</v>
      </c>
      <c r="U74" s="122" t="s">
        <v>1597</v>
      </c>
      <c r="V74" s="122" t="s">
        <v>984</v>
      </c>
      <c r="W74" s="122"/>
      <c r="X74" s="122"/>
      <c r="Y74" s="164"/>
      <c r="Z74" s="122"/>
      <c r="AA74" s="192"/>
      <c r="AB74" s="192"/>
      <c r="AC74" s="192"/>
      <c r="AD74" s="195"/>
      <c r="AE74" s="172"/>
      <c r="AF74" s="172"/>
      <c r="AG74" s="172"/>
      <c r="AH74" s="172"/>
      <c r="AI74" s="122"/>
      <c r="AJ74" s="122" t="s">
        <v>1466</v>
      </c>
      <c r="AK74" s="169">
        <v>2500000000</v>
      </c>
      <c r="AL74" s="172"/>
      <c r="AM74" s="172"/>
      <c r="AN74" s="172"/>
      <c r="AO74" s="173"/>
      <c r="AP74" s="173"/>
      <c r="AQ74" s="172"/>
      <c r="AR74" s="174"/>
      <c r="AS74" s="175" t="s">
        <v>1525</v>
      </c>
      <c r="AT74" s="176" t="e">
        <f t="shared" ca="1" si="22"/>
        <v>#DIV/0!</v>
      </c>
      <c r="AU74" s="177">
        <v>0</v>
      </c>
      <c r="AV74" s="177"/>
      <c r="AW74" s="178">
        <v>0</v>
      </c>
      <c r="AX74" s="179">
        <v>0</v>
      </c>
      <c r="AY74" s="180">
        <f t="shared" si="24"/>
        <v>0</v>
      </c>
      <c r="AZ74" s="181">
        <f t="shared" si="25"/>
        <v>0</v>
      </c>
      <c r="BA74" s="181">
        <f t="shared" si="26"/>
        <v>0</v>
      </c>
      <c r="BB74" s="174" t="s">
        <v>1142</v>
      </c>
      <c r="BC74" s="174" t="s">
        <v>1372</v>
      </c>
      <c r="BD74" s="175" t="s">
        <v>1537</v>
      </c>
      <c r="BE74" s="175">
        <f t="shared" si="27"/>
        <v>0</v>
      </c>
      <c r="BF74" s="175">
        <f t="shared" si="23"/>
        <v>0</v>
      </c>
    </row>
    <row r="75" spans="1:58" s="12" customFormat="1" ht="38.25" x14ac:dyDescent="0.25">
      <c r="A75" s="164"/>
      <c r="B75" s="165"/>
      <c r="C75" s="166"/>
      <c r="D75" s="122" t="s">
        <v>1536</v>
      </c>
      <c r="E75" s="122"/>
      <c r="F75" s="122" t="s">
        <v>1467</v>
      </c>
      <c r="G75" s="164" t="s">
        <v>121</v>
      </c>
      <c r="H75" s="167" t="s">
        <v>1492</v>
      </c>
      <c r="I75" s="168" t="s">
        <v>714</v>
      </c>
      <c r="J75" s="169"/>
      <c r="K75" s="122"/>
      <c r="L75" s="122"/>
      <c r="M75" s="164"/>
      <c r="N75" s="122"/>
      <c r="O75" s="170" t="s">
        <v>176</v>
      </c>
      <c r="P75" s="122"/>
      <c r="Q75" s="171" t="s">
        <v>1501</v>
      </c>
      <c r="R75" s="122"/>
      <c r="S75" s="122"/>
      <c r="T75" s="122" t="s">
        <v>1596</v>
      </c>
      <c r="U75" s="122"/>
      <c r="V75" s="122" t="s">
        <v>506</v>
      </c>
      <c r="W75" s="122"/>
      <c r="X75" s="122"/>
      <c r="Y75" s="164"/>
      <c r="Z75" s="122"/>
      <c r="AA75" s="192">
        <v>44560</v>
      </c>
      <c r="AB75" s="192">
        <v>44664</v>
      </c>
      <c r="AC75" s="192">
        <v>44678</v>
      </c>
      <c r="AD75" s="195">
        <v>4</v>
      </c>
      <c r="AE75" s="172"/>
      <c r="AF75" s="172"/>
      <c r="AG75" s="172"/>
      <c r="AH75" s="172"/>
      <c r="AI75" s="122"/>
      <c r="AJ75" s="122" t="s">
        <v>1467</v>
      </c>
      <c r="AK75" s="169">
        <v>350000000</v>
      </c>
      <c r="AL75" s="172"/>
      <c r="AM75" s="172"/>
      <c r="AN75" s="172"/>
      <c r="AO75" s="173"/>
      <c r="AP75" s="173"/>
      <c r="AQ75" s="172"/>
      <c r="AR75" s="174"/>
      <c r="AS75" s="175" t="s">
        <v>480</v>
      </c>
      <c r="AT75" s="176" t="e">
        <f t="shared" ca="1" si="22"/>
        <v>#DIV/0!</v>
      </c>
      <c r="AU75" s="177">
        <v>0</v>
      </c>
      <c r="AV75" s="177"/>
      <c r="AW75" s="178">
        <v>0</v>
      </c>
      <c r="AX75" s="179">
        <v>0</v>
      </c>
      <c r="AY75" s="180">
        <f t="shared" si="24"/>
        <v>0</v>
      </c>
      <c r="AZ75" s="181">
        <f t="shared" si="25"/>
        <v>0</v>
      </c>
      <c r="BA75" s="181">
        <f t="shared" si="26"/>
        <v>0</v>
      </c>
      <c r="BB75" s="174" t="s">
        <v>1142</v>
      </c>
      <c r="BC75" s="174" t="s">
        <v>1372</v>
      </c>
      <c r="BD75" s="175" t="s">
        <v>1537</v>
      </c>
      <c r="BE75" s="175">
        <f t="shared" si="27"/>
        <v>0</v>
      </c>
      <c r="BF75" s="175">
        <f t="shared" si="23"/>
        <v>0</v>
      </c>
    </row>
    <row r="76" spans="1:58" s="12" customFormat="1" ht="38.25" x14ac:dyDescent="0.25">
      <c r="A76" s="164"/>
      <c r="B76" s="165"/>
      <c r="C76" s="166"/>
      <c r="D76" s="122" t="s">
        <v>1536</v>
      </c>
      <c r="E76" s="122"/>
      <c r="F76" s="122" t="s">
        <v>1468</v>
      </c>
      <c r="G76" s="164" t="s">
        <v>121</v>
      </c>
      <c r="H76" s="167" t="s">
        <v>1492</v>
      </c>
      <c r="I76" s="168" t="s">
        <v>714</v>
      </c>
      <c r="J76" s="169"/>
      <c r="K76" s="122"/>
      <c r="L76" s="122"/>
      <c r="M76" s="164"/>
      <c r="N76" s="122"/>
      <c r="O76" s="170" t="s">
        <v>176</v>
      </c>
      <c r="P76" s="122"/>
      <c r="Q76" s="171" t="s">
        <v>1501</v>
      </c>
      <c r="R76" s="122"/>
      <c r="S76" s="122"/>
      <c r="T76" s="122" t="s">
        <v>1598</v>
      </c>
      <c r="U76" s="122" t="s">
        <v>1599</v>
      </c>
      <c r="V76" s="122" t="s">
        <v>506</v>
      </c>
      <c r="W76" s="122"/>
      <c r="X76" s="122"/>
      <c r="Y76" s="164"/>
      <c r="Z76" s="122"/>
      <c r="AA76" s="192"/>
      <c r="AB76" s="192"/>
      <c r="AC76" s="192"/>
      <c r="AD76" s="195"/>
      <c r="AE76" s="172"/>
      <c r="AF76" s="172"/>
      <c r="AG76" s="172"/>
      <c r="AH76" s="172"/>
      <c r="AI76" s="122"/>
      <c r="AJ76" s="122" t="s">
        <v>1468</v>
      </c>
      <c r="AK76" s="169">
        <v>600000000</v>
      </c>
      <c r="AL76" s="172"/>
      <c r="AM76" s="172"/>
      <c r="AN76" s="172"/>
      <c r="AO76" s="173"/>
      <c r="AP76" s="173"/>
      <c r="AQ76" s="172"/>
      <c r="AR76" s="174"/>
      <c r="AS76" s="175" t="s">
        <v>480</v>
      </c>
      <c r="AT76" s="176" t="e">
        <f t="shared" ca="1" si="22"/>
        <v>#DIV/0!</v>
      </c>
      <c r="AU76" s="177">
        <v>0</v>
      </c>
      <c r="AV76" s="177"/>
      <c r="AW76" s="178">
        <v>0</v>
      </c>
      <c r="AX76" s="179">
        <v>0</v>
      </c>
      <c r="AY76" s="180">
        <f t="shared" si="24"/>
        <v>0</v>
      </c>
      <c r="AZ76" s="181">
        <f t="shared" si="25"/>
        <v>0</v>
      </c>
      <c r="BA76" s="181">
        <f t="shared" si="26"/>
        <v>0</v>
      </c>
      <c r="BB76" s="174" t="s">
        <v>1142</v>
      </c>
      <c r="BC76" s="174" t="s">
        <v>1372</v>
      </c>
      <c r="BD76" s="175" t="s">
        <v>1537</v>
      </c>
      <c r="BE76" s="175">
        <f t="shared" si="27"/>
        <v>0</v>
      </c>
      <c r="BF76" s="175">
        <f t="shared" si="23"/>
        <v>0</v>
      </c>
    </row>
    <row r="77" spans="1:58" s="12" customFormat="1" ht="38.25" x14ac:dyDescent="0.25">
      <c r="A77" s="164"/>
      <c r="B77" s="165"/>
      <c r="C77" s="166"/>
      <c r="D77" s="122" t="s">
        <v>1536</v>
      </c>
      <c r="E77" s="122"/>
      <c r="F77" s="122" t="s">
        <v>1469</v>
      </c>
      <c r="G77" s="164" t="s">
        <v>121</v>
      </c>
      <c r="H77" s="167" t="s">
        <v>1492</v>
      </c>
      <c r="I77" s="168" t="s">
        <v>714</v>
      </c>
      <c r="J77" s="169"/>
      <c r="K77" s="122"/>
      <c r="L77" s="122"/>
      <c r="M77" s="164"/>
      <c r="N77" s="122"/>
      <c r="O77" s="170" t="s">
        <v>176</v>
      </c>
      <c r="P77" s="122"/>
      <c r="Q77" s="171" t="s">
        <v>1501</v>
      </c>
      <c r="R77" s="122"/>
      <c r="S77" s="122"/>
      <c r="T77" s="122" t="s">
        <v>1600</v>
      </c>
      <c r="U77" s="122" t="s">
        <v>1601</v>
      </c>
      <c r="V77" s="122" t="s">
        <v>506</v>
      </c>
      <c r="W77" s="122"/>
      <c r="X77" s="122"/>
      <c r="Y77" s="164"/>
      <c r="Z77" s="122"/>
      <c r="AA77" s="192"/>
      <c r="AB77" s="192"/>
      <c r="AC77" s="192"/>
      <c r="AD77" s="195"/>
      <c r="AE77" s="172"/>
      <c r="AF77" s="172"/>
      <c r="AG77" s="172"/>
      <c r="AH77" s="172"/>
      <c r="AI77" s="122"/>
      <c r="AJ77" s="122" t="s">
        <v>1469</v>
      </c>
      <c r="AK77" s="169">
        <v>700000000</v>
      </c>
      <c r="AL77" s="172"/>
      <c r="AM77" s="172"/>
      <c r="AN77" s="172"/>
      <c r="AO77" s="173"/>
      <c r="AP77" s="173"/>
      <c r="AQ77" s="172"/>
      <c r="AR77" s="174"/>
      <c r="AS77" s="175" t="s">
        <v>480</v>
      </c>
      <c r="AT77" s="176" t="e">
        <f t="shared" ca="1" si="22"/>
        <v>#DIV/0!</v>
      </c>
      <c r="AU77" s="177">
        <v>0</v>
      </c>
      <c r="AV77" s="177"/>
      <c r="AW77" s="178">
        <v>0</v>
      </c>
      <c r="AX77" s="179">
        <v>0</v>
      </c>
      <c r="AY77" s="180">
        <f t="shared" si="24"/>
        <v>0</v>
      </c>
      <c r="AZ77" s="181">
        <f t="shared" si="25"/>
        <v>0</v>
      </c>
      <c r="BA77" s="181">
        <f t="shared" si="26"/>
        <v>0</v>
      </c>
      <c r="BB77" s="174" t="s">
        <v>1142</v>
      </c>
      <c r="BC77" s="174" t="s">
        <v>1372</v>
      </c>
      <c r="BD77" s="175" t="s">
        <v>1537</v>
      </c>
      <c r="BE77" s="175">
        <f t="shared" si="27"/>
        <v>0</v>
      </c>
      <c r="BF77" s="175">
        <f t="shared" si="23"/>
        <v>0</v>
      </c>
    </row>
    <row r="78" spans="1:58" s="12" customFormat="1" ht="51" x14ac:dyDescent="0.25">
      <c r="A78" s="164"/>
      <c r="B78" s="165"/>
      <c r="C78" s="166"/>
      <c r="D78" s="122" t="s">
        <v>1536</v>
      </c>
      <c r="E78" s="122"/>
      <c r="F78" s="122" t="s">
        <v>1470</v>
      </c>
      <c r="G78" s="164" t="s">
        <v>121</v>
      </c>
      <c r="H78" s="167" t="s">
        <v>1492</v>
      </c>
      <c r="I78" s="168" t="s">
        <v>714</v>
      </c>
      <c r="J78" s="169"/>
      <c r="K78" s="122"/>
      <c r="L78" s="122"/>
      <c r="M78" s="164"/>
      <c r="N78" s="122"/>
      <c r="O78" s="170" t="s">
        <v>176</v>
      </c>
      <c r="P78" s="122"/>
      <c r="Q78" s="171" t="s">
        <v>1346</v>
      </c>
      <c r="R78" s="122"/>
      <c r="S78" s="122"/>
      <c r="T78" s="122" t="s">
        <v>225</v>
      </c>
      <c r="U78" s="122" t="s">
        <v>1602</v>
      </c>
      <c r="V78" s="122" t="s">
        <v>496</v>
      </c>
      <c r="W78" s="122"/>
      <c r="X78" s="122"/>
      <c r="Y78" s="164"/>
      <c r="Z78" s="122"/>
      <c r="AA78" s="192"/>
      <c r="AB78" s="192"/>
      <c r="AC78" s="192"/>
      <c r="AD78" s="195"/>
      <c r="AE78" s="172"/>
      <c r="AF78" s="172"/>
      <c r="AG78" s="172"/>
      <c r="AH78" s="172"/>
      <c r="AI78" s="122"/>
      <c r="AJ78" s="122" t="s">
        <v>1470</v>
      </c>
      <c r="AK78" s="169">
        <v>2000000000</v>
      </c>
      <c r="AL78" s="172"/>
      <c r="AM78" s="172"/>
      <c r="AN78" s="172"/>
      <c r="AO78" s="173"/>
      <c r="AP78" s="173"/>
      <c r="AQ78" s="172"/>
      <c r="AR78" s="174"/>
      <c r="AS78" s="175" t="s">
        <v>1526</v>
      </c>
      <c r="AT78" s="176" t="e">
        <f t="shared" ca="1" si="22"/>
        <v>#DIV/0!</v>
      </c>
      <c r="AU78" s="177">
        <v>0</v>
      </c>
      <c r="AV78" s="177"/>
      <c r="AW78" s="178">
        <v>0</v>
      </c>
      <c r="AX78" s="179">
        <v>0</v>
      </c>
      <c r="AY78" s="180">
        <f t="shared" si="24"/>
        <v>0</v>
      </c>
      <c r="AZ78" s="181">
        <f t="shared" si="25"/>
        <v>0</v>
      </c>
      <c r="BA78" s="181">
        <f t="shared" si="26"/>
        <v>0</v>
      </c>
      <c r="BB78" s="174" t="s">
        <v>1142</v>
      </c>
      <c r="BC78" s="174" t="s">
        <v>1372</v>
      </c>
      <c r="BD78" s="175" t="s">
        <v>1537</v>
      </c>
      <c r="BE78" s="175">
        <f t="shared" si="27"/>
        <v>0</v>
      </c>
      <c r="BF78" s="175">
        <f t="shared" si="23"/>
        <v>0</v>
      </c>
    </row>
    <row r="79" spans="1:58" s="12" customFormat="1" ht="38.25" x14ac:dyDescent="0.25">
      <c r="A79" s="164"/>
      <c r="B79" s="165"/>
      <c r="C79" s="166"/>
      <c r="D79" s="122" t="s">
        <v>1536</v>
      </c>
      <c r="E79" s="122"/>
      <c r="F79" s="122" t="s">
        <v>1717</v>
      </c>
      <c r="G79" s="164" t="s">
        <v>121</v>
      </c>
      <c r="H79" s="167" t="s">
        <v>1492</v>
      </c>
      <c r="I79" s="168" t="s">
        <v>714</v>
      </c>
      <c r="J79" s="169"/>
      <c r="K79" s="122"/>
      <c r="L79" s="122" t="s">
        <v>1134</v>
      </c>
      <c r="M79" s="164">
        <v>50</v>
      </c>
      <c r="N79" s="122"/>
      <c r="O79" s="170" t="s">
        <v>176</v>
      </c>
      <c r="P79" s="122"/>
      <c r="Q79" s="171" t="s">
        <v>1318</v>
      </c>
      <c r="R79" s="122"/>
      <c r="S79" s="122"/>
      <c r="T79" s="122" t="s">
        <v>1603</v>
      </c>
      <c r="U79" s="122"/>
      <c r="V79" s="122" t="s">
        <v>494</v>
      </c>
      <c r="W79" s="122"/>
      <c r="X79" s="122"/>
      <c r="Y79" s="164"/>
      <c r="Z79" s="122"/>
      <c r="AA79" s="192"/>
      <c r="AB79" s="192"/>
      <c r="AC79" s="192"/>
      <c r="AD79" s="195"/>
      <c r="AE79" s="172"/>
      <c r="AF79" s="172"/>
      <c r="AG79" s="172"/>
      <c r="AH79" s="172"/>
      <c r="AI79" s="122"/>
      <c r="AJ79" s="122" t="s">
        <v>1717</v>
      </c>
      <c r="AK79" s="169">
        <v>1500000000</v>
      </c>
      <c r="AL79" s="172"/>
      <c r="AM79" s="172"/>
      <c r="AN79" s="172"/>
      <c r="AO79" s="173"/>
      <c r="AP79" s="173"/>
      <c r="AQ79" s="172"/>
      <c r="AR79" s="174"/>
      <c r="AS79" s="175" t="s">
        <v>479</v>
      </c>
      <c r="AT79" s="176" t="e">
        <f t="shared" ca="1" si="22"/>
        <v>#DIV/0!</v>
      </c>
      <c r="AU79" s="177">
        <v>0</v>
      </c>
      <c r="AV79" s="177"/>
      <c r="AW79" s="178">
        <v>0</v>
      </c>
      <c r="AX79" s="179">
        <v>0</v>
      </c>
      <c r="AY79" s="180">
        <f>+AU79</f>
        <v>0</v>
      </c>
      <c r="AZ79" s="181">
        <f>+AY79-AX79</f>
        <v>0</v>
      </c>
      <c r="BA79" s="181">
        <f t="shared" si="26"/>
        <v>0</v>
      </c>
      <c r="BB79" s="174" t="s">
        <v>1142</v>
      </c>
      <c r="BC79" s="174" t="s">
        <v>1372</v>
      </c>
      <c r="BD79" s="175" t="s">
        <v>1537</v>
      </c>
      <c r="BE79" s="175">
        <f t="shared" si="27"/>
        <v>0</v>
      </c>
      <c r="BF79" s="175" t="str">
        <f t="shared" si="23"/>
        <v>ML</v>
      </c>
    </row>
    <row r="80" spans="1:58" s="12" customFormat="1" ht="38.25" x14ac:dyDescent="0.25">
      <c r="A80" s="164"/>
      <c r="B80" s="165"/>
      <c r="C80" s="166"/>
      <c r="D80" s="122" t="s">
        <v>1536</v>
      </c>
      <c r="E80" s="122"/>
      <c r="F80" s="122" t="s">
        <v>1716</v>
      </c>
      <c r="G80" s="164" t="s">
        <v>121</v>
      </c>
      <c r="H80" s="167" t="s">
        <v>1492</v>
      </c>
      <c r="I80" s="168" t="s">
        <v>714</v>
      </c>
      <c r="J80" s="169"/>
      <c r="K80" s="122"/>
      <c r="L80" s="122"/>
      <c r="M80" s="164"/>
      <c r="N80" s="122"/>
      <c r="O80" s="170" t="s">
        <v>176</v>
      </c>
      <c r="P80" s="122"/>
      <c r="Q80" s="171" t="s">
        <v>1318</v>
      </c>
      <c r="R80" s="122"/>
      <c r="S80" s="122"/>
      <c r="T80" s="122" t="s">
        <v>1604</v>
      </c>
      <c r="U80" s="122"/>
      <c r="V80" s="122" t="s">
        <v>494</v>
      </c>
      <c r="W80" s="122"/>
      <c r="X80" s="122"/>
      <c r="Y80" s="164"/>
      <c r="Z80" s="122"/>
      <c r="AA80" s="192"/>
      <c r="AB80" s="192"/>
      <c r="AC80" s="192"/>
      <c r="AD80" s="195"/>
      <c r="AE80" s="172"/>
      <c r="AF80" s="172"/>
      <c r="AG80" s="172"/>
      <c r="AH80" s="172"/>
      <c r="AI80" s="122"/>
      <c r="AJ80" s="122" t="s">
        <v>1716</v>
      </c>
      <c r="AK80" s="169">
        <v>500000000</v>
      </c>
      <c r="AL80" s="172"/>
      <c r="AM80" s="172"/>
      <c r="AN80" s="172"/>
      <c r="AO80" s="173"/>
      <c r="AP80" s="173"/>
      <c r="AQ80" s="172"/>
      <c r="AR80" s="174"/>
      <c r="AS80" s="175" t="s">
        <v>479</v>
      </c>
      <c r="AT80" s="176" t="e">
        <f t="shared" ca="1" si="22"/>
        <v>#DIV/0!</v>
      </c>
      <c r="AU80" s="177">
        <v>0</v>
      </c>
      <c r="AV80" s="177"/>
      <c r="AW80" s="178">
        <v>0</v>
      </c>
      <c r="AX80" s="179">
        <v>0</v>
      </c>
      <c r="AY80" s="180">
        <f t="shared" si="24"/>
        <v>0</v>
      </c>
      <c r="AZ80" s="181">
        <f t="shared" si="25"/>
        <v>0</v>
      </c>
      <c r="BA80" s="181">
        <f t="shared" si="26"/>
        <v>0</v>
      </c>
      <c r="BB80" s="174" t="s">
        <v>1142</v>
      </c>
      <c r="BC80" s="174" t="s">
        <v>1372</v>
      </c>
      <c r="BD80" s="175" t="s">
        <v>1537</v>
      </c>
      <c r="BE80" s="175">
        <f t="shared" si="27"/>
        <v>0</v>
      </c>
      <c r="BF80" s="175">
        <f t="shared" si="23"/>
        <v>0</v>
      </c>
    </row>
    <row r="81" spans="1:58" s="12" customFormat="1" ht="38.25" x14ac:dyDescent="0.25">
      <c r="A81" s="164"/>
      <c r="B81" s="165"/>
      <c r="C81" s="166"/>
      <c r="D81" s="122" t="s">
        <v>1536</v>
      </c>
      <c r="E81" s="122"/>
      <c r="F81" s="122" t="s">
        <v>1471</v>
      </c>
      <c r="G81" s="164" t="s">
        <v>121</v>
      </c>
      <c r="H81" s="167" t="s">
        <v>1492</v>
      </c>
      <c r="I81" s="168" t="s">
        <v>714</v>
      </c>
      <c r="J81" s="169"/>
      <c r="K81" s="122"/>
      <c r="L81" s="122"/>
      <c r="M81" s="164"/>
      <c r="N81" s="122"/>
      <c r="O81" s="170" t="s">
        <v>176</v>
      </c>
      <c r="P81" s="122"/>
      <c r="Q81" s="171" t="s">
        <v>1500</v>
      </c>
      <c r="R81" s="122"/>
      <c r="S81" s="122"/>
      <c r="T81" s="122" t="s">
        <v>1605</v>
      </c>
      <c r="U81" s="122"/>
      <c r="V81" s="122" t="s">
        <v>984</v>
      </c>
      <c r="W81" s="122"/>
      <c r="X81" s="122"/>
      <c r="Y81" s="164"/>
      <c r="Z81" s="122"/>
      <c r="AA81" s="192"/>
      <c r="AB81" s="192"/>
      <c r="AC81" s="192"/>
      <c r="AD81" s="195"/>
      <c r="AE81" s="172"/>
      <c r="AF81" s="172"/>
      <c r="AG81" s="172"/>
      <c r="AH81" s="172"/>
      <c r="AI81" s="122"/>
      <c r="AJ81" s="122" t="s">
        <v>1471</v>
      </c>
      <c r="AK81" s="169">
        <v>350000000</v>
      </c>
      <c r="AL81" s="172"/>
      <c r="AM81" s="172"/>
      <c r="AN81" s="172"/>
      <c r="AO81" s="173"/>
      <c r="AP81" s="173"/>
      <c r="AQ81" s="172"/>
      <c r="AR81" s="174"/>
      <c r="AS81" s="175" t="s">
        <v>1512</v>
      </c>
      <c r="AT81" s="176" t="e">
        <f t="shared" ca="1" si="22"/>
        <v>#DIV/0!</v>
      </c>
      <c r="AU81" s="177">
        <v>0</v>
      </c>
      <c r="AV81" s="177"/>
      <c r="AW81" s="178">
        <v>0</v>
      </c>
      <c r="AX81" s="179">
        <v>0</v>
      </c>
      <c r="AY81" s="180">
        <f t="shared" si="24"/>
        <v>0</v>
      </c>
      <c r="AZ81" s="181">
        <f t="shared" si="25"/>
        <v>0</v>
      </c>
      <c r="BA81" s="181">
        <f t="shared" si="26"/>
        <v>0</v>
      </c>
      <c r="BB81" s="174" t="s">
        <v>1142</v>
      </c>
      <c r="BC81" s="174" t="s">
        <v>1372</v>
      </c>
      <c r="BD81" s="175" t="s">
        <v>1537</v>
      </c>
      <c r="BE81" s="175">
        <f t="shared" si="27"/>
        <v>0</v>
      </c>
      <c r="BF81" s="175">
        <f t="shared" si="23"/>
        <v>0</v>
      </c>
    </row>
    <row r="82" spans="1:58" s="12" customFormat="1" ht="38.25" x14ac:dyDescent="0.25">
      <c r="A82" s="164"/>
      <c r="B82" s="165"/>
      <c r="C82" s="166"/>
      <c r="D82" s="122" t="s">
        <v>1536</v>
      </c>
      <c r="E82" s="122"/>
      <c r="F82" s="122" t="s">
        <v>1472</v>
      </c>
      <c r="G82" s="164" t="s">
        <v>121</v>
      </c>
      <c r="H82" s="167" t="s">
        <v>1492</v>
      </c>
      <c r="I82" s="168" t="s">
        <v>714</v>
      </c>
      <c r="J82" s="169"/>
      <c r="K82" s="122"/>
      <c r="L82" s="122"/>
      <c r="M82" s="164"/>
      <c r="N82" s="122"/>
      <c r="O82" s="170" t="s">
        <v>176</v>
      </c>
      <c r="P82" s="122"/>
      <c r="Q82" s="171" t="s">
        <v>1500</v>
      </c>
      <c r="R82" s="122"/>
      <c r="S82" s="122"/>
      <c r="T82" s="122" t="s">
        <v>225</v>
      </c>
      <c r="U82" s="122" t="s">
        <v>240</v>
      </c>
      <c r="V82" s="122" t="s">
        <v>984</v>
      </c>
      <c r="W82" s="122"/>
      <c r="X82" s="122"/>
      <c r="Y82" s="164"/>
      <c r="Z82" s="122"/>
      <c r="AA82" s="192">
        <v>44560</v>
      </c>
      <c r="AB82" s="192">
        <v>44664</v>
      </c>
      <c r="AC82" s="192">
        <v>44678</v>
      </c>
      <c r="AD82" s="195">
        <v>4</v>
      </c>
      <c r="AE82" s="172"/>
      <c r="AF82" s="172"/>
      <c r="AG82" s="172"/>
      <c r="AH82" s="172"/>
      <c r="AI82" s="122"/>
      <c r="AJ82" s="122" t="s">
        <v>1472</v>
      </c>
      <c r="AK82" s="169">
        <v>1500000000</v>
      </c>
      <c r="AL82" s="172"/>
      <c r="AM82" s="172"/>
      <c r="AN82" s="172"/>
      <c r="AO82" s="173"/>
      <c r="AP82" s="173"/>
      <c r="AQ82" s="172"/>
      <c r="AR82" s="174"/>
      <c r="AS82" s="175" t="s">
        <v>1512</v>
      </c>
      <c r="AT82" s="176" t="e">
        <f t="shared" ref="AT82:AT147" ca="1" si="28">((TODAY())-AQ82)/AR82</f>
        <v>#DIV/0!</v>
      </c>
      <c r="AU82" s="177">
        <v>0</v>
      </c>
      <c r="AV82" s="177"/>
      <c r="AW82" s="178">
        <v>0</v>
      </c>
      <c r="AX82" s="179">
        <v>0</v>
      </c>
      <c r="AY82" s="180">
        <f t="shared" si="24"/>
        <v>0</v>
      </c>
      <c r="AZ82" s="181">
        <f t="shared" si="25"/>
        <v>0</v>
      </c>
      <c r="BA82" s="181">
        <f t="shared" si="26"/>
        <v>0</v>
      </c>
      <c r="BB82" s="174" t="s">
        <v>1142</v>
      </c>
      <c r="BC82" s="174" t="s">
        <v>1372</v>
      </c>
      <c r="BD82" s="175" t="s">
        <v>1537</v>
      </c>
      <c r="BE82" s="175">
        <f t="shared" si="27"/>
        <v>0</v>
      </c>
      <c r="BF82" s="175">
        <f t="shared" ref="BF82:BF147" si="29">L82</f>
        <v>0</v>
      </c>
    </row>
    <row r="83" spans="1:58" s="12" customFormat="1" ht="38.25" x14ac:dyDescent="0.25">
      <c r="A83" s="164"/>
      <c r="B83" s="165"/>
      <c r="C83" s="166"/>
      <c r="D83" s="122" t="s">
        <v>1536</v>
      </c>
      <c r="E83" s="122"/>
      <c r="F83" s="122" t="s">
        <v>1473</v>
      </c>
      <c r="G83" s="164" t="s">
        <v>121</v>
      </c>
      <c r="H83" s="167" t="s">
        <v>1492</v>
      </c>
      <c r="I83" s="168" t="s">
        <v>714</v>
      </c>
      <c r="J83" s="169"/>
      <c r="K83" s="122"/>
      <c r="L83" s="122"/>
      <c r="M83" s="164"/>
      <c r="N83" s="122"/>
      <c r="O83" s="170" t="s">
        <v>176</v>
      </c>
      <c r="P83" s="122"/>
      <c r="Q83" s="171" t="s">
        <v>1499</v>
      </c>
      <c r="R83" s="122"/>
      <c r="S83" s="122"/>
      <c r="T83" s="122" t="s">
        <v>1076</v>
      </c>
      <c r="U83" s="122"/>
      <c r="V83" s="122" t="s">
        <v>508</v>
      </c>
      <c r="W83" s="122"/>
      <c r="X83" s="122"/>
      <c r="Y83" s="164"/>
      <c r="Z83" s="122"/>
      <c r="AA83" s="192"/>
      <c r="AB83" s="192"/>
      <c r="AC83" s="192"/>
      <c r="AD83" s="195"/>
      <c r="AE83" s="172"/>
      <c r="AF83" s="172"/>
      <c r="AG83" s="172"/>
      <c r="AH83" s="172"/>
      <c r="AI83" s="122"/>
      <c r="AJ83" s="122" t="s">
        <v>1473</v>
      </c>
      <c r="AK83" s="169">
        <v>1500000000</v>
      </c>
      <c r="AL83" s="172"/>
      <c r="AM83" s="172"/>
      <c r="AN83" s="172"/>
      <c r="AO83" s="173"/>
      <c r="AP83" s="173"/>
      <c r="AQ83" s="172"/>
      <c r="AR83" s="174"/>
      <c r="AS83" s="175" t="s">
        <v>1527</v>
      </c>
      <c r="AT83" s="176" t="e">
        <f t="shared" ca="1" si="28"/>
        <v>#DIV/0!</v>
      </c>
      <c r="AU83" s="177">
        <v>0</v>
      </c>
      <c r="AV83" s="177"/>
      <c r="AW83" s="178">
        <v>0</v>
      </c>
      <c r="AX83" s="179">
        <v>0</v>
      </c>
      <c r="AY83" s="180">
        <f t="shared" si="24"/>
        <v>0</v>
      </c>
      <c r="AZ83" s="181">
        <f t="shared" si="25"/>
        <v>0</v>
      </c>
      <c r="BA83" s="181">
        <f t="shared" si="26"/>
        <v>0</v>
      </c>
      <c r="BB83" s="174" t="s">
        <v>1142</v>
      </c>
      <c r="BC83" s="174" t="s">
        <v>1372</v>
      </c>
      <c r="BD83" s="175" t="s">
        <v>1537</v>
      </c>
      <c r="BE83" s="175">
        <f t="shared" si="27"/>
        <v>0</v>
      </c>
      <c r="BF83" s="175">
        <f t="shared" si="29"/>
        <v>0</v>
      </c>
    </row>
    <row r="84" spans="1:58" s="12" customFormat="1" ht="38.25" x14ac:dyDescent="0.25">
      <c r="A84" s="164"/>
      <c r="B84" s="165"/>
      <c r="C84" s="166"/>
      <c r="D84" s="122" t="s">
        <v>1536</v>
      </c>
      <c r="E84" s="122"/>
      <c r="F84" s="122" t="s">
        <v>1474</v>
      </c>
      <c r="G84" s="164" t="s">
        <v>121</v>
      </c>
      <c r="H84" s="167" t="s">
        <v>1492</v>
      </c>
      <c r="I84" s="168" t="s">
        <v>714</v>
      </c>
      <c r="J84" s="169"/>
      <c r="K84" s="122"/>
      <c r="L84" s="122"/>
      <c r="M84" s="164"/>
      <c r="N84" s="122"/>
      <c r="O84" s="170" t="s">
        <v>176</v>
      </c>
      <c r="P84" s="122"/>
      <c r="Q84" s="171" t="s">
        <v>1499</v>
      </c>
      <c r="R84" s="122"/>
      <c r="S84" s="122"/>
      <c r="T84" s="122" t="s">
        <v>1075</v>
      </c>
      <c r="U84" s="122" t="s">
        <v>1606</v>
      </c>
      <c r="V84" s="122" t="s">
        <v>984</v>
      </c>
      <c r="W84" s="122"/>
      <c r="X84" s="122"/>
      <c r="Y84" s="164"/>
      <c r="Z84" s="122"/>
      <c r="AA84" s="192"/>
      <c r="AB84" s="192"/>
      <c r="AC84" s="192"/>
      <c r="AD84" s="195"/>
      <c r="AE84" s="172"/>
      <c r="AF84" s="172"/>
      <c r="AG84" s="172"/>
      <c r="AH84" s="172"/>
      <c r="AI84" s="122"/>
      <c r="AJ84" s="122" t="s">
        <v>1474</v>
      </c>
      <c r="AK84" s="169">
        <v>4000000000</v>
      </c>
      <c r="AL84" s="172"/>
      <c r="AM84" s="172"/>
      <c r="AN84" s="172"/>
      <c r="AO84" s="173"/>
      <c r="AP84" s="173"/>
      <c r="AQ84" s="172"/>
      <c r="AR84" s="174"/>
      <c r="AS84" s="175" t="s">
        <v>1513</v>
      </c>
      <c r="AT84" s="176" t="e">
        <f t="shared" ca="1" si="28"/>
        <v>#DIV/0!</v>
      </c>
      <c r="AU84" s="177">
        <v>0</v>
      </c>
      <c r="AV84" s="177"/>
      <c r="AW84" s="178">
        <v>0</v>
      </c>
      <c r="AX84" s="179">
        <v>0</v>
      </c>
      <c r="AY84" s="180">
        <f t="shared" si="24"/>
        <v>0</v>
      </c>
      <c r="AZ84" s="181">
        <f t="shared" si="25"/>
        <v>0</v>
      </c>
      <c r="BA84" s="181">
        <f t="shared" si="26"/>
        <v>0</v>
      </c>
      <c r="BB84" s="174" t="s">
        <v>1142</v>
      </c>
      <c r="BC84" s="174" t="s">
        <v>1372</v>
      </c>
      <c r="BD84" s="175" t="s">
        <v>1537</v>
      </c>
      <c r="BE84" s="175">
        <f t="shared" si="27"/>
        <v>0</v>
      </c>
      <c r="BF84" s="175">
        <f t="shared" si="29"/>
        <v>0</v>
      </c>
    </row>
    <row r="85" spans="1:58" s="12" customFormat="1" ht="38.25" x14ac:dyDescent="0.25">
      <c r="A85" s="164"/>
      <c r="B85" s="165"/>
      <c r="C85" s="166"/>
      <c r="D85" s="122" t="s">
        <v>1536</v>
      </c>
      <c r="E85" s="122"/>
      <c r="F85" s="122" t="s">
        <v>1475</v>
      </c>
      <c r="G85" s="164" t="s">
        <v>121</v>
      </c>
      <c r="H85" s="167" t="s">
        <v>1492</v>
      </c>
      <c r="I85" s="168" t="s">
        <v>714</v>
      </c>
      <c r="J85" s="169"/>
      <c r="K85" s="122"/>
      <c r="L85" s="122"/>
      <c r="M85" s="164"/>
      <c r="N85" s="122"/>
      <c r="O85" s="170" t="s">
        <v>176</v>
      </c>
      <c r="P85" s="122"/>
      <c r="Q85" s="171" t="s">
        <v>1309</v>
      </c>
      <c r="R85" s="122"/>
      <c r="S85" s="122"/>
      <c r="T85" s="122" t="s">
        <v>225</v>
      </c>
      <c r="U85" s="122" t="s">
        <v>1607</v>
      </c>
      <c r="V85" s="122" t="s">
        <v>506</v>
      </c>
      <c r="W85" s="122"/>
      <c r="X85" s="122"/>
      <c r="Y85" s="164"/>
      <c r="Z85" s="122"/>
      <c r="AA85" s="192">
        <v>44560</v>
      </c>
      <c r="AB85" s="192">
        <v>44664</v>
      </c>
      <c r="AC85" s="192">
        <v>44678</v>
      </c>
      <c r="AD85" s="195">
        <v>4</v>
      </c>
      <c r="AE85" s="172"/>
      <c r="AF85" s="172"/>
      <c r="AG85" s="172"/>
      <c r="AH85" s="172"/>
      <c r="AI85" s="122"/>
      <c r="AJ85" s="122" t="s">
        <v>1475</v>
      </c>
      <c r="AK85" s="169">
        <v>500000000</v>
      </c>
      <c r="AL85" s="172"/>
      <c r="AM85" s="172"/>
      <c r="AN85" s="172"/>
      <c r="AO85" s="173"/>
      <c r="AP85" s="173"/>
      <c r="AQ85" s="172"/>
      <c r="AR85" s="174"/>
      <c r="AS85" s="175" t="s">
        <v>480</v>
      </c>
      <c r="AT85" s="176" t="e">
        <f t="shared" ca="1" si="28"/>
        <v>#DIV/0!</v>
      </c>
      <c r="AU85" s="177">
        <v>0</v>
      </c>
      <c r="AV85" s="177"/>
      <c r="AW85" s="178">
        <v>0</v>
      </c>
      <c r="AX85" s="179">
        <v>0</v>
      </c>
      <c r="AY85" s="180">
        <f t="shared" si="24"/>
        <v>0</v>
      </c>
      <c r="AZ85" s="181">
        <f t="shared" si="25"/>
        <v>0</v>
      </c>
      <c r="BA85" s="181">
        <f t="shared" si="26"/>
        <v>0</v>
      </c>
      <c r="BB85" s="174" t="s">
        <v>1142</v>
      </c>
      <c r="BC85" s="174" t="s">
        <v>1372</v>
      </c>
      <c r="BD85" s="175" t="s">
        <v>1537</v>
      </c>
      <c r="BE85" s="175">
        <f t="shared" si="27"/>
        <v>0</v>
      </c>
      <c r="BF85" s="175">
        <f t="shared" si="29"/>
        <v>0</v>
      </c>
    </row>
    <row r="86" spans="1:58" s="12" customFormat="1" ht="38.25" x14ac:dyDescent="0.25">
      <c r="A86" s="164"/>
      <c r="B86" s="165"/>
      <c r="C86" s="166"/>
      <c r="D86" s="122" t="s">
        <v>1536</v>
      </c>
      <c r="E86" s="122"/>
      <c r="F86" s="122" t="s">
        <v>1476</v>
      </c>
      <c r="G86" s="164" t="s">
        <v>121</v>
      </c>
      <c r="H86" s="167" t="s">
        <v>1492</v>
      </c>
      <c r="I86" s="168" t="s">
        <v>714</v>
      </c>
      <c r="J86" s="169"/>
      <c r="K86" s="122"/>
      <c r="L86" s="122"/>
      <c r="M86" s="164"/>
      <c r="N86" s="122"/>
      <c r="O86" s="170" t="s">
        <v>176</v>
      </c>
      <c r="P86" s="122"/>
      <c r="Q86" s="171" t="s">
        <v>1309</v>
      </c>
      <c r="R86" s="122"/>
      <c r="S86" s="122"/>
      <c r="T86" s="122" t="s">
        <v>1607</v>
      </c>
      <c r="U86" s="122" t="s">
        <v>1608</v>
      </c>
      <c r="V86" s="122" t="s">
        <v>506</v>
      </c>
      <c r="W86" s="122"/>
      <c r="X86" s="122"/>
      <c r="Y86" s="164"/>
      <c r="Z86" s="122"/>
      <c r="AA86" s="192"/>
      <c r="AB86" s="192"/>
      <c r="AC86" s="192"/>
      <c r="AD86" s="195"/>
      <c r="AE86" s="172"/>
      <c r="AF86" s="172"/>
      <c r="AG86" s="172"/>
      <c r="AH86" s="172"/>
      <c r="AI86" s="122"/>
      <c r="AJ86" s="122" t="s">
        <v>1476</v>
      </c>
      <c r="AK86" s="169">
        <v>1000000000</v>
      </c>
      <c r="AL86" s="172"/>
      <c r="AM86" s="172"/>
      <c r="AN86" s="172"/>
      <c r="AO86" s="173"/>
      <c r="AP86" s="173"/>
      <c r="AQ86" s="172"/>
      <c r="AR86" s="174"/>
      <c r="AS86" s="175" t="s">
        <v>480</v>
      </c>
      <c r="AT86" s="176" t="e">
        <f t="shared" ca="1" si="28"/>
        <v>#DIV/0!</v>
      </c>
      <c r="AU86" s="177">
        <v>0</v>
      </c>
      <c r="AV86" s="177"/>
      <c r="AW86" s="178">
        <v>0</v>
      </c>
      <c r="AX86" s="179">
        <v>0</v>
      </c>
      <c r="AY86" s="180">
        <f t="shared" si="24"/>
        <v>0</v>
      </c>
      <c r="AZ86" s="181">
        <f t="shared" si="25"/>
        <v>0</v>
      </c>
      <c r="BA86" s="181">
        <f t="shared" si="26"/>
        <v>0</v>
      </c>
      <c r="BB86" s="174" t="s">
        <v>1142</v>
      </c>
      <c r="BC86" s="174" t="s">
        <v>1372</v>
      </c>
      <c r="BD86" s="175" t="s">
        <v>1537</v>
      </c>
      <c r="BE86" s="175">
        <f t="shared" si="27"/>
        <v>0</v>
      </c>
      <c r="BF86" s="175">
        <f t="shared" si="29"/>
        <v>0</v>
      </c>
    </row>
    <row r="87" spans="1:58" s="12" customFormat="1" ht="38.25" x14ac:dyDescent="0.25">
      <c r="A87" s="164"/>
      <c r="B87" s="165"/>
      <c r="C87" s="166"/>
      <c r="D87" s="122" t="s">
        <v>1536</v>
      </c>
      <c r="E87" s="122"/>
      <c r="F87" s="122" t="s">
        <v>1477</v>
      </c>
      <c r="G87" s="164" t="s">
        <v>121</v>
      </c>
      <c r="H87" s="167" t="s">
        <v>1492</v>
      </c>
      <c r="I87" s="168" t="s">
        <v>714</v>
      </c>
      <c r="J87" s="169"/>
      <c r="K87" s="122"/>
      <c r="L87" s="122"/>
      <c r="M87" s="164"/>
      <c r="N87" s="122"/>
      <c r="O87" s="170" t="s">
        <v>176</v>
      </c>
      <c r="P87" s="122"/>
      <c r="Q87" s="171" t="s">
        <v>1309</v>
      </c>
      <c r="R87" s="122"/>
      <c r="S87" s="122"/>
      <c r="T87" s="122" t="s">
        <v>1610</v>
      </c>
      <c r="U87" s="122" t="s">
        <v>1609</v>
      </c>
      <c r="V87" s="122" t="s">
        <v>506</v>
      </c>
      <c r="W87" s="122"/>
      <c r="X87" s="122"/>
      <c r="Y87" s="164"/>
      <c r="Z87" s="122"/>
      <c r="AA87" s="192"/>
      <c r="AB87" s="192"/>
      <c r="AC87" s="192"/>
      <c r="AD87" s="195"/>
      <c r="AE87" s="172"/>
      <c r="AF87" s="172"/>
      <c r="AG87" s="172"/>
      <c r="AH87" s="172"/>
      <c r="AI87" s="122"/>
      <c r="AJ87" s="122" t="s">
        <v>1477</v>
      </c>
      <c r="AK87" s="169">
        <v>1700000000</v>
      </c>
      <c r="AL87" s="172"/>
      <c r="AM87" s="172"/>
      <c r="AN87" s="172"/>
      <c r="AO87" s="173"/>
      <c r="AP87" s="173"/>
      <c r="AQ87" s="172"/>
      <c r="AR87" s="174"/>
      <c r="AS87" s="175" t="s">
        <v>480</v>
      </c>
      <c r="AT87" s="176" t="e">
        <f t="shared" ca="1" si="28"/>
        <v>#DIV/0!</v>
      </c>
      <c r="AU87" s="177">
        <v>0</v>
      </c>
      <c r="AV87" s="177"/>
      <c r="AW87" s="178">
        <v>0</v>
      </c>
      <c r="AX87" s="179">
        <v>0</v>
      </c>
      <c r="AY87" s="180">
        <f t="shared" si="24"/>
        <v>0</v>
      </c>
      <c r="AZ87" s="181">
        <f t="shared" si="25"/>
        <v>0</v>
      </c>
      <c r="BA87" s="181">
        <f t="shared" si="26"/>
        <v>0</v>
      </c>
      <c r="BB87" s="174" t="s">
        <v>1142</v>
      </c>
      <c r="BC87" s="174" t="s">
        <v>1372</v>
      </c>
      <c r="BD87" s="175" t="s">
        <v>1537</v>
      </c>
      <c r="BE87" s="175">
        <f t="shared" si="27"/>
        <v>0</v>
      </c>
      <c r="BF87" s="175">
        <f t="shared" si="29"/>
        <v>0</v>
      </c>
    </row>
    <row r="88" spans="1:58" s="12" customFormat="1" ht="51" x14ac:dyDescent="0.25">
      <c r="A88" s="164"/>
      <c r="B88" s="165"/>
      <c r="C88" s="166"/>
      <c r="D88" s="122" t="s">
        <v>1536</v>
      </c>
      <c r="E88" s="122"/>
      <c r="F88" s="122" t="s">
        <v>1478</v>
      </c>
      <c r="G88" s="164" t="s">
        <v>121</v>
      </c>
      <c r="H88" s="167" t="s">
        <v>1492</v>
      </c>
      <c r="I88" s="168" t="s">
        <v>714</v>
      </c>
      <c r="J88" s="169"/>
      <c r="K88" s="122"/>
      <c r="L88" s="122"/>
      <c r="M88" s="164"/>
      <c r="N88" s="122"/>
      <c r="O88" s="170" t="s">
        <v>176</v>
      </c>
      <c r="P88" s="122"/>
      <c r="Q88" s="171" t="s">
        <v>1309</v>
      </c>
      <c r="R88" s="122"/>
      <c r="S88" s="122"/>
      <c r="T88" s="122" t="s">
        <v>1609</v>
      </c>
      <c r="U88" s="122" t="s">
        <v>1611</v>
      </c>
      <c r="V88" s="122" t="s">
        <v>496</v>
      </c>
      <c r="W88" s="122"/>
      <c r="X88" s="122"/>
      <c r="Y88" s="164"/>
      <c r="Z88" s="122"/>
      <c r="AA88" s="192"/>
      <c r="AB88" s="192"/>
      <c r="AC88" s="192"/>
      <c r="AD88" s="195"/>
      <c r="AE88" s="172"/>
      <c r="AF88" s="172"/>
      <c r="AG88" s="172"/>
      <c r="AH88" s="172"/>
      <c r="AI88" s="122"/>
      <c r="AJ88" s="122" t="s">
        <v>1478</v>
      </c>
      <c r="AK88" s="169">
        <v>2500000000</v>
      </c>
      <c r="AL88" s="172"/>
      <c r="AM88" s="172"/>
      <c r="AN88" s="172"/>
      <c r="AO88" s="173"/>
      <c r="AP88" s="173"/>
      <c r="AQ88" s="172"/>
      <c r="AR88" s="174"/>
      <c r="AS88" s="175" t="s">
        <v>1528</v>
      </c>
      <c r="AT88" s="176" t="e">
        <f t="shared" ca="1" si="28"/>
        <v>#DIV/0!</v>
      </c>
      <c r="AU88" s="177">
        <v>0</v>
      </c>
      <c r="AV88" s="177"/>
      <c r="AW88" s="178">
        <v>0</v>
      </c>
      <c r="AX88" s="179">
        <v>0</v>
      </c>
      <c r="AY88" s="180">
        <f t="shared" ref="AY88:AY153" si="30">+AU88</f>
        <v>0</v>
      </c>
      <c r="AZ88" s="181">
        <f t="shared" ref="AZ88:AZ153" si="31">+AY88-AX88</f>
        <v>0</v>
      </c>
      <c r="BA88" s="181">
        <f t="shared" ref="BA88:BA153" si="32">+AU88-AW88</f>
        <v>0</v>
      </c>
      <c r="BB88" s="174" t="s">
        <v>1142</v>
      </c>
      <c r="BC88" s="174" t="s">
        <v>1372</v>
      </c>
      <c r="BD88" s="175" t="s">
        <v>1537</v>
      </c>
      <c r="BE88" s="175">
        <f t="shared" si="27"/>
        <v>0</v>
      </c>
      <c r="BF88" s="175">
        <f t="shared" si="29"/>
        <v>0</v>
      </c>
    </row>
    <row r="89" spans="1:58" s="12" customFormat="1" ht="38.25" x14ac:dyDescent="0.25">
      <c r="A89" s="164"/>
      <c r="B89" s="165"/>
      <c r="C89" s="166"/>
      <c r="D89" s="122" t="s">
        <v>1536</v>
      </c>
      <c r="E89" s="122"/>
      <c r="F89" s="122" t="s">
        <v>1479</v>
      </c>
      <c r="G89" s="164" t="s">
        <v>121</v>
      </c>
      <c r="H89" s="167" t="s">
        <v>1492</v>
      </c>
      <c r="I89" s="168" t="s">
        <v>714</v>
      </c>
      <c r="J89" s="169"/>
      <c r="K89" s="122"/>
      <c r="L89" s="122"/>
      <c r="M89" s="164"/>
      <c r="N89" s="122"/>
      <c r="O89" s="170" t="s">
        <v>176</v>
      </c>
      <c r="P89" s="122"/>
      <c r="Q89" s="171" t="s">
        <v>1309</v>
      </c>
      <c r="R89" s="122"/>
      <c r="S89" s="122"/>
      <c r="T89" s="122" t="s">
        <v>1613</v>
      </c>
      <c r="U89" s="122" t="s">
        <v>1612</v>
      </c>
      <c r="V89" s="122" t="s">
        <v>496</v>
      </c>
      <c r="W89" s="122"/>
      <c r="X89" s="122"/>
      <c r="Y89" s="164"/>
      <c r="Z89" s="122"/>
      <c r="AA89" s="192"/>
      <c r="AB89" s="192"/>
      <c r="AC89" s="192"/>
      <c r="AD89" s="195"/>
      <c r="AE89" s="172"/>
      <c r="AF89" s="172"/>
      <c r="AG89" s="172"/>
      <c r="AH89" s="172"/>
      <c r="AI89" s="122"/>
      <c r="AJ89" s="122" t="s">
        <v>1479</v>
      </c>
      <c r="AK89" s="169">
        <v>1000000000</v>
      </c>
      <c r="AL89" s="172"/>
      <c r="AM89" s="172"/>
      <c r="AN89" s="172"/>
      <c r="AO89" s="173"/>
      <c r="AP89" s="173"/>
      <c r="AQ89" s="172"/>
      <c r="AR89" s="174"/>
      <c r="AS89" s="175" t="s">
        <v>1529</v>
      </c>
      <c r="AT89" s="176" t="e">
        <f t="shared" ca="1" si="28"/>
        <v>#DIV/0!</v>
      </c>
      <c r="AU89" s="177">
        <v>0</v>
      </c>
      <c r="AV89" s="177"/>
      <c r="AW89" s="178">
        <v>0</v>
      </c>
      <c r="AX89" s="179">
        <v>0</v>
      </c>
      <c r="AY89" s="180">
        <f t="shared" si="30"/>
        <v>0</v>
      </c>
      <c r="AZ89" s="181">
        <f t="shared" si="31"/>
        <v>0</v>
      </c>
      <c r="BA89" s="181">
        <f t="shared" si="32"/>
        <v>0</v>
      </c>
      <c r="BB89" s="174" t="s">
        <v>1142</v>
      </c>
      <c r="BC89" s="174" t="s">
        <v>1372</v>
      </c>
      <c r="BD89" s="175" t="s">
        <v>1537</v>
      </c>
      <c r="BE89" s="175">
        <f t="shared" si="27"/>
        <v>0</v>
      </c>
      <c r="BF89" s="175">
        <f t="shared" si="29"/>
        <v>0</v>
      </c>
    </row>
    <row r="90" spans="1:58" s="12" customFormat="1" ht="38.25" x14ac:dyDescent="0.25">
      <c r="A90" s="164"/>
      <c r="B90" s="165"/>
      <c r="C90" s="166"/>
      <c r="D90" s="122" t="s">
        <v>1536</v>
      </c>
      <c r="E90" s="122"/>
      <c r="F90" s="122" t="s">
        <v>1480</v>
      </c>
      <c r="G90" s="164" t="s">
        <v>121</v>
      </c>
      <c r="H90" s="167" t="s">
        <v>1492</v>
      </c>
      <c r="I90" s="168" t="s">
        <v>714</v>
      </c>
      <c r="J90" s="169"/>
      <c r="K90" s="122"/>
      <c r="L90" s="122"/>
      <c r="M90" s="164"/>
      <c r="N90" s="122"/>
      <c r="O90" s="170" t="s">
        <v>176</v>
      </c>
      <c r="P90" s="122"/>
      <c r="Q90" s="171" t="s">
        <v>1498</v>
      </c>
      <c r="R90" s="122"/>
      <c r="S90" s="122"/>
      <c r="T90" s="122" t="s">
        <v>1546</v>
      </c>
      <c r="U90" s="122"/>
      <c r="V90" s="122" t="s">
        <v>322</v>
      </c>
      <c r="W90" s="122"/>
      <c r="X90" s="122"/>
      <c r="Y90" s="164"/>
      <c r="Z90" s="122"/>
      <c r="AA90" s="192">
        <v>44560</v>
      </c>
      <c r="AB90" s="192">
        <v>44664</v>
      </c>
      <c r="AC90" s="192">
        <v>44678</v>
      </c>
      <c r="AD90" s="195">
        <v>4</v>
      </c>
      <c r="AE90" s="172"/>
      <c r="AF90" s="172"/>
      <c r="AG90" s="172"/>
      <c r="AH90" s="172"/>
      <c r="AI90" s="122"/>
      <c r="AJ90" s="122" t="s">
        <v>1480</v>
      </c>
      <c r="AK90" s="169">
        <v>100000000</v>
      </c>
      <c r="AL90" s="172"/>
      <c r="AM90" s="172"/>
      <c r="AN90" s="172"/>
      <c r="AO90" s="173"/>
      <c r="AP90" s="173"/>
      <c r="AQ90" s="172"/>
      <c r="AR90" s="174"/>
      <c r="AS90" s="175" t="s">
        <v>1530</v>
      </c>
      <c r="AT90" s="176" t="e">
        <f t="shared" ca="1" si="28"/>
        <v>#DIV/0!</v>
      </c>
      <c r="AU90" s="177">
        <v>0</v>
      </c>
      <c r="AV90" s="177"/>
      <c r="AW90" s="178">
        <v>0</v>
      </c>
      <c r="AX90" s="179">
        <v>0</v>
      </c>
      <c r="AY90" s="180">
        <f t="shared" si="30"/>
        <v>0</v>
      </c>
      <c r="AZ90" s="181">
        <f t="shared" si="31"/>
        <v>0</v>
      </c>
      <c r="BA90" s="181">
        <f t="shared" si="32"/>
        <v>0</v>
      </c>
      <c r="BB90" s="174" t="s">
        <v>1381</v>
      </c>
      <c r="BC90" s="174" t="s">
        <v>1781</v>
      </c>
      <c r="BD90" s="175" t="s">
        <v>1847</v>
      </c>
      <c r="BE90" s="175">
        <f t="shared" si="27"/>
        <v>0</v>
      </c>
      <c r="BF90" s="175">
        <f t="shared" si="29"/>
        <v>0</v>
      </c>
    </row>
    <row r="91" spans="1:58" s="12" customFormat="1" ht="38.25" x14ac:dyDescent="0.25">
      <c r="A91" s="164"/>
      <c r="B91" s="165"/>
      <c r="C91" s="166"/>
      <c r="D91" s="122" t="s">
        <v>1536</v>
      </c>
      <c r="E91" s="122"/>
      <c r="F91" s="122" t="s">
        <v>1481</v>
      </c>
      <c r="G91" s="164" t="s">
        <v>121</v>
      </c>
      <c r="H91" s="167" t="s">
        <v>1492</v>
      </c>
      <c r="I91" s="168" t="s">
        <v>714</v>
      </c>
      <c r="J91" s="169"/>
      <c r="K91" s="122"/>
      <c r="L91" s="122"/>
      <c r="M91" s="164"/>
      <c r="N91" s="122"/>
      <c r="O91" s="170" t="s">
        <v>176</v>
      </c>
      <c r="P91" s="122"/>
      <c r="Q91" s="171" t="s">
        <v>1498</v>
      </c>
      <c r="R91" s="122"/>
      <c r="S91" s="122"/>
      <c r="T91" s="122" t="s">
        <v>1547</v>
      </c>
      <c r="U91" s="122"/>
      <c r="V91" s="122" t="s">
        <v>322</v>
      </c>
      <c r="W91" s="122"/>
      <c r="X91" s="122"/>
      <c r="Y91" s="164"/>
      <c r="Z91" s="122"/>
      <c r="AA91" s="192">
        <v>44560</v>
      </c>
      <c r="AB91" s="192">
        <v>44664</v>
      </c>
      <c r="AC91" s="192">
        <v>44678</v>
      </c>
      <c r="AD91" s="195">
        <v>4</v>
      </c>
      <c r="AE91" s="172"/>
      <c r="AF91" s="172"/>
      <c r="AG91" s="172"/>
      <c r="AH91" s="172"/>
      <c r="AI91" s="122"/>
      <c r="AJ91" s="122" t="s">
        <v>1481</v>
      </c>
      <c r="AK91" s="169">
        <v>100000000</v>
      </c>
      <c r="AL91" s="172"/>
      <c r="AM91" s="172"/>
      <c r="AN91" s="172"/>
      <c r="AO91" s="173"/>
      <c r="AP91" s="173"/>
      <c r="AQ91" s="172"/>
      <c r="AR91" s="174"/>
      <c r="AS91" s="175" t="s">
        <v>1530</v>
      </c>
      <c r="AT91" s="176" t="e">
        <f t="shared" ca="1" si="28"/>
        <v>#DIV/0!</v>
      </c>
      <c r="AU91" s="177">
        <v>0</v>
      </c>
      <c r="AV91" s="177"/>
      <c r="AW91" s="178">
        <v>0</v>
      </c>
      <c r="AX91" s="179">
        <v>0</v>
      </c>
      <c r="AY91" s="180">
        <f t="shared" si="30"/>
        <v>0</v>
      </c>
      <c r="AZ91" s="181">
        <f t="shared" si="31"/>
        <v>0</v>
      </c>
      <c r="BA91" s="181">
        <f t="shared" si="32"/>
        <v>0</v>
      </c>
      <c r="BB91" s="174" t="s">
        <v>1381</v>
      </c>
      <c r="BC91" s="174" t="s">
        <v>1781</v>
      </c>
      <c r="BD91" s="175" t="s">
        <v>1847</v>
      </c>
      <c r="BE91" s="175">
        <f t="shared" ref="BE91:BE106" si="33">+BA91*M91</f>
        <v>0</v>
      </c>
      <c r="BF91" s="175">
        <f t="shared" si="29"/>
        <v>0</v>
      </c>
    </row>
    <row r="92" spans="1:58" s="12" customFormat="1" ht="38.25" x14ac:dyDescent="0.25">
      <c r="A92" s="164"/>
      <c r="B92" s="165"/>
      <c r="C92" s="166"/>
      <c r="D92" s="122" t="s">
        <v>1536</v>
      </c>
      <c r="E92" s="122"/>
      <c r="F92" s="122" t="s">
        <v>1723</v>
      </c>
      <c r="G92" s="164" t="s">
        <v>121</v>
      </c>
      <c r="H92" s="167" t="s">
        <v>1492</v>
      </c>
      <c r="I92" s="168" t="s">
        <v>714</v>
      </c>
      <c r="J92" s="169"/>
      <c r="K92" s="122"/>
      <c r="L92" s="122"/>
      <c r="M92" s="164"/>
      <c r="N92" s="122"/>
      <c r="O92" s="170" t="s">
        <v>176</v>
      </c>
      <c r="P92" s="122"/>
      <c r="Q92" s="171" t="s">
        <v>1498</v>
      </c>
      <c r="R92" s="122"/>
      <c r="S92" s="122"/>
      <c r="T92" s="122" t="s">
        <v>1548</v>
      </c>
      <c r="U92" s="122"/>
      <c r="V92" s="122" t="s">
        <v>322</v>
      </c>
      <c r="W92" s="122"/>
      <c r="X92" s="122"/>
      <c r="Y92" s="164"/>
      <c r="Z92" s="122"/>
      <c r="AA92" s="192">
        <v>44560</v>
      </c>
      <c r="AB92" s="192">
        <v>44664</v>
      </c>
      <c r="AC92" s="192">
        <v>44678</v>
      </c>
      <c r="AD92" s="195">
        <v>4</v>
      </c>
      <c r="AE92" s="172"/>
      <c r="AF92" s="172"/>
      <c r="AG92" s="172"/>
      <c r="AH92" s="172"/>
      <c r="AI92" s="122"/>
      <c r="AJ92" s="122" t="s">
        <v>1482</v>
      </c>
      <c r="AK92" s="169">
        <v>100000000</v>
      </c>
      <c r="AL92" s="172"/>
      <c r="AM92" s="172"/>
      <c r="AN92" s="172"/>
      <c r="AO92" s="173"/>
      <c r="AP92" s="173"/>
      <c r="AQ92" s="172"/>
      <c r="AR92" s="174"/>
      <c r="AS92" s="175" t="s">
        <v>1530</v>
      </c>
      <c r="AT92" s="176" t="e">
        <f t="shared" ca="1" si="28"/>
        <v>#DIV/0!</v>
      </c>
      <c r="AU92" s="177">
        <v>0</v>
      </c>
      <c r="AV92" s="177"/>
      <c r="AW92" s="178">
        <v>0</v>
      </c>
      <c r="AX92" s="179">
        <v>0</v>
      </c>
      <c r="AY92" s="180">
        <f t="shared" si="30"/>
        <v>0</v>
      </c>
      <c r="AZ92" s="181">
        <f t="shared" si="31"/>
        <v>0</v>
      </c>
      <c r="BA92" s="181">
        <f t="shared" si="32"/>
        <v>0</v>
      </c>
      <c r="BB92" s="174" t="s">
        <v>1381</v>
      </c>
      <c r="BC92" s="174" t="s">
        <v>1781</v>
      </c>
      <c r="BD92" s="175" t="s">
        <v>1847</v>
      </c>
      <c r="BE92" s="175">
        <f t="shared" si="33"/>
        <v>0</v>
      </c>
      <c r="BF92" s="175">
        <f t="shared" si="29"/>
        <v>0</v>
      </c>
    </row>
    <row r="93" spans="1:58" s="12" customFormat="1" ht="38.25" x14ac:dyDescent="0.25">
      <c r="A93" s="164"/>
      <c r="B93" s="165"/>
      <c r="C93" s="166"/>
      <c r="D93" s="122" t="s">
        <v>1536</v>
      </c>
      <c r="E93" s="122"/>
      <c r="F93" s="122" t="s">
        <v>1483</v>
      </c>
      <c r="G93" s="164" t="s">
        <v>121</v>
      </c>
      <c r="H93" s="167" t="s">
        <v>1492</v>
      </c>
      <c r="I93" s="168" t="s">
        <v>714</v>
      </c>
      <c r="J93" s="169">
        <v>150000000</v>
      </c>
      <c r="K93" s="122"/>
      <c r="L93" s="122"/>
      <c r="M93" s="164"/>
      <c r="N93" s="122"/>
      <c r="O93" s="170" t="s">
        <v>176</v>
      </c>
      <c r="P93" s="122"/>
      <c r="Q93" s="171" t="s">
        <v>1307</v>
      </c>
      <c r="R93" s="122"/>
      <c r="S93" s="122"/>
      <c r="T93" s="122" t="s">
        <v>1614</v>
      </c>
      <c r="U93" s="122"/>
      <c r="V93" s="122" t="s">
        <v>499</v>
      </c>
      <c r="W93" s="122"/>
      <c r="X93" s="122"/>
      <c r="Y93" s="164"/>
      <c r="Z93" s="122"/>
      <c r="AA93" s="192">
        <v>44560</v>
      </c>
      <c r="AB93" s="192">
        <v>44664</v>
      </c>
      <c r="AC93" s="192">
        <v>44678</v>
      </c>
      <c r="AD93" s="195">
        <v>4</v>
      </c>
      <c r="AE93" s="172"/>
      <c r="AF93" s="172"/>
      <c r="AG93" s="172"/>
      <c r="AH93" s="172"/>
      <c r="AI93" s="122"/>
      <c r="AJ93" s="122" t="s">
        <v>1483</v>
      </c>
      <c r="AK93" s="169">
        <v>150000000</v>
      </c>
      <c r="AL93" s="172"/>
      <c r="AM93" s="172"/>
      <c r="AN93" s="172"/>
      <c r="AO93" s="173"/>
      <c r="AP93" s="173"/>
      <c r="AQ93" s="172"/>
      <c r="AR93" s="174"/>
      <c r="AS93" s="175" t="s">
        <v>1529</v>
      </c>
      <c r="AT93" s="176" t="e">
        <f t="shared" ca="1" si="28"/>
        <v>#DIV/0!</v>
      </c>
      <c r="AU93" s="177">
        <v>0</v>
      </c>
      <c r="AV93" s="177"/>
      <c r="AW93" s="178">
        <v>0</v>
      </c>
      <c r="AX93" s="179">
        <v>0</v>
      </c>
      <c r="AY93" s="180">
        <f t="shared" si="30"/>
        <v>0</v>
      </c>
      <c r="AZ93" s="181">
        <f t="shared" si="31"/>
        <v>0</v>
      </c>
      <c r="BA93" s="181">
        <f t="shared" si="32"/>
        <v>0</v>
      </c>
      <c r="BB93" s="174" t="s">
        <v>1142</v>
      </c>
      <c r="BC93" s="174" t="s">
        <v>1372</v>
      </c>
      <c r="BD93" s="175" t="s">
        <v>1537</v>
      </c>
      <c r="BE93" s="175">
        <f t="shared" si="33"/>
        <v>0</v>
      </c>
      <c r="BF93" s="175">
        <f t="shared" si="29"/>
        <v>0</v>
      </c>
    </row>
    <row r="94" spans="1:58" s="12" customFormat="1" ht="38.25" x14ac:dyDescent="0.25">
      <c r="A94" s="164"/>
      <c r="B94" s="165"/>
      <c r="C94" s="166"/>
      <c r="D94" s="122" t="s">
        <v>1536</v>
      </c>
      <c r="E94" s="122"/>
      <c r="F94" s="122" t="s">
        <v>1484</v>
      </c>
      <c r="G94" s="164" t="s">
        <v>121</v>
      </c>
      <c r="H94" s="167" t="s">
        <v>1492</v>
      </c>
      <c r="I94" s="168" t="s">
        <v>714</v>
      </c>
      <c r="J94" s="169"/>
      <c r="K94" s="122"/>
      <c r="L94" s="122"/>
      <c r="M94" s="164"/>
      <c r="N94" s="122"/>
      <c r="O94" s="170" t="s">
        <v>176</v>
      </c>
      <c r="P94" s="122"/>
      <c r="Q94" s="171" t="s">
        <v>1307</v>
      </c>
      <c r="R94" s="122"/>
      <c r="S94" s="122"/>
      <c r="T94" s="122" t="s">
        <v>1552</v>
      </c>
      <c r="U94" s="122"/>
      <c r="V94" s="122" t="s">
        <v>499</v>
      </c>
      <c r="W94" s="122"/>
      <c r="X94" s="122"/>
      <c r="Y94" s="164"/>
      <c r="Z94" s="122"/>
      <c r="AA94" s="192">
        <v>44560</v>
      </c>
      <c r="AB94" s="192">
        <v>44664</v>
      </c>
      <c r="AC94" s="192">
        <v>44678</v>
      </c>
      <c r="AD94" s="195">
        <v>4</v>
      </c>
      <c r="AE94" s="172"/>
      <c r="AF94" s="172"/>
      <c r="AG94" s="172"/>
      <c r="AH94" s="172"/>
      <c r="AI94" s="122"/>
      <c r="AJ94" s="122" t="s">
        <v>1484</v>
      </c>
      <c r="AK94" s="169">
        <v>100000000</v>
      </c>
      <c r="AL94" s="172"/>
      <c r="AM94" s="172"/>
      <c r="AN94" s="172"/>
      <c r="AO94" s="173"/>
      <c r="AP94" s="173"/>
      <c r="AQ94" s="172"/>
      <c r="AR94" s="174"/>
      <c r="AS94" s="175" t="s">
        <v>1529</v>
      </c>
      <c r="AT94" s="176" t="e">
        <f t="shared" ca="1" si="28"/>
        <v>#DIV/0!</v>
      </c>
      <c r="AU94" s="177">
        <v>0</v>
      </c>
      <c r="AV94" s="177"/>
      <c r="AW94" s="178">
        <v>0</v>
      </c>
      <c r="AX94" s="179">
        <v>0</v>
      </c>
      <c r="AY94" s="180">
        <f t="shared" si="30"/>
        <v>0</v>
      </c>
      <c r="AZ94" s="181">
        <f t="shared" si="31"/>
        <v>0</v>
      </c>
      <c r="BA94" s="181">
        <f t="shared" si="32"/>
        <v>0</v>
      </c>
      <c r="BB94" s="174" t="s">
        <v>1142</v>
      </c>
      <c r="BC94" s="174" t="s">
        <v>1372</v>
      </c>
      <c r="BD94" s="175" t="s">
        <v>1537</v>
      </c>
      <c r="BE94" s="175">
        <f t="shared" si="33"/>
        <v>0</v>
      </c>
      <c r="BF94" s="175">
        <f t="shared" si="29"/>
        <v>0</v>
      </c>
    </row>
    <row r="95" spans="1:58" s="12" customFormat="1" ht="38.25" x14ac:dyDescent="0.25">
      <c r="A95" s="164"/>
      <c r="B95" s="165"/>
      <c r="C95" s="166"/>
      <c r="D95" s="122" t="s">
        <v>1536</v>
      </c>
      <c r="E95" s="122"/>
      <c r="F95" s="122" t="s">
        <v>1874</v>
      </c>
      <c r="G95" s="164" t="s">
        <v>121</v>
      </c>
      <c r="H95" s="167" t="s">
        <v>1492</v>
      </c>
      <c r="I95" s="168" t="s">
        <v>714</v>
      </c>
      <c r="J95" s="169"/>
      <c r="K95" s="122"/>
      <c r="L95" s="122"/>
      <c r="M95" s="164"/>
      <c r="N95" s="122"/>
      <c r="O95" s="170" t="s">
        <v>176</v>
      </c>
      <c r="P95" s="122"/>
      <c r="Q95" s="171" t="s">
        <v>1497</v>
      </c>
      <c r="R95" s="122"/>
      <c r="S95" s="122"/>
      <c r="T95" s="122" t="s">
        <v>1615</v>
      </c>
      <c r="U95" s="122"/>
      <c r="V95" s="122" t="s">
        <v>508</v>
      </c>
      <c r="W95" s="122"/>
      <c r="X95" s="122"/>
      <c r="Y95" s="164"/>
      <c r="Z95" s="122"/>
      <c r="AA95" s="192">
        <v>44560</v>
      </c>
      <c r="AB95" s="192">
        <v>44664</v>
      </c>
      <c r="AC95" s="192">
        <v>44678</v>
      </c>
      <c r="AD95" s="195">
        <v>4</v>
      </c>
      <c r="AE95" s="172"/>
      <c r="AF95" s="172"/>
      <c r="AG95" s="172"/>
      <c r="AH95" s="172"/>
      <c r="AI95" s="122"/>
      <c r="AJ95" s="122" t="s">
        <v>1485</v>
      </c>
      <c r="AK95" s="169">
        <v>300000000</v>
      </c>
      <c r="AL95" s="172"/>
      <c r="AM95" s="172"/>
      <c r="AN95" s="172"/>
      <c r="AO95" s="173"/>
      <c r="AP95" s="173"/>
      <c r="AQ95" s="172"/>
      <c r="AR95" s="174"/>
      <c r="AS95" s="175" t="s">
        <v>1531</v>
      </c>
      <c r="AT95" s="176" t="e">
        <f t="shared" ca="1" si="28"/>
        <v>#DIV/0!</v>
      </c>
      <c r="AU95" s="177">
        <v>0</v>
      </c>
      <c r="AV95" s="177"/>
      <c r="AW95" s="178">
        <v>0</v>
      </c>
      <c r="AX95" s="179">
        <v>0</v>
      </c>
      <c r="AY95" s="180">
        <f t="shared" si="30"/>
        <v>0</v>
      </c>
      <c r="AZ95" s="181">
        <f t="shared" si="31"/>
        <v>0</v>
      </c>
      <c r="BA95" s="181">
        <f t="shared" si="32"/>
        <v>0</v>
      </c>
      <c r="BB95" s="174" t="s">
        <v>1142</v>
      </c>
      <c r="BC95" s="174" t="s">
        <v>1372</v>
      </c>
      <c r="BD95" s="175" t="s">
        <v>1537</v>
      </c>
      <c r="BE95" s="175">
        <f t="shared" si="33"/>
        <v>0</v>
      </c>
      <c r="BF95" s="175">
        <f t="shared" si="29"/>
        <v>0</v>
      </c>
    </row>
    <row r="96" spans="1:58" s="12" customFormat="1" ht="38.25" x14ac:dyDescent="0.25">
      <c r="A96" s="164"/>
      <c r="B96" s="165"/>
      <c r="C96" s="166"/>
      <c r="D96" s="122" t="s">
        <v>1536</v>
      </c>
      <c r="E96" s="122"/>
      <c r="F96" s="122" t="s">
        <v>1486</v>
      </c>
      <c r="G96" s="164" t="s">
        <v>121</v>
      </c>
      <c r="H96" s="167" t="s">
        <v>1492</v>
      </c>
      <c r="I96" s="168" t="s">
        <v>714</v>
      </c>
      <c r="J96" s="169"/>
      <c r="K96" s="122"/>
      <c r="L96" s="122"/>
      <c r="M96" s="164"/>
      <c r="N96" s="122"/>
      <c r="O96" s="170" t="s">
        <v>176</v>
      </c>
      <c r="P96" s="122"/>
      <c r="Q96" s="171" t="s">
        <v>1496</v>
      </c>
      <c r="R96" s="122"/>
      <c r="S96" s="122"/>
      <c r="T96" s="122" t="s">
        <v>1616</v>
      </c>
      <c r="U96" s="122"/>
      <c r="V96" s="122" t="s">
        <v>508</v>
      </c>
      <c r="W96" s="122"/>
      <c r="X96" s="122"/>
      <c r="Y96" s="164"/>
      <c r="Z96" s="122"/>
      <c r="AA96" s="192">
        <v>44560</v>
      </c>
      <c r="AB96" s="192">
        <v>44664</v>
      </c>
      <c r="AC96" s="192">
        <v>44678</v>
      </c>
      <c r="AD96" s="195">
        <v>4</v>
      </c>
      <c r="AE96" s="172"/>
      <c r="AF96" s="172"/>
      <c r="AG96" s="172"/>
      <c r="AH96" s="172"/>
      <c r="AI96" s="122"/>
      <c r="AJ96" s="122" t="s">
        <v>1486</v>
      </c>
      <c r="AK96" s="169">
        <v>750000000</v>
      </c>
      <c r="AL96" s="172"/>
      <c r="AM96" s="172"/>
      <c r="AN96" s="172"/>
      <c r="AO96" s="173"/>
      <c r="AP96" s="173"/>
      <c r="AQ96" s="172"/>
      <c r="AR96" s="174"/>
      <c r="AS96" s="175" t="s">
        <v>1527</v>
      </c>
      <c r="AT96" s="176" t="e">
        <f t="shared" ca="1" si="28"/>
        <v>#DIV/0!</v>
      </c>
      <c r="AU96" s="177">
        <v>0</v>
      </c>
      <c r="AV96" s="177"/>
      <c r="AW96" s="178">
        <v>0</v>
      </c>
      <c r="AX96" s="179">
        <v>0</v>
      </c>
      <c r="AY96" s="180">
        <f t="shared" si="30"/>
        <v>0</v>
      </c>
      <c r="AZ96" s="181">
        <f t="shared" si="31"/>
        <v>0</v>
      </c>
      <c r="BA96" s="181">
        <f t="shared" si="32"/>
        <v>0</v>
      </c>
      <c r="BB96" s="174" t="s">
        <v>1381</v>
      </c>
      <c r="BC96" s="174" t="s">
        <v>1781</v>
      </c>
      <c r="BD96" s="175" t="s">
        <v>1848</v>
      </c>
      <c r="BE96" s="175">
        <f t="shared" si="33"/>
        <v>0</v>
      </c>
      <c r="BF96" s="175">
        <f t="shared" si="29"/>
        <v>0</v>
      </c>
    </row>
    <row r="97" spans="1:58" s="12" customFormat="1" ht="38.25" x14ac:dyDescent="0.25">
      <c r="A97" s="164"/>
      <c r="B97" s="165"/>
      <c r="C97" s="166"/>
      <c r="D97" s="122" t="s">
        <v>1536</v>
      </c>
      <c r="E97" s="122"/>
      <c r="F97" s="122" t="s">
        <v>1487</v>
      </c>
      <c r="G97" s="164" t="s">
        <v>121</v>
      </c>
      <c r="H97" s="167" t="s">
        <v>1492</v>
      </c>
      <c r="I97" s="168" t="s">
        <v>714</v>
      </c>
      <c r="J97" s="169"/>
      <c r="K97" s="122"/>
      <c r="L97" s="122"/>
      <c r="M97" s="164"/>
      <c r="N97" s="122"/>
      <c r="O97" s="170" t="s">
        <v>176</v>
      </c>
      <c r="P97" s="122"/>
      <c r="Q97" s="171" t="s">
        <v>1495</v>
      </c>
      <c r="R97" s="122"/>
      <c r="S97" s="122"/>
      <c r="T97" s="122" t="s">
        <v>1617</v>
      </c>
      <c r="U97" s="122"/>
      <c r="V97" s="122" t="s">
        <v>501</v>
      </c>
      <c r="W97" s="122"/>
      <c r="X97" s="122"/>
      <c r="Y97" s="164"/>
      <c r="Z97" s="122"/>
      <c r="AA97" s="192">
        <v>44560</v>
      </c>
      <c r="AB97" s="192">
        <v>44664</v>
      </c>
      <c r="AC97" s="192">
        <v>44678</v>
      </c>
      <c r="AD97" s="195">
        <v>4</v>
      </c>
      <c r="AE97" s="172"/>
      <c r="AF97" s="172"/>
      <c r="AG97" s="172"/>
      <c r="AH97" s="172"/>
      <c r="AI97" s="122"/>
      <c r="AJ97" s="122" t="s">
        <v>1487</v>
      </c>
      <c r="AK97" s="169">
        <v>205000000</v>
      </c>
      <c r="AL97" s="172"/>
      <c r="AM97" s="172"/>
      <c r="AN97" s="172"/>
      <c r="AO97" s="173"/>
      <c r="AP97" s="173"/>
      <c r="AQ97" s="172"/>
      <c r="AR97" s="174"/>
      <c r="AS97" s="175" t="s">
        <v>1522</v>
      </c>
      <c r="AT97" s="176" t="e">
        <f t="shared" ca="1" si="28"/>
        <v>#DIV/0!</v>
      </c>
      <c r="AU97" s="177">
        <v>0</v>
      </c>
      <c r="AV97" s="177"/>
      <c r="AW97" s="178">
        <v>0</v>
      </c>
      <c r="AX97" s="179">
        <v>0</v>
      </c>
      <c r="AY97" s="180">
        <f t="shared" si="30"/>
        <v>0</v>
      </c>
      <c r="AZ97" s="181">
        <f t="shared" si="31"/>
        <v>0</v>
      </c>
      <c r="BA97" s="181">
        <f t="shared" si="32"/>
        <v>0</v>
      </c>
      <c r="BB97" s="174" t="s">
        <v>1142</v>
      </c>
      <c r="BC97" s="174" t="s">
        <v>1372</v>
      </c>
      <c r="BD97" s="175" t="s">
        <v>1537</v>
      </c>
      <c r="BE97" s="175">
        <f t="shared" si="33"/>
        <v>0</v>
      </c>
      <c r="BF97" s="175">
        <f t="shared" si="29"/>
        <v>0</v>
      </c>
    </row>
    <row r="98" spans="1:58" s="12" customFormat="1" ht="38.25" x14ac:dyDescent="0.25">
      <c r="A98" s="164"/>
      <c r="B98" s="165"/>
      <c r="C98" s="166"/>
      <c r="D98" s="122" t="s">
        <v>1536</v>
      </c>
      <c r="E98" s="122"/>
      <c r="F98" s="122" t="s">
        <v>1488</v>
      </c>
      <c r="G98" s="164" t="s">
        <v>121</v>
      </c>
      <c r="H98" s="167" t="s">
        <v>1492</v>
      </c>
      <c r="I98" s="168" t="s">
        <v>714</v>
      </c>
      <c r="J98" s="169"/>
      <c r="K98" s="122"/>
      <c r="L98" s="122"/>
      <c r="M98" s="164"/>
      <c r="N98" s="122"/>
      <c r="O98" s="170" t="s">
        <v>176</v>
      </c>
      <c r="P98" s="122"/>
      <c r="Q98" s="171" t="s">
        <v>312</v>
      </c>
      <c r="R98" s="122"/>
      <c r="S98" s="122"/>
      <c r="T98" s="122" t="s">
        <v>1539</v>
      </c>
      <c r="U98" s="122"/>
      <c r="V98" s="122" t="s">
        <v>984</v>
      </c>
      <c r="W98" s="122"/>
      <c r="X98" s="122"/>
      <c r="Y98" s="164"/>
      <c r="Z98" s="122"/>
      <c r="AA98" s="192">
        <v>44560</v>
      </c>
      <c r="AB98" s="192">
        <v>44664</v>
      </c>
      <c r="AC98" s="192">
        <v>44678</v>
      </c>
      <c r="AD98" s="195">
        <v>4</v>
      </c>
      <c r="AE98" s="172"/>
      <c r="AF98" s="172"/>
      <c r="AG98" s="172"/>
      <c r="AH98" s="172"/>
      <c r="AI98" s="122"/>
      <c r="AJ98" s="122" t="s">
        <v>1488</v>
      </c>
      <c r="AK98" s="169">
        <v>600000000</v>
      </c>
      <c r="AL98" s="172"/>
      <c r="AM98" s="172"/>
      <c r="AN98" s="172"/>
      <c r="AO98" s="173"/>
      <c r="AP98" s="173"/>
      <c r="AQ98" s="172"/>
      <c r="AR98" s="174"/>
      <c r="AS98" s="175" t="s">
        <v>1532</v>
      </c>
      <c r="AT98" s="176" t="e">
        <f t="shared" ca="1" si="28"/>
        <v>#DIV/0!</v>
      </c>
      <c r="AU98" s="177">
        <v>0</v>
      </c>
      <c r="AV98" s="177"/>
      <c r="AW98" s="178">
        <v>0</v>
      </c>
      <c r="AX98" s="179">
        <v>0</v>
      </c>
      <c r="AY98" s="180">
        <f t="shared" si="30"/>
        <v>0</v>
      </c>
      <c r="AZ98" s="181">
        <f t="shared" si="31"/>
        <v>0</v>
      </c>
      <c r="BA98" s="181">
        <f t="shared" si="32"/>
        <v>0</v>
      </c>
      <c r="BB98" s="174" t="s">
        <v>1142</v>
      </c>
      <c r="BC98" s="174" t="s">
        <v>1372</v>
      </c>
      <c r="BD98" s="175" t="s">
        <v>1537</v>
      </c>
      <c r="BE98" s="175">
        <f t="shared" si="33"/>
        <v>0</v>
      </c>
      <c r="BF98" s="175">
        <f t="shared" si="29"/>
        <v>0</v>
      </c>
    </row>
    <row r="99" spans="1:58" s="12" customFormat="1" ht="38.25" x14ac:dyDescent="0.25">
      <c r="A99" s="164"/>
      <c r="B99" s="165"/>
      <c r="C99" s="166"/>
      <c r="D99" s="122" t="s">
        <v>1536</v>
      </c>
      <c r="E99" s="122"/>
      <c r="F99" s="122" t="s">
        <v>1489</v>
      </c>
      <c r="G99" s="164" t="s">
        <v>121</v>
      </c>
      <c r="H99" s="167" t="s">
        <v>1492</v>
      </c>
      <c r="I99" s="168" t="s">
        <v>714</v>
      </c>
      <c r="J99" s="169"/>
      <c r="K99" s="122"/>
      <c r="L99" s="122"/>
      <c r="M99" s="164"/>
      <c r="N99" s="122"/>
      <c r="O99" s="170" t="s">
        <v>176</v>
      </c>
      <c r="P99" s="122"/>
      <c r="Q99" s="171" t="s">
        <v>1824</v>
      </c>
      <c r="R99" s="122"/>
      <c r="S99" s="122"/>
      <c r="T99" s="122" t="s">
        <v>1540</v>
      </c>
      <c r="U99" s="122"/>
      <c r="V99" s="122" t="s">
        <v>507</v>
      </c>
      <c r="W99" s="122"/>
      <c r="X99" s="122"/>
      <c r="Y99" s="164"/>
      <c r="Z99" s="122"/>
      <c r="AA99" s="192">
        <v>44560</v>
      </c>
      <c r="AB99" s="192">
        <v>44664</v>
      </c>
      <c r="AC99" s="192">
        <v>44678</v>
      </c>
      <c r="AD99" s="195">
        <v>4</v>
      </c>
      <c r="AE99" s="172"/>
      <c r="AF99" s="172"/>
      <c r="AG99" s="172"/>
      <c r="AH99" s="172"/>
      <c r="AI99" s="122"/>
      <c r="AJ99" s="122" t="s">
        <v>1489</v>
      </c>
      <c r="AK99" s="169">
        <v>300000000</v>
      </c>
      <c r="AL99" s="172"/>
      <c r="AM99" s="172"/>
      <c r="AN99" s="172"/>
      <c r="AO99" s="173"/>
      <c r="AP99" s="173"/>
      <c r="AQ99" s="172"/>
      <c r="AR99" s="174"/>
      <c r="AS99" s="175" t="s">
        <v>1533</v>
      </c>
      <c r="AT99" s="176" t="e">
        <f t="shared" ca="1" si="28"/>
        <v>#DIV/0!</v>
      </c>
      <c r="AU99" s="177">
        <v>0</v>
      </c>
      <c r="AV99" s="177"/>
      <c r="AW99" s="178">
        <v>0</v>
      </c>
      <c r="AX99" s="179">
        <v>0</v>
      </c>
      <c r="AY99" s="180">
        <f t="shared" si="30"/>
        <v>0</v>
      </c>
      <c r="AZ99" s="181">
        <f t="shared" si="31"/>
        <v>0</v>
      </c>
      <c r="BA99" s="181">
        <f t="shared" si="32"/>
        <v>0</v>
      </c>
      <c r="BB99" s="174" t="s">
        <v>1142</v>
      </c>
      <c r="BC99" s="174" t="s">
        <v>1372</v>
      </c>
      <c r="BD99" s="175" t="s">
        <v>1537</v>
      </c>
      <c r="BE99" s="175">
        <f t="shared" si="33"/>
        <v>0</v>
      </c>
      <c r="BF99" s="175">
        <f t="shared" si="29"/>
        <v>0</v>
      </c>
    </row>
    <row r="100" spans="1:58" s="12" customFormat="1" ht="38.25" x14ac:dyDescent="0.25">
      <c r="A100" s="164"/>
      <c r="B100" s="165"/>
      <c r="C100" s="166"/>
      <c r="D100" s="122" t="s">
        <v>1536</v>
      </c>
      <c r="E100" s="122"/>
      <c r="F100" s="122" t="s">
        <v>1490</v>
      </c>
      <c r="G100" s="164" t="s">
        <v>121</v>
      </c>
      <c r="H100" s="167" t="s">
        <v>1492</v>
      </c>
      <c r="I100" s="168" t="s">
        <v>714</v>
      </c>
      <c r="J100" s="169"/>
      <c r="K100" s="122"/>
      <c r="L100" s="122"/>
      <c r="M100" s="164"/>
      <c r="N100" s="122"/>
      <c r="O100" s="170" t="s">
        <v>176</v>
      </c>
      <c r="P100" s="122"/>
      <c r="Q100" s="171" t="s">
        <v>1823</v>
      </c>
      <c r="R100" s="122"/>
      <c r="S100" s="122"/>
      <c r="T100" s="122" t="s">
        <v>1541</v>
      </c>
      <c r="U100" s="122"/>
      <c r="V100" s="122" t="s">
        <v>496</v>
      </c>
      <c r="W100" s="122"/>
      <c r="X100" s="122"/>
      <c r="Y100" s="164"/>
      <c r="Z100" s="122"/>
      <c r="AA100" s="192">
        <v>44560</v>
      </c>
      <c r="AB100" s="192">
        <v>44664</v>
      </c>
      <c r="AC100" s="192">
        <v>44678</v>
      </c>
      <c r="AD100" s="195">
        <v>4</v>
      </c>
      <c r="AE100" s="172"/>
      <c r="AF100" s="172"/>
      <c r="AG100" s="172"/>
      <c r="AH100" s="172"/>
      <c r="AI100" s="122"/>
      <c r="AJ100" s="122" t="s">
        <v>1490</v>
      </c>
      <c r="AK100" s="169">
        <v>700000000</v>
      </c>
      <c r="AL100" s="172"/>
      <c r="AM100" s="172"/>
      <c r="AN100" s="172"/>
      <c r="AO100" s="173"/>
      <c r="AP100" s="173"/>
      <c r="AQ100" s="172"/>
      <c r="AR100" s="174"/>
      <c r="AS100" s="175" t="s">
        <v>1534</v>
      </c>
      <c r="AT100" s="176" t="e">
        <f t="shared" ca="1" si="28"/>
        <v>#DIV/0!</v>
      </c>
      <c r="AU100" s="177">
        <v>0</v>
      </c>
      <c r="AV100" s="177"/>
      <c r="AW100" s="178">
        <v>0</v>
      </c>
      <c r="AX100" s="179">
        <v>0</v>
      </c>
      <c r="AY100" s="180">
        <f t="shared" si="30"/>
        <v>0</v>
      </c>
      <c r="AZ100" s="181">
        <f t="shared" si="31"/>
        <v>0</v>
      </c>
      <c r="BA100" s="181">
        <f t="shared" si="32"/>
        <v>0</v>
      </c>
      <c r="BB100" s="174" t="s">
        <v>1142</v>
      </c>
      <c r="BC100" s="174" t="s">
        <v>1372</v>
      </c>
      <c r="BD100" s="175" t="s">
        <v>1537</v>
      </c>
      <c r="BE100" s="175">
        <f t="shared" si="33"/>
        <v>0</v>
      </c>
      <c r="BF100" s="175">
        <f t="shared" si="29"/>
        <v>0</v>
      </c>
    </row>
    <row r="101" spans="1:58" s="12" customFormat="1" ht="38.25" x14ac:dyDescent="0.25">
      <c r="A101" s="164"/>
      <c r="B101" s="165"/>
      <c r="C101" s="166"/>
      <c r="D101" s="122" t="s">
        <v>1536</v>
      </c>
      <c r="E101" s="122"/>
      <c r="F101" s="122" t="s">
        <v>1491</v>
      </c>
      <c r="G101" s="164" t="s">
        <v>121</v>
      </c>
      <c r="H101" s="167" t="s">
        <v>1492</v>
      </c>
      <c r="I101" s="168" t="s">
        <v>714</v>
      </c>
      <c r="J101" s="169"/>
      <c r="K101" s="122"/>
      <c r="L101" s="122"/>
      <c r="M101" s="164"/>
      <c r="N101" s="122"/>
      <c r="O101" s="170" t="s">
        <v>176</v>
      </c>
      <c r="P101" s="122"/>
      <c r="Q101" s="171" t="s">
        <v>1822</v>
      </c>
      <c r="R101" s="122"/>
      <c r="S101" s="122"/>
      <c r="T101" s="122" t="s">
        <v>1542</v>
      </c>
      <c r="U101" s="122"/>
      <c r="V101" s="122" t="s">
        <v>496</v>
      </c>
      <c r="W101" s="122"/>
      <c r="X101" s="122"/>
      <c r="Y101" s="164"/>
      <c r="Z101" s="122"/>
      <c r="AA101" s="192">
        <v>44560</v>
      </c>
      <c r="AB101" s="192">
        <v>44664</v>
      </c>
      <c r="AC101" s="192">
        <v>44678</v>
      </c>
      <c r="AD101" s="195">
        <v>4</v>
      </c>
      <c r="AE101" s="172"/>
      <c r="AF101" s="172"/>
      <c r="AG101" s="172"/>
      <c r="AH101" s="172"/>
      <c r="AI101" s="122"/>
      <c r="AJ101" s="122" t="s">
        <v>1491</v>
      </c>
      <c r="AK101" s="169">
        <v>300000000</v>
      </c>
      <c r="AL101" s="172"/>
      <c r="AM101" s="172"/>
      <c r="AN101" s="172"/>
      <c r="AO101" s="173"/>
      <c r="AP101" s="173"/>
      <c r="AQ101" s="172"/>
      <c r="AR101" s="174"/>
      <c r="AS101" s="175" t="s">
        <v>1535</v>
      </c>
      <c r="AT101" s="176" t="e">
        <f t="shared" ca="1" si="28"/>
        <v>#DIV/0!</v>
      </c>
      <c r="AU101" s="177">
        <v>0</v>
      </c>
      <c r="AV101" s="177"/>
      <c r="AW101" s="178">
        <v>0</v>
      </c>
      <c r="AX101" s="179">
        <v>0</v>
      </c>
      <c r="AY101" s="180">
        <f t="shared" si="30"/>
        <v>0</v>
      </c>
      <c r="AZ101" s="181">
        <f t="shared" si="31"/>
        <v>0</v>
      </c>
      <c r="BA101" s="181">
        <f t="shared" si="32"/>
        <v>0</v>
      </c>
      <c r="BB101" s="174" t="s">
        <v>1142</v>
      </c>
      <c r="BC101" s="174" t="s">
        <v>1372</v>
      </c>
      <c r="BD101" s="175" t="s">
        <v>1537</v>
      </c>
      <c r="BE101" s="175">
        <f t="shared" si="33"/>
        <v>0</v>
      </c>
      <c r="BF101" s="175">
        <f t="shared" si="29"/>
        <v>0</v>
      </c>
    </row>
    <row r="102" spans="1:58" s="12" customFormat="1" ht="76.5" x14ac:dyDescent="0.25">
      <c r="A102" s="49"/>
      <c r="B102" s="50" t="s">
        <v>546</v>
      </c>
      <c r="C102" s="69" t="s">
        <v>513</v>
      </c>
      <c r="D102" s="52" t="s">
        <v>532</v>
      </c>
      <c r="E102" s="52" t="s">
        <v>822</v>
      </c>
      <c r="F102" s="52" t="s">
        <v>785</v>
      </c>
      <c r="G102" s="49" t="s">
        <v>111</v>
      </c>
      <c r="H102" s="53" t="s">
        <v>830</v>
      </c>
      <c r="I102" s="53" t="s">
        <v>837</v>
      </c>
      <c r="J102" s="54">
        <f>79662169790/1000</f>
        <v>79662169.790000007</v>
      </c>
      <c r="K102" s="52" t="s">
        <v>779</v>
      </c>
      <c r="L102" s="52" t="s">
        <v>1642</v>
      </c>
      <c r="M102" s="49">
        <v>45</v>
      </c>
      <c r="N102" s="52" t="s">
        <v>786</v>
      </c>
      <c r="O102" s="55" t="s">
        <v>176</v>
      </c>
      <c r="P102" s="52" t="s">
        <v>784</v>
      </c>
      <c r="Q102" s="91" t="s">
        <v>1315</v>
      </c>
      <c r="R102" s="52" t="s">
        <v>887</v>
      </c>
      <c r="S102" s="52" t="s">
        <v>888</v>
      </c>
      <c r="T102" s="52" t="s">
        <v>225</v>
      </c>
      <c r="U102" s="52" t="s">
        <v>787</v>
      </c>
      <c r="V102" s="52" t="s">
        <v>1643</v>
      </c>
      <c r="W102" s="52" t="s">
        <v>357</v>
      </c>
      <c r="X102" s="52" t="s">
        <v>1644</v>
      </c>
      <c r="Y102" s="49"/>
      <c r="Z102" s="52"/>
      <c r="AA102" s="189"/>
      <c r="AB102" s="189"/>
      <c r="AC102" s="189"/>
      <c r="AD102" s="193"/>
      <c r="AE102" s="56" t="s">
        <v>703</v>
      </c>
      <c r="AF102" s="56" t="s">
        <v>703</v>
      </c>
      <c r="AG102" s="56" t="s">
        <v>703</v>
      </c>
      <c r="AH102" s="56" t="s">
        <v>703</v>
      </c>
      <c r="AI102" s="52" t="s">
        <v>703</v>
      </c>
      <c r="AJ102" s="52" t="s">
        <v>785</v>
      </c>
      <c r="AK102" s="54" t="s">
        <v>703</v>
      </c>
      <c r="AL102" s="56"/>
      <c r="AM102" s="56"/>
      <c r="AN102" s="56"/>
      <c r="AO102" s="58"/>
      <c r="AP102" s="58"/>
      <c r="AQ102" s="56"/>
      <c r="AR102" s="59" t="s">
        <v>703</v>
      </c>
      <c r="AS102" s="60" t="s">
        <v>703</v>
      </c>
      <c r="AT102" s="61" t="e">
        <f t="shared" ca="1" si="28"/>
        <v>#VALUE!</v>
      </c>
      <c r="AU102" s="62">
        <v>0</v>
      </c>
      <c r="AV102" s="62"/>
      <c r="AW102" s="68">
        <v>0</v>
      </c>
      <c r="AX102" s="65">
        <v>0</v>
      </c>
      <c r="AY102" s="66">
        <f t="shared" si="30"/>
        <v>0</v>
      </c>
      <c r="AZ102" s="63">
        <f t="shared" si="31"/>
        <v>0</v>
      </c>
      <c r="BA102" s="63">
        <f t="shared" si="32"/>
        <v>0</v>
      </c>
      <c r="BB102" s="59" t="s">
        <v>1381</v>
      </c>
      <c r="BC102" s="59" t="s">
        <v>1781</v>
      </c>
      <c r="BD102" s="60" t="s">
        <v>1645</v>
      </c>
      <c r="BE102" s="60">
        <f t="shared" si="33"/>
        <v>0</v>
      </c>
      <c r="BF102" s="60" t="str">
        <f t="shared" si="29"/>
        <v>km de routes aménagé et bitumée</v>
      </c>
    </row>
    <row r="103" spans="1:58" s="12" customFormat="1" ht="63.75" x14ac:dyDescent="0.25">
      <c r="A103" s="49"/>
      <c r="B103" s="50" t="s">
        <v>546</v>
      </c>
      <c r="C103" s="69" t="s">
        <v>513</v>
      </c>
      <c r="D103" s="52" t="s">
        <v>532</v>
      </c>
      <c r="E103" s="52" t="s">
        <v>822</v>
      </c>
      <c r="F103" s="52" t="s">
        <v>788</v>
      </c>
      <c r="G103" s="49" t="s">
        <v>111</v>
      </c>
      <c r="H103" s="53" t="s">
        <v>830</v>
      </c>
      <c r="I103" s="53" t="s">
        <v>837</v>
      </c>
      <c r="J103" s="54">
        <f>69626690210/1000</f>
        <v>69626690.209999993</v>
      </c>
      <c r="K103" s="52" t="s">
        <v>779</v>
      </c>
      <c r="L103" s="52" t="s">
        <v>1642</v>
      </c>
      <c r="M103" s="49">
        <v>40</v>
      </c>
      <c r="N103" s="52" t="s">
        <v>786</v>
      </c>
      <c r="O103" s="55" t="s">
        <v>176</v>
      </c>
      <c r="P103" s="52" t="s">
        <v>784</v>
      </c>
      <c r="Q103" s="91" t="s">
        <v>1315</v>
      </c>
      <c r="R103" s="52" t="s">
        <v>889</v>
      </c>
      <c r="S103" s="52" t="s">
        <v>890</v>
      </c>
      <c r="T103" s="52" t="s">
        <v>789</v>
      </c>
      <c r="U103" s="52" t="s">
        <v>790</v>
      </c>
      <c r="V103" s="52" t="s">
        <v>1646</v>
      </c>
      <c r="W103" s="52" t="s">
        <v>1647</v>
      </c>
      <c r="X103" s="52" t="s">
        <v>1648</v>
      </c>
      <c r="Y103" s="49"/>
      <c r="Z103" s="52"/>
      <c r="AA103" s="189"/>
      <c r="AB103" s="189"/>
      <c r="AC103" s="189"/>
      <c r="AD103" s="193"/>
      <c r="AE103" s="56" t="s">
        <v>703</v>
      </c>
      <c r="AF103" s="56" t="s">
        <v>703</v>
      </c>
      <c r="AG103" s="56" t="s">
        <v>703</v>
      </c>
      <c r="AH103" s="56" t="s">
        <v>703</v>
      </c>
      <c r="AI103" s="52" t="s">
        <v>703</v>
      </c>
      <c r="AJ103" s="52" t="s">
        <v>788</v>
      </c>
      <c r="AK103" s="54" t="s">
        <v>703</v>
      </c>
      <c r="AL103" s="56"/>
      <c r="AM103" s="56"/>
      <c r="AN103" s="56"/>
      <c r="AO103" s="58"/>
      <c r="AP103" s="58"/>
      <c r="AQ103" s="56"/>
      <c r="AR103" s="59" t="s">
        <v>703</v>
      </c>
      <c r="AS103" s="60" t="s">
        <v>703</v>
      </c>
      <c r="AT103" s="61" t="e">
        <f t="shared" ca="1" si="28"/>
        <v>#VALUE!</v>
      </c>
      <c r="AU103" s="62">
        <v>0</v>
      </c>
      <c r="AV103" s="62"/>
      <c r="AW103" s="68">
        <v>0</v>
      </c>
      <c r="AX103" s="65">
        <v>0</v>
      </c>
      <c r="AY103" s="66">
        <f t="shared" si="30"/>
        <v>0</v>
      </c>
      <c r="AZ103" s="63">
        <f t="shared" si="31"/>
        <v>0</v>
      </c>
      <c r="BA103" s="63">
        <f t="shared" si="32"/>
        <v>0</v>
      </c>
      <c r="BB103" s="59" t="s">
        <v>1381</v>
      </c>
      <c r="BC103" s="59" t="s">
        <v>1781</v>
      </c>
      <c r="BD103" s="60" t="s">
        <v>1649</v>
      </c>
      <c r="BE103" s="60">
        <f t="shared" si="33"/>
        <v>0</v>
      </c>
      <c r="BF103" s="60" t="str">
        <f t="shared" si="29"/>
        <v>km de routes aménagé et bitumée</v>
      </c>
    </row>
    <row r="104" spans="1:58" s="12" customFormat="1" ht="63.75" x14ac:dyDescent="0.25">
      <c r="A104" s="49"/>
      <c r="B104" s="50" t="s">
        <v>546</v>
      </c>
      <c r="C104" s="69" t="s">
        <v>1698</v>
      </c>
      <c r="D104" s="52" t="s">
        <v>1650</v>
      </c>
      <c r="E104" s="52" t="s">
        <v>822</v>
      </c>
      <c r="F104" s="52" t="s">
        <v>1651</v>
      </c>
      <c r="G104" s="49" t="s">
        <v>111</v>
      </c>
      <c r="H104" s="53" t="s">
        <v>830</v>
      </c>
      <c r="I104" s="53" t="s">
        <v>1652</v>
      </c>
      <c r="J104" s="54">
        <f>548485000000/1000</f>
        <v>548485000</v>
      </c>
      <c r="K104" s="52" t="s">
        <v>779</v>
      </c>
      <c r="L104" s="52" t="s">
        <v>1642</v>
      </c>
      <c r="M104" s="49">
        <v>159.75</v>
      </c>
      <c r="N104" s="52"/>
      <c r="O104" s="55" t="s">
        <v>176</v>
      </c>
      <c r="P104" s="52" t="s">
        <v>1653</v>
      </c>
      <c r="Q104" s="91" t="s">
        <v>1315</v>
      </c>
      <c r="R104" s="52" t="s">
        <v>1654</v>
      </c>
      <c r="S104" s="52" t="s">
        <v>1655</v>
      </c>
      <c r="T104" s="52" t="s">
        <v>787</v>
      </c>
      <c r="U104" s="52" t="s">
        <v>790</v>
      </c>
      <c r="V104" s="52" t="s">
        <v>495</v>
      </c>
      <c r="W104" s="52" t="s">
        <v>791</v>
      </c>
      <c r="X104" s="52" t="s">
        <v>1656</v>
      </c>
      <c r="Y104" s="49">
        <v>510000</v>
      </c>
      <c r="Z104" s="52" t="s">
        <v>1657</v>
      </c>
      <c r="AA104" s="189"/>
      <c r="AB104" s="189"/>
      <c r="AC104" s="189"/>
      <c r="AD104" s="193"/>
      <c r="AE104" s="56"/>
      <c r="AF104" s="56"/>
      <c r="AG104" s="56"/>
      <c r="AH104" s="56"/>
      <c r="AI104" s="52"/>
      <c r="AJ104" s="52" t="s">
        <v>1651</v>
      </c>
      <c r="AK104" s="54"/>
      <c r="AL104" s="56"/>
      <c r="AM104" s="56"/>
      <c r="AN104" s="56"/>
      <c r="AO104" s="58"/>
      <c r="AP104" s="58"/>
      <c r="AQ104" s="56"/>
      <c r="AR104" s="59"/>
      <c r="AS104" s="60"/>
      <c r="AT104" s="61" t="e">
        <f t="shared" ca="1" si="28"/>
        <v>#DIV/0!</v>
      </c>
      <c r="AU104" s="62">
        <v>0</v>
      </c>
      <c r="AV104" s="62"/>
      <c r="AW104" s="68">
        <v>0</v>
      </c>
      <c r="AX104" s="65">
        <v>0</v>
      </c>
      <c r="AY104" s="66">
        <f t="shared" si="30"/>
        <v>0</v>
      </c>
      <c r="AZ104" s="63">
        <f t="shared" si="31"/>
        <v>0</v>
      </c>
      <c r="BA104" s="63">
        <f t="shared" si="32"/>
        <v>0</v>
      </c>
      <c r="BB104" s="59" t="s">
        <v>1142</v>
      </c>
      <c r="BC104" s="59" t="s">
        <v>1372</v>
      </c>
      <c r="BD104" s="60" t="s">
        <v>1658</v>
      </c>
      <c r="BE104" s="60">
        <f t="shared" si="33"/>
        <v>0</v>
      </c>
      <c r="BF104" s="60" t="str">
        <f t="shared" si="29"/>
        <v>km de routes aménagé et bitumée</v>
      </c>
    </row>
    <row r="105" spans="1:58" s="12" customFormat="1" ht="25.5" x14ac:dyDescent="0.25">
      <c r="A105" s="49"/>
      <c r="B105" s="50"/>
      <c r="C105" s="69"/>
      <c r="D105" s="52"/>
      <c r="E105" s="52"/>
      <c r="F105" s="52" t="s">
        <v>1962</v>
      </c>
      <c r="G105" s="49" t="s">
        <v>114</v>
      </c>
      <c r="H105" s="53" t="s">
        <v>110</v>
      </c>
      <c r="I105" s="53" t="s">
        <v>714</v>
      </c>
      <c r="J105" s="54">
        <v>200000000</v>
      </c>
      <c r="K105" s="52"/>
      <c r="L105" s="52"/>
      <c r="M105" s="49"/>
      <c r="N105" s="52"/>
      <c r="O105" s="55" t="s">
        <v>176</v>
      </c>
      <c r="P105" s="52"/>
      <c r="Q105" s="91"/>
      <c r="R105" s="52"/>
      <c r="S105" s="52"/>
      <c r="T105" s="52"/>
      <c r="U105" s="52"/>
      <c r="V105" s="52"/>
      <c r="W105" s="52"/>
      <c r="X105" s="52"/>
      <c r="Y105" s="49"/>
      <c r="Z105" s="52"/>
      <c r="AA105" s="189"/>
      <c r="AB105" s="189"/>
      <c r="AC105" s="189"/>
      <c r="AD105" s="193"/>
      <c r="AE105" s="56"/>
      <c r="AF105" s="56"/>
      <c r="AG105" s="56"/>
      <c r="AH105" s="56"/>
      <c r="AI105" s="52"/>
      <c r="AJ105" s="52" t="s">
        <v>1962</v>
      </c>
      <c r="AK105" s="54"/>
      <c r="AL105" s="56"/>
      <c r="AM105" s="56"/>
      <c r="AN105" s="56"/>
      <c r="AO105" s="58"/>
      <c r="AP105" s="58"/>
      <c r="AQ105" s="56"/>
      <c r="AR105" s="59"/>
      <c r="AS105" s="60"/>
      <c r="AT105" s="61" t="e">
        <f t="shared" ref="AT105" ca="1" si="34">((TODAY())-AQ105)/AR105</f>
        <v>#DIV/0!</v>
      </c>
      <c r="AU105" s="62">
        <v>0</v>
      </c>
      <c r="AV105" s="62"/>
      <c r="AW105" s="68">
        <v>0</v>
      </c>
      <c r="AX105" s="65">
        <v>0</v>
      </c>
      <c r="AY105" s="66">
        <f t="shared" ref="AY105" si="35">+AU105</f>
        <v>0</v>
      </c>
      <c r="AZ105" s="63">
        <f t="shared" ref="AZ105" si="36">+AY105-AX105</f>
        <v>0</v>
      </c>
      <c r="BA105" s="63">
        <f t="shared" ref="BA105" si="37">+AU105-AW105</f>
        <v>0</v>
      </c>
      <c r="BB105" s="59" t="s">
        <v>1381</v>
      </c>
      <c r="BC105" s="59" t="s">
        <v>1781</v>
      </c>
      <c r="BD105" s="60" t="s">
        <v>1963</v>
      </c>
      <c r="BE105" s="60"/>
      <c r="BF105" s="60"/>
    </row>
    <row r="106" spans="1:58" s="12" customFormat="1" ht="63.75" x14ac:dyDescent="0.25">
      <c r="A106" s="49"/>
      <c r="B106" s="50" t="s">
        <v>546</v>
      </c>
      <c r="C106" s="69" t="s">
        <v>1698</v>
      </c>
      <c r="D106" s="52" t="s">
        <v>1650</v>
      </c>
      <c r="E106" s="52" t="s">
        <v>822</v>
      </c>
      <c r="F106" s="52" t="s">
        <v>1659</v>
      </c>
      <c r="G106" s="49" t="s">
        <v>115</v>
      </c>
      <c r="H106" s="53" t="s">
        <v>830</v>
      </c>
      <c r="I106" s="53" t="s">
        <v>1652</v>
      </c>
      <c r="J106" s="54">
        <f>20885000000/1000</f>
        <v>20885000</v>
      </c>
      <c r="K106" s="52" t="s">
        <v>779</v>
      </c>
      <c r="L106" s="52" t="s">
        <v>1660</v>
      </c>
      <c r="M106" s="49">
        <v>37</v>
      </c>
      <c r="N106" s="52"/>
      <c r="O106" s="55" t="s">
        <v>176</v>
      </c>
      <c r="P106" s="52" t="s">
        <v>1653</v>
      </c>
      <c r="Q106" s="91" t="s">
        <v>1315</v>
      </c>
      <c r="R106" s="52" t="s">
        <v>1654</v>
      </c>
      <c r="S106" s="52" t="s">
        <v>1655</v>
      </c>
      <c r="T106" s="52" t="s">
        <v>787</v>
      </c>
      <c r="U106" s="52" t="s">
        <v>790</v>
      </c>
      <c r="V106" s="52" t="s">
        <v>495</v>
      </c>
      <c r="W106" s="52" t="s">
        <v>791</v>
      </c>
      <c r="X106" s="52" t="s">
        <v>1656</v>
      </c>
      <c r="Y106" s="49">
        <v>621200</v>
      </c>
      <c r="Z106" s="52" t="s">
        <v>1657</v>
      </c>
      <c r="AA106" s="189"/>
      <c r="AB106" s="189"/>
      <c r="AC106" s="189"/>
      <c r="AD106" s="193"/>
      <c r="AE106" s="56"/>
      <c r="AF106" s="56"/>
      <c r="AG106" s="56"/>
      <c r="AH106" s="56"/>
      <c r="AI106" s="52"/>
      <c r="AJ106" s="52" t="s">
        <v>1659</v>
      </c>
      <c r="AK106" s="54"/>
      <c r="AL106" s="56"/>
      <c r="AM106" s="56"/>
      <c r="AN106" s="56"/>
      <c r="AO106" s="58"/>
      <c r="AP106" s="58"/>
      <c r="AQ106" s="56"/>
      <c r="AR106" s="59"/>
      <c r="AS106" s="60"/>
      <c r="AT106" s="61" t="e">
        <f t="shared" ca="1" si="28"/>
        <v>#DIV/0!</v>
      </c>
      <c r="AU106" s="62">
        <v>0</v>
      </c>
      <c r="AV106" s="62"/>
      <c r="AW106" s="68">
        <v>0</v>
      </c>
      <c r="AX106" s="65">
        <v>0</v>
      </c>
      <c r="AY106" s="66">
        <f t="shared" si="30"/>
        <v>0</v>
      </c>
      <c r="AZ106" s="63">
        <f t="shared" si="31"/>
        <v>0</v>
      </c>
      <c r="BA106" s="63">
        <f t="shared" si="32"/>
        <v>0</v>
      </c>
      <c r="BB106" s="59" t="s">
        <v>1381</v>
      </c>
      <c r="BC106" s="59" t="s">
        <v>1781</v>
      </c>
      <c r="BD106" s="60" t="s">
        <v>1661</v>
      </c>
      <c r="BE106" s="60">
        <f t="shared" si="33"/>
        <v>0</v>
      </c>
      <c r="BF106" s="60" t="str">
        <f t="shared" si="29"/>
        <v>Nombre de rapports mensuels courants</v>
      </c>
    </row>
    <row r="107" spans="1:58" s="12" customFormat="1" ht="38.25" x14ac:dyDescent="0.25">
      <c r="A107" s="49"/>
      <c r="B107" s="50" t="s">
        <v>546</v>
      </c>
      <c r="C107" s="69" t="s">
        <v>516</v>
      </c>
      <c r="D107" s="52" t="s">
        <v>535</v>
      </c>
      <c r="E107" s="52" t="s">
        <v>552</v>
      </c>
      <c r="F107" s="52" t="s">
        <v>1928</v>
      </c>
      <c r="G107" s="49" t="s">
        <v>115</v>
      </c>
      <c r="H107" s="53" t="s">
        <v>110</v>
      </c>
      <c r="I107" s="53" t="s">
        <v>714</v>
      </c>
      <c r="J107" s="54">
        <v>1000000000</v>
      </c>
      <c r="K107" s="52"/>
      <c r="L107" s="52"/>
      <c r="M107" s="49"/>
      <c r="N107" s="52" t="s">
        <v>187</v>
      </c>
      <c r="O107" s="55" t="s">
        <v>176</v>
      </c>
      <c r="P107" s="52" t="s">
        <v>177</v>
      </c>
      <c r="Q107" s="91" t="s">
        <v>1933</v>
      </c>
      <c r="R107" s="52"/>
      <c r="S107" s="52"/>
      <c r="T107" s="52"/>
      <c r="U107" s="52"/>
      <c r="V107" s="52" t="s">
        <v>500</v>
      </c>
      <c r="W107" s="52" t="s">
        <v>296</v>
      </c>
      <c r="X107" s="52" t="s">
        <v>296</v>
      </c>
      <c r="Y107" s="49"/>
      <c r="Z107" s="52"/>
      <c r="AA107" s="189">
        <v>44560</v>
      </c>
      <c r="AB107" s="189">
        <v>44664</v>
      </c>
      <c r="AC107" s="189">
        <v>44678</v>
      </c>
      <c r="AD107" s="193">
        <v>4</v>
      </c>
      <c r="AE107" s="56"/>
      <c r="AF107" s="56"/>
      <c r="AG107" s="56"/>
      <c r="AH107" s="56"/>
      <c r="AI107" s="52"/>
      <c r="AJ107" s="52" t="s">
        <v>1928</v>
      </c>
      <c r="AK107" s="54"/>
      <c r="AL107" s="56"/>
      <c r="AM107" s="56"/>
      <c r="AN107" s="56"/>
      <c r="AO107" s="58"/>
      <c r="AP107" s="58"/>
      <c r="AQ107" s="56"/>
      <c r="AR107" s="59"/>
      <c r="AS107" s="60"/>
      <c r="AT107" s="61" t="e">
        <f t="shared" ref="AT107" ca="1" si="38">((TODAY())-AQ107)/AR107</f>
        <v>#DIV/0!</v>
      </c>
      <c r="AU107" s="62">
        <v>0</v>
      </c>
      <c r="AV107" s="62"/>
      <c r="AW107" s="68">
        <v>0</v>
      </c>
      <c r="AX107" s="65">
        <v>0</v>
      </c>
      <c r="AY107" s="66">
        <f t="shared" ref="AY107" si="39">+AU107</f>
        <v>0</v>
      </c>
      <c r="AZ107" s="63">
        <f t="shared" ref="AZ107" si="40">+AY107-AX107</f>
        <v>0</v>
      </c>
      <c r="BA107" s="63">
        <f t="shared" ref="BA107" si="41">+AU107-AW107</f>
        <v>0</v>
      </c>
      <c r="BB107" s="59" t="s">
        <v>1142</v>
      </c>
      <c r="BC107" s="59" t="s">
        <v>1372</v>
      </c>
      <c r="BD107" s="60"/>
      <c r="BE107" s="60"/>
      <c r="BF107" s="60"/>
    </row>
    <row r="108" spans="1:58" s="12" customFormat="1" ht="38.25" x14ac:dyDescent="0.25">
      <c r="A108" s="49"/>
      <c r="B108" s="50" t="s">
        <v>546</v>
      </c>
      <c r="C108" s="69" t="s">
        <v>516</v>
      </c>
      <c r="D108" s="52" t="s">
        <v>535</v>
      </c>
      <c r="E108" s="52" t="s">
        <v>552</v>
      </c>
      <c r="F108" s="52" t="s">
        <v>62</v>
      </c>
      <c r="G108" s="49" t="s">
        <v>113</v>
      </c>
      <c r="H108" s="53" t="s">
        <v>830</v>
      </c>
      <c r="I108" s="53" t="s">
        <v>1144</v>
      </c>
      <c r="J108" s="54">
        <v>149060745</v>
      </c>
      <c r="K108" s="52" t="s">
        <v>143</v>
      </c>
      <c r="L108" s="52" t="s">
        <v>169</v>
      </c>
      <c r="M108" s="49">
        <v>9</v>
      </c>
      <c r="N108" s="52" t="s">
        <v>187</v>
      </c>
      <c r="O108" s="55" t="s">
        <v>176</v>
      </c>
      <c r="P108" s="52" t="s">
        <v>177</v>
      </c>
      <c r="Q108" s="91" t="s">
        <v>1394</v>
      </c>
      <c r="R108" s="52"/>
      <c r="S108" s="52"/>
      <c r="T108" s="52"/>
      <c r="U108" s="52"/>
      <c r="V108" s="52" t="s">
        <v>500</v>
      </c>
      <c r="W108" s="52" t="s">
        <v>296</v>
      </c>
      <c r="X108" s="52" t="s">
        <v>296</v>
      </c>
      <c r="Y108" s="49"/>
      <c r="Z108" s="52"/>
      <c r="AA108" s="189"/>
      <c r="AB108" s="189"/>
      <c r="AC108" s="189"/>
      <c r="AD108" s="193"/>
      <c r="AE108" s="56"/>
      <c r="AF108" s="56"/>
      <c r="AG108" s="56"/>
      <c r="AH108" s="56"/>
      <c r="AI108" s="52" t="s">
        <v>371</v>
      </c>
      <c r="AJ108" s="52" t="s">
        <v>62</v>
      </c>
      <c r="AK108" s="54">
        <v>223542823522</v>
      </c>
      <c r="AL108" s="56"/>
      <c r="AM108" s="56"/>
      <c r="AN108" s="56"/>
      <c r="AO108" s="58"/>
      <c r="AP108" s="58"/>
      <c r="AQ108" s="56"/>
      <c r="AR108" s="59">
        <v>720</v>
      </c>
      <c r="AS108" s="60" t="s">
        <v>1397</v>
      </c>
      <c r="AT108" s="61">
        <f t="shared" ca="1" si="28"/>
        <v>62.993055555555557</v>
      </c>
      <c r="AU108" s="62">
        <v>0</v>
      </c>
      <c r="AV108" s="62"/>
      <c r="AW108" s="68">
        <v>0</v>
      </c>
      <c r="AX108" s="65">
        <v>0</v>
      </c>
      <c r="AY108" s="66">
        <f t="shared" si="30"/>
        <v>0</v>
      </c>
      <c r="AZ108" s="63">
        <f t="shared" si="31"/>
        <v>0</v>
      </c>
      <c r="BA108" s="63">
        <f t="shared" si="32"/>
        <v>0</v>
      </c>
      <c r="BB108" s="59" t="s">
        <v>1142</v>
      </c>
      <c r="BC108" s="59" t="s">
        <v>1372</v>
      </c>
      <c r="BD108" s="60" t="s">
        <v>1398</v>
      </c>
      <c r="BE108" s="60">
        <f>+BA108*M108</f>
        <v>0</v>
      </c>
      <c r="BF108" s="60" t="str">
        <f t="shared" si="29"/>
        <v>Km</v>
      </c>
    </row>
    <row r="109" spans="1:58" s="12" customFormat="1" ht="38.25" x14ac:dyDescent="0.25">
      <c r="A109" s="49"/>
      <c r="B109" s="50" t="s">
        <v>546</v>
      </c>
      <c r="C109" s="69" t="s">
        <v>510</v>
      </c>
      <c r="D109" s="52" t="s">
        <v>528</v>
      </c>
      <c r="E109" s="52" t="s">
        <v>552</v>
      </c>
      <c r="F109" s="52" t="s">
        <v>1876</v>
      </c>
      <c r="G109" s="49" t="s">
        <v>114</v>
      </c>
      <c r="H109" s="53" t="s">
        <v>110</v>
      </c>
      <c r="I109" s="53" t="s">
        <v>714</v>
      </c>
      <c r="J109" s="54">
        <v>40000000000</v>
      </c>
      <c r="K109" s="52"/>
      <c r="L109" s="52"/>
      <c r="M109" s="49"/>
      <c r="N109" s="52"/>
      <c r="O109" s="55" t="s">
        <v>176</v>
      </c>
      <c r="P109" s="52"/>
      <c r="Q109" s="91" t="s">
        <v>1709</v>
      </c>
      <c r="R109" s="52"/>
      <c r="S109" s="52"/>
      <c r="T109" s="52"/>
      <c r="U109" s="52"/>
      <c r="V109" s="52"/>
      <c r="W109" s="52"/>
      <c r="X109" s="52"/>
      <c r="Y109" s="49"/>
      <c r="Z109" s="52"/>
      <c r="AA109" s="189">
        <v>44560</v>
      </c>
      <c r="AB109" s="189">
        <v>44664</v>
      </c>
      <c r="AC109" s="189">
        <v>44678</v>
      </c>
      <c r="AD109" s="193"/>
      <c r="AE109" s="56">
        <v>44540</v>
      </c>
      <c r="AF109" s="56"/>
      <c r="AG109" s="56">
        <v>44544</v>
      </c>
      <c r="AH109" s="56"/>
      <c r="AI109" s="52"/>
      <c r="AJ109" s="52" t="s">
        <v>1677</v>
      </c>
      <c r="AK109" s="54">
        <v>52896665487</v>
      </c>
      <c r="AL109" s="56"/>
      <c r="AM109" s="56"/>
      <c r="AN109" s="56"/>
      <c r="AO109" s="58"/>
      <c r="AP109" s="58"/>
      <c r="AQ109" s="56"/>
      <c r="AR109" s="59"/>
      <c r="AS109" s="60" t="s">
        <v>1201</v>
      </c>
      <c r="AT109" s="61" t="e">
        <f t="shared" ca="1" si="28"/>
        <v>#DIV/0!</v>
      </c>
      <c r="AU109" s="62">
        <v>0</v>
      </c>
      <c r="AV109" s="62"/>
      <c r="AW109" s="68">
        <v>0</v>
      </c>
      <c r="AX109" s="65">
        <v>0</v>
      </c>
      <c r="AY109" s="66">
        <f t="shared" si="30"/>
        <v>0</v>
      </c>
      <c r="AZ109" s="63">
        <f t="shared" si="31"/>
        <v>0</v>
      </c>
      <c r="BA109" s="63">
        <f t="shared" si="32"/>
        <v>0</v>
      </c>
      <c r="BB109" s="59" t="s">
        <v>1381</v>
      </c>
      <c r="BC109" s="59" t="s">
        <v>1781</v>
      </c>
      <c r="BD109" s="60" t="s">
        <v>1189</v>
      </c>
      <c r="BE109" s="60">
        <f t="shared" ref="BE109:BE147" si="42">+BA109*M109</f>
        <v>0</v>
      </c>
      <c r="BF109" s="60">
        <f t="shared" si="29"/>
        <v>0</v>
      </c>
    </row>
    <row r="110" spans="1:58" s="12" customFormat="1" ht="38.25" x14ac:dyDescent="0.25">
      <c r="A110" s="49"/>
      <c r="B110" s="50" t="s">
        <v>546</v>
      </c>
      <c r="C110" s="69" t="s">
        <v>510</v>
      </c>
      <c r="D110" s="52" t="s">
        <v>528</v>
      </c>
      <c r="E110" s="52" t="s">
        <v>552</v>
      </c>
      <c r="F110" s="52" t="s">
        <v>1678</v>
      </c>
      <c r="G110" s="49" t="s">
        <v>113</v>
      </c>
      <c r="H110" s="53" t="s">
        <v>110</v>
      </c>
      <c r="I110" s="53" t="s">
        <v>714</v>
      </c>
      <c r="J110" s="54"/>
      <c r="K110" s="52"/>
      <c r="L110" s="52"/>
      <c r="M110" s="49"/>
      <c r="N110" s="52"/>
      <c r="O110" s="55" t="s">
        <v>176</v>
      </c>
      <c r="P110" s="52"/>
      <c r="Q110" s="91" t="s">
        <v>1321</v>
      </c>
      <c r="R110" s="52"/>
      <c r="S110" s="52"/>
      <c r="T110" s="52"/>
      <c r="U110" s="52"/>
      <c r="V110" s="52"/>
      <c r="W110" s="52"/>
      <c r="X110" s="52"/>
      <c r="Y110" s="49"/>
      <c r="Z110" s="52"/>
      <c r="AA110" s="189"/>
      <c r="AB110" s="189"/>
      <c r="AC110" s="189"/>
      <c r="AD110" s="193"/>
      <c r="AE110" s="56">
        <v>44540</v>
      </c>
      <c r="AF110" s="56"/>
      <c r="AG110" s="56">
        <v>44544</v>
      </c>
      <c r="AH110" s="56"/>
      <c r="AI110" s="52"/>
      <c r="AJ110" s="52" t="s">
        <v>1678</v>
      </c>
      <c r="AK110" s="54">
        <v>2690000000</v>
      </c>
      <c r="AL110" s="56"/>
      <c r="AM110" s="56"/>
      <c r="AN110" s="56"/>
      <c r="AO110" s="58"/>
      <c r="AP110" s="58"/>
      <c r="AQ110" s="56"/>
      <c r="AR110" s="59"/>
      <c r="AS110" s="60" t="s">
        <v>1193</v>
      </c>
      <c r="AT110" s="61" t="e">
        <f t="shared" ca="1" si="28"/>
        <v>#DIV/0!</v>
      </c>
      <c r="AU110" s="62">
        <v>0</v>
      </c>
      <c r="AV110" s="62"/>
      <c r="AW110" s="68">
        <v>0</v>
      </c>
      <c r="AX110" s="65">
        <v>0</v>
      </c>
      <c r="AY110" s="66">
        <f t="shared" si="30"/>
        <v>0</v>
      </c>
      <c r="AZ110" s="63">
        <f t="shared" si="31"/>
        <v>0</v>
      </c>
      <c r="BA110" s="63">
        <f t="shared" si="32"/>
        <v>0</v>
      </c>
      <c r="BB110" s="59" t="s">
        <v>1381</v>
      </c>
      <c r="BC110" s="59" t="s">
        <v>1781</v>
      </c>
      <c r="BD110" s="60" t="s">
        <v>1189</v>
      </c>
      <c r="BE110" s="60">
        <f t="shared" si="42"/>
        <v>0</v>
      </c>
      <c r="BF110" s="60">
        <f t="shared" si="29"/>
        <v>0</v>
      </c>
    </row>
    <row r="111" spans="1:58" s="12" customFormat="1" ht="38.25" x14ac:dyDescent="0.25">
      <c r="A111" s="49"/>
      <c r="B111" s="50" t="s">
        <v>546</v>
      </c>
      <c r="C111" s="69" t="s">
        <v>510</v>
      </c>
      <c r="D111" s="52" t="s">
        <v>528</v>
      </c>
      <c r="E111" s="52" t="s">
        <v>552</v>
      </c>
      <c r="F111" s="52" t="s">
        <v>1679</v>
      </c>
      <c r="G111" s="49" t="s">
        <v>114</v>
      </c>
      <c r="H111" s="53" t="s">
        <v>110</v>
      </c>
      <c r="I111" s="53" t="s">
        <v>714</v>
      </c>
      <c r="J111" s="54"/>
      <c r="K111" s="52"/>
      <c r="L111" s="52"/>
      <c r="M111" s="49"/>
      <c r="N111" s="52"/>
      <c r="O111" s="55" t="s">
        <v>176</v>
      </c>
      <c r="P111" s="52"/>
      <c r="Q111" s="91" t="s">
        <v>1304</v>
      </c>
      <c r="R111" s="52"/>
      <c r="S111" s="52"/>
      <c r="T111" s="52"/>
      <c r="U111" s="52"/>
      <c r="V111" s="52"/>
      <c r="W111" s="52"/>
      <c r="X111" s="52"/>
      <c r="Y111" s="49"/>
      <c r="Z111" s="52"/>
      <c r="AA111" s="189"/>
      <c r="AB111" s="189"/>
      <c r="AC111" s="189"/>
      <c r="AD111" s="193"/>
      <c r="AE111" s="56">
        <v>44540</v>
      </c>
      <c r="AF111" s="56"/>
      <c r="AG111" s="56">
        <v>44544</v>
      </c>
      <c r="AH111" s="56">
        <v>44651</v>
      </c>
      <c r="AI111" s="52"/>
      <c r="AJ111" s="52" t="s">
        <v>1679</v>
      </c>
      <c r="AK111" s="54">
        <v>900000000</v>
      </c>
      <c r="AL111" s="56"/>
      <c r="AM111" s="56"/>
      <c r="AN111" s="56"/>
      <c r="AO111" s="58"/>
      <c r="AP111" s="58"/>
      <c r="AQ111" s="56"/>
      <c r="AR111" s="59"/>
      <c r="AS111" s="60" t="s">
        <v>1205</v>
      </c>
      <c r="AT111" s="61" t="e">
        <f t="shared" ca="1" si="28"/>
        <v>#DIV/0!</v>
      </c>
      <c r="AU111" s="62">
        <v>0</v>
      </c>
      <c r="AV111" s="62"/>
      <c r="AW111" s="68">
        <v>0</v>
      </c>
      <c r="AX111" s="65">
        <v>0</v>
      </c>
      <c r="AY111" s="66">
        <f t="shared" si="30"/>
        <v>0</v>
      </c>
      <c r="AZ111" s="63">
        <f t="shared" si="31"/>
        <v>0</v>
      </c>
      <c r="BA111" s="63">
        <f t="shared" si="32"/>
        <v>0</v>
      </c>
      <c r="BB111" s="59" t="s">
        <v>1142</v>
      </c>
      <c r="BC111" s="59" t="s">
        <v>1372</v>
      </c>
      <c r="BD111" s="60"/>
      <c r="BE111" s="60">
        <f t="shared" si="42"/>
        <v>0</v>
      </c>
      <c r="BF111" s="60">
        <f t="shared" si="29"/>
        <v>0</v>
      </c>
    </row>
    <row r="112" spans="1:58" s="12" customFormat="1" ht="63.75" x14ac:dyDescent="0.25">
      <c r="A112" s="164"/>
      <c r="B112" s="165" t="s">
        <v>546</v>
      </c>
      <c r="C112" s="166" t="s">
        <v>510</v>
      </c>
      <c r="D112" s="122" t="s">
        <v>528</v>
      </c>
      <c r="E112" s="122" t="s">
        <v>552</v>
      </c>
      <c r="F112" s="122" t="s">
        <v>1681</v>
      </c>
      <c r="G112" s="164" t="s">
        <v>114</v>
      </c>
      <c r="H112" s="167" t="s">
        <v>1492</v>
      </c>
      <c r="I112" s="168" t="s">
        <v>714</v>
      </c>
      <c r="J112" s="169"/>
      <c r="K112" s="122"/>
      <c r="L112" s="122"/>
      <c r="M112" s="164"/>
      <c r="N112" s="122"/>
      <c r="O112" s="170" t="s">
        <v>176</v>
      </c>
      <c r="P112" s="122"/>
      <c r="Q112" s="171"/>
      <c r="R112" s="122"/>
      <c r="S112" s="122"/>
      <c r="T112" s="122"/>
      <c r="U112" s="122"/>
      <c r="V112" s="122"/>
      <c r="W112" s="122"/>
      <c r="X112" s="122"/>
      <c r="Y112" s="164"/>
      <c r="Z112" s="122"/>
      <c r="AA112" s="192"/>
      <c r="AB112" s="192"/>
      <c r="AC112" s="192"/>
      <c r="AD112" s="195"/>
      <c r="AE112" s="172">
        <v>44540</v>
      </c>
      <c r="AF112" s="172"/>
      <c r="AG112" s="172">
        <v>44544</v>
      </c>
      <c r="AH112" s="172">
        <v>44651</v>
      </c>
      <c r="AI112" s="122"/>
      <c r="AJ112" s="122" t="s">
        <v>1681</v>
      </c>
      <c r="AK112" s="169">
        <v>753950960</v>
      </c>
      <c r="AL112" s="172"/>
      <c r="AM112" s="172"/>
      <c r="AN112" s="172"/>
      <c r="AO112" s="173"/>
      <c r="AP112" s="173"/>
      <c r="AQ112" s="172"/>
      <c r="AR112" s="174"/>
      <c r="AS112" s="175" t="s">
        <v>1506</v>
      </c>
      <c r="AT112" s="176" t="e">
        <f t="shared" ca="1" si="28"/>
        <v>#DIV/0!</v>
      </c>
      <c r="AU112" s="177">
        <v>0</v>
      </c>
      <c r="AV112" s="177"/>
      <c r="AW112" s="178">
        <v>0</v>
      </c>
      <c r="AX112" s="179">
        <v>0</v>
      </c>
      <c r="AY112" s="180">
        <f t="shared" si="30"/>
        <v>0</v>
      </c>
      <c r="AZ112" s="181">
        <f t="shared" si="31"/>
        <v>0</v>
      </c>
      <c r="BA112" s="181">
        <f t="shared" si="32"/>
        <v>0</v>
      </c>
      <c r="BB112" s="174" t="s">
        <v>1142</v>
      </c>
      <c r="BC112" s="174" t="s">
        <v>1372</v>
      </c>
      <c r="BD112" s="175" t="s">
        <v>1690</v>
      </c>
      <c r="BE112" s="175">
        <f t="shared" si="42"/>
        <v>0</v>
      </c>
      <c r="BF112" s="175">
        <f t="shared" si="29"/>
        <v>0</v>
      </c>
    </row>
    <row r="113" spans="1:58" s="12" customFormat="1" ht="45" x14ac:dyDescent="0.25">
      <c r="A113" s="164"/>
      <c r="B113" s="165" t="s">
        <v>546</v>
      </c>
      <c r="C113" s="166" t="s">
        <v>510</v>
      </c>
      <c r="D113" s="122" t="s">
        <v>528</v>
      </c>
      <c r="E113" s="122" t="s">
        <v>552</v>
      </c>
      <c r="F113" s="122" t="s">
        <v>1682</v>
      </c>
      <c r="G113" s="164" t="s">
        <v>114</v>
      </c>
      <c r="H113" s="167" t="s">
        <v>1492</v>
      </c>
      <c r="I113" s="168" t="s">
        <v>714</v>
      </c>
      <c r="J113" s="169"/>
      <c r="K113" s="122"/>
      <c r="L113" s="122"/>
      <c r="M113" s="164"/>
      <c r="N113" s="122"/>
      <c r="O113" s="170" t="s">
        <v>176</v>
      </c>
      <c r="P113" s="122"/>
      <c r="Q113" s="171" t="s">
        <v>1307</v>
      </c>
      <c r="R113" s="122"/>
      <c r="S113" s="122"/>
      <c r="T113" s="122"/>
      <c r="U113" s="122"/>
      <c r="V113" s="122"/>
      <c r="W113" s="122"/>
      <c r="X113" s="122"/>
      <c r="Y113" s="164"/>
      <c r="Z113" s="122"/>
      <c r="AA113" s="192"/>
      <c r="AB113" s="192"/>
      <c r="AC113" s="192"/>
      <c r="AD113" s="195"/>
      <c r="AE113" s="172">
        <v>44540</v>
      </c>
      <c r="AF113" s="172"/>
      <c r="AG113" s="172">
        <v>44544</v>
      </c>
      <c r="AH113" s="172">
        <v>44651</v>
      </c>
      <c r="AI113" s="122"/>
      <c r="AJ113" s="122" t="s">
        <v>1682</v>
      </c>
      <c r="AK113" s="169">
        <v>2400000000</v>
      </c>
      <c r="AL113" s="172"/>
      <c r="AM113" s="172"/>
      <c r="AN113" s="172"/>
      <c r="AO113" s="173"/>
      <c r="AP113" s="173"/>
      <c r="AQ113" s="172"/>
      <c r="AR113" s="174"/>
      <c r="AS113" s="175" t="s">
        <v>479</v>
      </c>
      <c r="AT113" s="176" t="e">
        <f t="shared" ca="1" si="28"/>
        <v>#DIV/0!</v>
      </c>
      <c r="AU113" s="177">
        <v>0</v>
      </c>
      <c r="AV113" s="177"/>
      <c r="AW113" s="178">
        <v>0</v>
      </c>
      <c r="AX113" s="179">
        <v>0</v>
      </c>
      <c r="AY113" s="180">
        <f t="shared" si="30"/>
        <v>0</v>
      </c>
      <c r="AZ113" s="181">
        <f t="shared" si="31"/>
        <v>0</v>
      </c>
      <c r="BA113" s="181">
        <f t="shared" si="32"/>
        <v>0</v>
      </c>
      <c r="BB113" s="174" t="s">
        <v>1142</v>
      </c>
      <c r="BC113" s="174" t="s">
        <v>1372</v>
      </c>
      <c r="BD113" s="175" t="s">
        <v>1691</v>
      </c>
      <c r="BE113" s="175">
        <f t="shared" si="42"/>
        <v>0</v>
      </c>
      <c r="BF113" s="175">
        <f t="shared" si="29"/>
        <v>0</v>
      </c>
    </row>
    <row r="114" spans="1:58" s="12" customFormat="1" ht="30" x14ac:dyDescent="0.25">
      <c r="A114" s="49"/>
      <c r="B114" s="50"/>
      <c r="C114" s="69" t="s">
        <v>1697</v>
      </c>
      <c r="D114" s="52"/>
      <c r="E114" s="52"/>
      <c r="F114" s="52" t="s">
        <v>1683</v>
      </c>
      <c r="G114" s="49" t="s">
        <v>111</v>
      </c>
      <c r="H114" s="53" t="s">
        <v>110</v>
      </c>
      <c r="I114" s="53" t="s">
        <v>714</v>
      </c>
      <c r="J114" s="54"/>
      <c r="K114" s="52"/>
      <c r="L114" s="52"/>
      <c r="M114" s="49"/>
      <c r="N114" s="52"/>
      <c r="O114" s="55" t="s">
        <v>176</v>
      </c>
      <c r="P114" s="52"/>
      <c r="Q114" s="91" t="s">
        <v>1708</v>
      </c>
      <c r="R114" s="52"/>
      <c r="S114" s="52"/>
      <c r="T114" s="52"/>
      <c r="U114" s="52"/>
      <c r="V114" s="52"/>
      <c r="W114" s="52"/>
      <c r="X114" s="52"/>
      <c r="Y114" s="49"/>
      <c r="Z114" s="52"/>
      <c r="AA114" s="189"/>
      <c r="AB114" s="189"/>
      <c r="AC114" s="189"/>
      <c r="AD114" s="193"/>
      <c r="AE114" s="56">
        <v>44540</v>
      </c>
      <c r="AF114" s="56"/>
      <c r="AG114" s="56">
        <v>44544</v>
      </c>
      <c r="AH114" s="56"/>
      <c r="AI114" s="52"/>
      <c r="AJ114" s="52" t="s">
        <v>1683</v>
      </c>
      <c r="AK114" s="54">
        <v>3000000000</v>
      </c>
      <c r="AL114" s="56"/>
      <c r="AM114" s="56"/>
      <c r="AN114" s="56"/>
      <c r="AO114" s="58"/>
      <c r="AP114" s="58"/>
      <c r="AQ114" s="56"/>
      <c r="AR114" s="59"/>
      <c r="AS114" s="60" t="s">
        <v>477</v>
      </c>
      <c r="AT114" s="61" t="e">
        <f t="shared" ca="1" si="28"/>
        <v>#DIV/0!</v>
      </c>
      <c r="AU114" s="62">
        <v>0</v>
      </c>
      <c r="AV114" s="62"/>
      <c r="AW114" s="68">
        <v>0</v>
      </c>
      <c r="AX114" s="65">
        <v>0</v>
      </c>
      <c r="AY114" s="66">
        <f t="shared" si="30"/>
        <v>0</v>
      </c>
      <c r="AZ114" s="63">
        <f t="shared" si="31"/>
        <v>0</v>
      </c>
      <c r="BA114" s="63">
        <f t="shared" si="32"/>
        <v>0</v>
      </c>
      <c r="BB114" s="59" t="s">
        <v>1142</v>
      </c>
      <c r="BC114" s="59" t="s">
        <v>1372</v>
      </c>
      <c r="BD114" s="60" t="s">
        <v>1189</v>
      </c>
      <c r="BE114" s="60">
        <f t="shared" si="42"/>
        <v>0</v>
      </c>
      <c r="BF114" s="60">
        <f t="shared" si="29"/>
        <v>0</v>
      </c>
    </row>
    <row r="115" spans="1:58" s="12" customFormat="1" ht="30" x14ac:dyDescent="0.25">
      <c r="A115" s="49"/>
      <c r="B115" s="50"/>
      <c r="C115" s="69" t="s">
        <v>1697</v>
      </c>
      <c r="D115" s="52"/>
      <c r="E115" s="52"/>
      <c r="F115" s="52" t="s">
        <v>1684</v>
      </c>
      <c r="G115" s="49" t="s">
        <v>114</v>
      </c>
      <c r="H115" s="53" t="s">
        <v>110</v>
      </c>
      <c r="I115" s="53" t="s">
        <v>714</v>
      </c>
      <c r="J115" s="54"/>
      <c r="K115" s="52"/>
      <c r="L115" s="52"/>
      <c r="M115" s="49"/>
      <c r="N115" s="52"/>
      <c r="O115" s="55" t="s">
        <v>176</v>
      </c>
      <c r="P115" s="52"/>
      <c r="Q115" s="91" t="s">
        <v>1499</v>
      </c>
      <c r="R115" s="52"/>
      <c r="S115" s="52"/>
      <c r="T115" s="52"/>
      <c r="U115" s="52"/>
      <c r="V115" s="52"/>
      <c r="W115" s="52"/>
      <c r="X115" s="52"/>
      <c r="Y115" s="49"/>
      <c r="Z115" s="52"/>
      <c r="AA115" s="189"/>
      <c r="AB115" s="189"/>
      <c r="AC115" s="189"/>
      <c r="AD115" s="193"/>
      <c r="AE115" s="56">
        <v>44540</v>
      </c>
      <c r="AF115" s="56"/>
      <c r="AG115" s="56">
        <v>44544</v>
      </c>
      <c r="AH115" s="56"/>
      <c r="AI115" s="52"/>
      <c r="AJ115" s="52" t="s">
        <v>1684</v>
      </c>
      <c r="AK115" s="54">
        <v>1000000000</v>
      </c>
      <c r="AL115" s="56"/>
      <c r="AM115" s="56"/>
      <c r="AN115" s="56"/>
      <c r="AO115" s="58"/>
      <c r="AP115" s="58"/>
      <c r="AQ115" s="56"/>
      <c r="AR115" s="59"/>
      <c r="AS115" s="60" t="s">
        <v>1687</v>
      </c>
      <c r="AT115" s="61" t="e">
        <f t="shared" ca="1" si="28"/>
        <v>#DIV/0!</v>
      </c>
      <c r="AU115" s="62">
        <v>0</v>
      </c>
      <c r="AV115" s="62"/>
      <c r="AW115" s="68">
        <v>0</v>
      </c>
      <c r="AX115" s="65">
        <v>0</v>
      </c>
      <c r="AY115" s="66">
        <f t="shared" si="30"/>
        <v>0</v>
      </c>
      <c r="AZ115" s="63">
        <f t="shared" si="31"/>
        <v>0</v>
      </c>
      <c r="BA115" s="63">
        <f t="shared" si="32"/>
        <v>0</v>
      </c>
      <c r="BB115" s="59" t="s">
        <v>1142</v>
      </c>
      <c r="BC115" s="59" t="s">
        <v>1372</v>
      </c>
      <c r="BD115" s="60" t="s">
        <v>1189</v>
      </c>
      <c r="BE115" s="60">
        <f t="shared" si="42"/>
        <v>0</v>
      </c>
      <c r="BF115" s="60">
        <f t="shared" si="29"/>
        <v>0</v>
      </c>
    </row>
    <row r="116" spans="1:58" s="12" customFormat="1" ht="38.25" x14ac:dyDescent="0.25">
      <c r="A116" s="49"/>
      <c r="B116" s="50" t="s">
        <v>546</v>
      </c>
      <c r="C116" s="69" t="s">
        <v>1191</v>
      </c>
      <c r="D116" s="52" t="s">
        <v>1343</v>
      </c>
      <c r="E116" s="52" t="s">
        <v>552</v>
      </c>
      <c r="F116" s="52" t="s">
        <v>1685</v>
      </c>
      <c r="G116" s="49" t="s">
        <v>114</v>
      </c>
      <c r="H116" s="53" t="s">
        <v>110</v>
      </c>
      <c r="I116" s="53" t="s">
        <v>714</v>
      </c>
      <c r="J116" s="54"/>
      <c r="K116" s="52"/>
      <c r="L116" s="52"/>
      <c r="M116" s="49"/>
      <c r="N116" s="52"/>
      <c r="O116" s="55" t="s">
        <v>176</v>
      </c>
      <c r="P116" s="52"/>
      <c r="Q116" s="91" t="s">
        <v>1707</v>
      </c>
      <c r="R116" s="52"/>
      <c r="S116" s="52"/>
      <c r="T116" s="52"/>
      <c r="U116" s="52"/>
      <c r="V116" s="52"/>
      <c r="W116" s="52"/>
      <c r="X116" s="52"/>
      <c r="Y116" s="49"/>
      <c r="Z116" s="52"/>
      <c r="AA116" s="189"/>
      <c r="AB116" s="189"/>
      <c r="AC116" s="189"/>
      <c r="AD116" s="193"/>
      <c r="AE116" s="56">
        <v>44540</v>
      </c>
      <c r="AF116" s="56"/>
      <c r="AG116" s="56">
        <v>44544</v>
      </c>
      <c r="AH116" s="56">
        <v>44651</v>
      </c>
      <c r="AI116" s="52"/>
      <c r="AJ116" s="52" t="s">
        <v>1685</v>
      </c>
      <c r="AK116" s="54">
        <v>1747885580</v>
      </c>
      <c r="AL116" s="56"/>
      <c r="AM116" s="56"/>
      <c r="AN116" s="56"/>
      <c r="AO116" s="58"/>
      <c r="AP116" s="58"/>
      <c r="AQ116" s="56"/>
      <c r="AR116" s="59"/>
      <c r="AS116" s="60" t="s">
        <v>1688</v>
      </c>
      <c r="AT116" s="61" t="e">
        <f t="shared" ca="1" si="28"/>
        <v>#DIV/0!</v>
      </c>
      <c r="AU116" s="62">
        <v>0</v>
      </c>
      <c r="AV116" s="62"/>
      <c r="AW116" s="68">
        <v>0</v>
      </c>
      <c r="AX116" s="65">
        <v>0</v>
      </c>
      <c r="AY116" s="66">
        <f t="shared" si="30"/>
        <v>0</v>
      </c>
      <c r="AZ116" s="63">
        <f t="shared" si="31"/>
        <v>0</v>
      </c>
      <c r="BA116" s="63">
        <f t="shared" si="32"/>
        <v>0</v>
      </c>
      <c r="BB116" s="59" t="s">
        <v>1142</v>
      </c>
      <c r="BC116" s="59" t="s">
        <v>1372</v>
      </c>
      <c r="BD116" s="60"/>
      <c r="BE116" s="60">
        <f t="shared" si="42"/>
        <v>0</v>
      </c>
      <c r="BF116" s="60">
        <f t="shared" si="29"/>
        <v>0</v>
      </c>
    </row>
    <row r="117" spans="1:58" s="12" customFormat="1" ht="38.25" x14ac:dyDescent="0.25">
      <c r="A117" s="49"/>
      <c r="B117" s="50" t="s">
        <v>546</v>
      </c>
      <c r="C117" s="69" t="s">
        <v>1191</v>
      </c>
      <c r="D117" s="52" t="s">
        <v>1343</v>
      </c>
      <c r="E117" s="52" t="s">
        <v>552</v>
      </c>
      <c r="F117" s="52" t="s">
        <v>1686</v>
      </c>
      <c r="G117" s="49" t="s">
        <v>114</v>
      </c>
      <c r="H117" s="53" t="s">
        <v>110</v>
      </c>
      <c r="I117" s="53" t="s">
        <v>714</v>
      </c>
      <c r="J117" s="54"/>
      <c r="K117" s="52"/>
      <c r="L117" s="52"/>
      <c r="M117" s="49"/>
      <c r="N117" s="52"/>
      <c r="O117" s="55" t="s">
        <v>176</v>
      </c>
      <c r="P117" s="52"/>
      <c r="Q117" s="91" t="s">
        <v>1706</v>
      </c>
      <c r="R117" s="52"/>
      <c r="S117" s="52"/>
      <c r="T117" s="52"/>
      <c r="U117" s="52"/>
      <c r="V117" s="52"/>
      <c r="W117" s="52"/>
      <c r="X117" s="52"/>
      <c r="Y117" s="49"/>
      <c r="Z117" s="52"/>
      <c r="AA117" s="189"/>
      <c r="AB117" s="189"/>
      <c r="AC117" s="189"/>
      <c r="AD117" s="193"/>
      <c r="AE117" s="56">
        <v>44540</v>
      </c>
      <c r="AF117" s="56"/>
      <c r="AG117" s="56">
        <v>44544</v>
      </c>
      <c r="AH117" s="56">
        <v>44651</v>
      </c>
      <c r="AI117" s="52"/>
      <c r="AJ117" s="52" t="s">
        <v>1686</v>
      </c>
      <c r="AK117" s="54">
        <v>1680093000</v>
      </c>
      <c r="AL117" s="56"/>
      <c r="AM117" s="56"/>
      <c r="AN117" s="56"/>
      <c r="AO117" s="58"/>
      <c r="AP117" s="58"/>
      <c r="AQ117" s="56"/>
      <c r="AR117" s="59"/>
      <c r="AS117" s="60" t="s">
        <v>1689</v>
      </c>
      <c r="AT117" s="61" t="e">
        <f t="shared" ca="1" si="28"/>
        <v>#DIV/0!</v>
      </c>
      <c r="AU117" s="62">
        <v>0</v>
      </c>
      <c r="AV117" s="62"/>
      <c r="AW117" s="68">
        <v>0</v>
      </c>
      <c r="AX117" s="65">
        <v>0</v>
      </c>
      <c r="AY117" s="66">
        <f t="shared" si="30"/>
        <v>0</v>
      </c>
      <c r="AZ117" s="63">
        <f t="shared" si="31"/>
        <v>0</v>
      </c>
      <c r="BA117" s="63">
        <f t="shared" si="32"/>
        <v>0</v>
      </c>
      <c r="BB117" s="59" t="s">
        <v>1142</v>
      </c>
      <c r="BC117" s="59" t="s">
        <v>1372</v>
      </c>
      <c r="BD117" s="60"/>
      <c r="BE117" s="60">
        <f t="shared" si="42"/>
        <v>0</v>
      </c>
      <c r="BF117" s="60">
        <f t="shared" si="29"/>
        <v>0</v>
      </c>
    </row>
    <row r="118" spans="1:58" s="12" customFormat="1" ht="38.25" x14ac:dyDescent="0.25">
      <c r="A118" s="49"/>
      <c r="B118" s="50" t="s">
        <v>546</v>
      </c>
      <c r="C118" s="69" t="s">
        <v>1191</v>
      </c>
      <c r="D118" s="52" t="s">
        <v>1343</v>
      </c>
      <c r="E118" s="52" t="s">
        <v>552</v>
      </c>
      <c r="F118" s="52" t="s">
        <v>1190</v>
      </c>
      <c r="G118" s="49" t="s">
        <v>121</v>
      </c>
      <c r="H118" s="53" t="s">
        <v>110</v>
      </c>
      <c r="I118" s="53" t="s">
        <v>714</v>
      </c>
      <c r="J118" s="54"/>
      <c r="K118" s="52"/>
      <c r="L118" s="52"/>
      <c r="M118" s="49"/>
      <c r="N118" s="52"/>
      <c r="O118" s="55" t="s">
        <v>176</v>
      </c>
      <c r="P118" s="52"/>
      <c r="Q118" s="91" t="s">
        <v>1306</v>
      </c>
      <c r="R118" s="52"/>
      <c r="S118" s="52"/>
      <c r="T118" s="52"/>
      <c r="U118" s="52"/>
      <c r="V118" s="52"/>
      <c r="W118" s="52"/>
      <c r="X118" s="52"/>
      <c r="Y118" s="49"/>
      <c r="Z118" s="52"/>
      <c r="AA118" s="189"/>
      <c r="AB118" s="189"/>
      <c r="AC118" s="189"/>
      <c r="AD118" s="193"/>
      <c r="AE118" s="56">
        <v>44580</v>
      </c>
      <c r="AF118" s="56"/>
      <c r="AG118" s="56">
        <v>44585</v>
      </c>
      <c r="AH118" s="56"/>
      <c r="AI118" s="52"/>
      <c r="AJ118" s="52" t="s">
        <v>1190</v>
      </c>
      <c r="AK118" s="54">
        <v>3600000000</v>
      </c>
      <c r="AL118" s="56"/>
      <c r="AM118" s="56"/>
      <c r="AN118" s="56"/>
      <c r="AO118" s="58"/>
      <c r="AP118" s="58"/>
      <c r="AQ118" s="56"/>
      <c r="AR118" s="59"/>
      <c r="AS118" s="60" t="s">
        <v>1192</v>
      </c>
      <c r="AT118" s="61" t="e">
        <f t="shared" ca="1" si="28"/>
        <v>#DIV/0!</v>
      </c>
      <c r="AU118" s="62">
        <v>0</v>
      </c>
      <c r="AV118" s="62"/>
      <c r="AW118" s="68">
        <v>0</v>
      </c>
      <c r="AX118" s="65">
        <v>0</v>
      </c>
      <c r="AY118" s="66">
        <f t="shared" si="30"/>
        <v>0</v>
      </c>
      <c r="AZ118" s="63">
        <f t="shared" si="31"/>
        <v>0</v>
      </c>
      <c r="BA118" s="63">
        <f t="shared" si="32"/>
        <v>0</v>
      </c>
      <c r="BB118" s="59" t="s">
        <v>1142</v>
      </c>
      <c r="BC118" s="59" t="s">
        <v>1372</v>
      </c>
      <c r="BD118" s="60" t="s">
        <v>1189</v>
      </c>
      <c r="BE118" s="60">
        <f t="shared" si="42"/>
        <v>0</v>
      </c>
      <c r="BF118" s="60">
        <f t="shared" si="29"/>
        <v>0</v>
      </c>
    </row>
    <row r="119" spans="1:58" s="12" customFormat="1" ht="38.25" x14ac:dyDescent="0.25">
      <c r="A119" s="49"/>
      <c r="B119" s="50" t="s">
        <v>546</v>
      </c>
      <c r="C119" s="69" t="s">
        <v>1191</v>
      </c>
      <c r="D119" s="52" t="s">
        <v>1343</v>
      </c>
      <c r="E119" s="52" t="s">
        <v>552</v>
      </c>
      <c r="F119" s="52" t="s">
        <v>1194</v>
      </c>
      <c r="G119" s="49" t="s">
        <v>114</v>
      </c>
      <c r="H119" s="53" t="s">
        <v>110</v>
      </c>
      <c r="I119" s="53" t="s">
        <v>714</v>
      </c>
      <c r="J119" s="54"/>
      <c r="K119" s="52"/>
      <c r="L119" s="52"/>
      <c r="M119" s="49"/>
      <c r="N119" s="52"/>
      <c r="O119" s="55" t="s">
        <v>176</v>
      </c>
      <c r="P119" s="52"/>
      <c r="Q119" s="91" t="s">
        <v>1291</v>
      </c>
      <c r="R119" s="52"/>
      <c r="S119" s="52"/>
      <c r="T119" s="52"/>
      <c r="U119" s="52"/>
      <c r="V119" s="52"/>
      <c r="W119" s="52"/>
      <c r="X119" s="52"/>
      <c r="Y119" s="49"/>
      <c r="Z119" s="52"/>
      <c r="AA119" s="189"/>
      <c r="AB119" s="189"/>
      <c r="AC119" s="189"/>
      <c r="AD119" s="193"/>
      <c r="AE119" s="56">
        <v>44575</v>
      </c>
      <c r="AF119" s="56"/>
      <c r="AG119" s="56">
        <v>44622</v>
      </c>
      <c r="AH119" s="56">
        <v>44651</v>
      </c>
      <c r="AI119" s="52"/>
      <c r="AJ119" s="52" t="s">
        <v>1194</v>
      </c>
      <c r="AK119" s="54">
        <v>3000000000</v>
      </c>
      <c r="AL119" s="56"/>
      <c r="AM119" s="56"/>
      <c r="AN119" s="56"/>
      <c r="AO119" s="58"/>
      <c r="AP119" s="58"/>
      <c r="AQ119" s="56"/>
      <c r="AR119" s="59"/>
      <c r="AS119" s="60" t="s">
        <v>1195</v>
      </c>
      <c r="AT119" s="61" t="e">
        <f t="shared" ca="1" si="28"/>
        <v>#DIV/0!</v>
      </c>
      <c r="AU119" s="62">
        <v>0</v>
      </c>
      <c r="AV119" s="62"/>
      <c r="AW119" s="68">
        <v>0</v>
      </c>
      <c r="AX119" s="65">
        <v>0</v>
      </c>
      <c r="AY119" s="66">
        <f t="shared" si="30"/>
        <v>0</v>
      </c>
      <c r="AZ119" s="63">
        <f t="shared" si="31"/>
        <v>0</v>
      </c>
      <c r="BA119" s="63">
        <f t="shared" si="32"/>
        <v>0</v>
      </c>
      <c r="BB119" s="59" t="s">
        <v>1142</v>
      </c>
      <c r="BC119" s="59" t="s">
        <v>1372</v>
      </c>
      <c r="BD119" s="60"/>
      <c r="BE119" s="60">
        <f t="shared" si="42"/>
        <v>0</v>
      </c>
      <c r="BF119" s="60">
        <f t="shared" si="29"/>
        <v>0</v>
      </c>
    </row>
    <row r="120" spans="1:58" s="12" customFormat="1" ht="38.25" x14ac:dyDescent="0.25">
      <c r="A120" s="49"/>
      <c r="B120" s="50" t="s">
        <v>546</v>
      </c>
      <c r="C120" s="69" t="s">
        <v>1191</v>
      </c>
      <c r="D120" s="52" t="s">
        <v>1343</v>
      </c>
      <c r="E120" s="52" t="s">
        <v>552</v>
      </c>
      <c r="F120" s="52" t="s">
        <v>1197</v>
      </c>
      <c r="G120" s="49" t="s">
        <v>113</v>
      </c>
      <c r="H120" s="53" t="s">
        <v>110</v>
      </c>
      <c r="I120" s="53" t="s">
        <v>714</v>
      </c>
      <c r="J120" s="54"/>
      <c r="K120" s="52"/>
      <c r="L120" s="52"/>
      <c r="M120" s="49"/>
      <c r="N120" s="52"/>
      <c r="O120" s="55" t="s">
        <v>176</v>
      </c>
      <c r="P120" s="52"/>
      <c r="Q120" s="91" t="s">
        <v>1705</v>
      </c>
      <c r="R120" s="52"/>
      <c r="S120" s="52"/>
      <c r="T120" s="52"/>
      <c r="U120" s="52"/>
      <c r="V120" s="52"/>
      <c r="W120" s="52"/>
      <c r="X120" s="52"/>
      <c r="Y120" s="49"/>
      <c r="Z120" s="52"/>
      <c r="AA120" s="189"/>
      <c r="AB120" s="189"/>
      <c r="AC120" s="189"/>
      <c r="AD120" s="193"/>
      <c r="AE120" s="56">
        <v>44575</v>
      </c>
      <c r="AF120" s="56"/>
      <c r="AG120" s="56">
        <v>44593</v>
      </c>
      <c r="AH120" s="56">
        <v>44651</v>
      </c>
      <c r="AI120" s="52"/>
      <c r="AJ120" s="52" t="s">
        <v>1197</v>
      </c>
      <c r="AK120" s="54">
        <v>2892191187.5999999</v>
      </c>
      <c r="AL120" s="56"/>
      <c r="AM120" s="56"/>
      <c r="AN120" s="56"/>
      <c r="AO120" s="58"/>
      <c r="AP120" s="58"/>
      <c r="AQ120" s="56"/>
      <c r="AR120" s="59"/>
      <c r="AS120" s="60" t="s">
        <v>1199</v>
      </c>
      <c r="AT120" s="61" t="e">
        <f t="shared" ca="1" si="28"/>
        <v>#DIV/0!</v>
      </c>
      <c r="AU120" s="62">
        <v>0</v>
      </c>
      <c r="AV120" s="62"/>
      <c r="AW120" s="68">
        <v>0</v>
      </c>
      <c r="AX120" s="65">
        <v>0</v>
      </c>
      <c r="AY120" s="66">
        <f t="shared" si="30"/>
        <v>0</v>
      </c>
      <c r="AZ120" s="63">
        <f t="shared" si="31"/>
        <v>0</v>
      </c>
      <c r="BA120" s="63">
        <f t="shared" si="32"/>
        <v>0</v>
      </c>
      <c r="BB120" s="59" t="s">
        <v>1142</v>
      </c>
      <c r="BC120" s="59" t="s">
        <v>1372</v>
      </c>
      <c r="BD120" s="60"/>
      <c r="BE120" s="60">
        <f t="shared" si="42"/>
        <v>0</v>
      </c>
      <c r="BF120" s="60">
        <f t="shared" si="29"/>
        <v>0</v>
      </c>
    </row>
    <row r="121" spans="1:58" s="12" customFormat="1" ht="38.25" x14ac:dyDescent="0.25">
      <c r="A121" s="49"/>
      <c r="B121" s="50" t="s">
        <v>546</v>
      </c>
      <c r="C121" s="69" t="s">
        <v>1191</v>
      </c>
      <c r="D121" s="52" t="s">
        <v>1343</v>
      </c>
      <c r="E121" s="52" t="s">
        <v>552</v>
      </c>
      <c r="F121" s="52" t="s">
        <v>1694</v>
      </c>
      <c r="G121" s="49" t="s">
        <v>114</v>
      </c>
      <c r="H121" s="53" t="s">
        <v>110</v>
      </c>
      <c r="I121" s="53" t="s">
        <v>714</v>
      </c>
      <c r="J121" s="54"/>
      <c r="K121" s="52"/>
      <c r="L121" s="52"/>
      <c r="M121" s="49"/>
      <c r="N121" s="52"/>
      <c r="O121" s="55" t="s">
        <v>176</v>
      </c>
      <c r="P121" s="52"/>
      <c r="Q121" s="91" t="s">
        <v>1391</v>
      </c>
      <c r="R121" s="52"/>
      <c r="S121" s="52"/>
      <c r="T121" s="52"/>
      <c r="U121" s="52"/>
      <c r="V121" s="52"/>
      <c r="W121" s="52"/>
      <c r="X121" s="52"/>
      <c r="Y121" s="49"/>
      <c r="Z121" s="52"/>
      <c r="AA121" s="189"/>
      <c r="AB121" s="189"/>
      <c r="AC121" s="189"/>
      <c r="AD121" s="193"/>
      <c r="AE121" s="56">
        <v>44620</v>
      </c>
      <c r="AF121" s="56">
        <v>44631</v>
      </c>
      <c r="AG121" s="56">
        <v>44631</v>
      </c>
      <c r="AH121" s="56"/>
      <c r="AI121" s="52"/>
      <c r="AJ121" s="52" t="s">
        <v>1694</v>
      </c>
      <c r="AK121" s="54">
        <v>15225000000</v>
      </c>
      <c r="AL121" s="56"/>
      <c r="AM121" s="56"/>
      <c r="AN121" s="56"/>
      <c r="AO121" s="58"/>
      <c r="AP121" s="58"/>
      <c r="AQ121" s="56"/>
      <c r="AR121" s="59"/>
      <c r="AS121" s="60" t="s">
        <v>1695</v>
      </c>
      <c r="AT121" s="61" t="e">
        <f t="shared" ca="1" si="28"/>
        <v>#DIV/0!</v>
      </c>
      <c r="AU121" s="62">
        <v>0</v>
      </c>
      <c r="AV121" s="62"/>
      <c r="AW121" s="68">
        <v>0</v>
      </c>
      <c r="AX121" s="65">
        <v>0</v>
      </c>
      <c r="AY121" s="66">
        <f t="shared" si="30"/>
        <v>0</v>
      </c>
      <c r="AZ121" s="63">
        <f t="shared" si="31"/>
        <v>0</v>
      </c>
      <c r="BA121" s="63">
        <f t="shared" si="32"/>
        <v>0</v>
      </c>
      <c r="BB121" s="59" t="s">
        <v>1142</v>
      </c>
      <c r="BC121" s="59" t="s">
        <v>1372</v>
      </c>
      <c r="BD121" s="60" t="s">
        <v>1189</v>
      </c>
      <c r="BE121" s="60">
        <f t="shared" si="42"/>
        <v>0</v>
      </c>
      <c r="BF121" s="60">
        <f t="shared" si="29"/>
        <v>0</v>
      </c>
    </row>
    <row r="122" spans="1:58" s="12" customFormat="1" ht="38.25" x14ac:dyDescent="0.25">
      <c r="A122" s="49"/>
      <c r="B122" s="50" t="s">
        <v>546</v>
      </c>
      <c r="C122" s="69" t="s">
        <v>1191</v>
      </c>
      <c r="D122" s="52" t="s">
        <v>1343</v>
      </c>
      <c r="E122" s="52" t="s">
        <v>552</v>
      </c>
      <c r="F122" s="52" t="s">
        <v>1696</v>
      </c>
      <c r="G122" s="49" t="s">
        <v>111</v>
      </c>
      <c r="H122" s="53" t="s">
        <v>110</v>
      </c>
      <c r="I122" s="53" t="s">
        <v>714</v>
      </c>
      <c r="J122" s="54"/>
      <c r="K122" s="52"/>
      <c r="L122" s="52"/>
      <c r="M122" s="49"/>
      <c r="N122" s="52"/>
      <c r="O122" s="55" t="s">
        <v>176</v>
      </c>
      <c r="P122" s="52"/>
      <c r="Q122" s="91" t="s">
        <v>1304</v>
      </c>
      <c r="R122" s="52"/>
      <c r="S122" s="52"/>
      <c r="T122" s="52"/>
      <c r="U122" s="52"/>
      <c r="V122" s="52"/>
      <c r="W122" s="52"/>
      <c r="X122" s="52"/>
      <c r="Y122" s="49"/>
      <c r="Z122" s="52"/>
      <c r="AA122" s="189"/>
      <c r="AB122" s="189"/>
      <c r="AC122" s="189"/>
      <c r="AD122" s="193"/>
      <c r="AE122" s="56">
        <v>44690</v>
      </c>
      <c r="AF122" s="56"/>
      <c r="AG122" s="56"/>
      <c r="AH122" s="56"/>
      <c r="AI122" s="52"/>
      <c r="AJ122" s="52" t="s">
        <v>1696</v>
      </c>
      <c r="AK122" s="54">
        <v>11249960200</v>
      </c>
      <c r="AL122" s="56"/>
      <c r="AM122" s="56"/>
      <c r="AN122" s="56"/>
      <c r="AO122" s="58"/>
      <c r="AP122" s="58"/>
      <c r="AQ122" s="56"/>
      <c r="AR122" s="59"/>
      <c r="AS122" s="60"/>
      <c r="AT122" s="61" t="e">
        <f t="shared" ca="1" si="28"/>
        <v>#DIV/0!</v>
      </c>
      <c r="AU122" s="62">
        <v>0</v>
      </c>
      <c r="AV122" s="62"/>
      <c r="AW122" s="68">
        <v>0</v>
      </c>
      <c r="AX122" s="65">
        <v>0</v>
      </c>
      <c r="AY122" s="66">
        <f t="shared" si="30"/>
        <v>0</v>
      </c>
      <c r="AZ122" s="63">
        <f t="shared" si="31"/>
        <v>0</v>
      </c>
      <c r="BA122" s="63">
        <f t="shared" si="32"/>
        <v>0</v>
      </c>
      <c r="BB122" s="59" t="s">
        <v>1142</v>
      </c>
      <c r="BC122" s="59" t="s">
        <v>1372</v>
      </c>
      <c r="BD122" s="60"/>
      <c r="BE122" s="60">
        <f t="shared" si="42"/>
        <v>0</v>
      </c>
      <c r="BF122" s="60">
        <f t="shared" si="29"/>
        <v>0</v>
      </c>
    </row>
    <row r="123" spans="1:58" s="12" customFormat="1" ht="25.5" x14ac:dyDescent="0.25">
      <c r="A123" s="49"/>
      <c r="B123" s="50"/>
      <c r="C123" s="69"/>
      <c r="D123" s="52"/>
      <c r="E123" s="52"/>
      <c r="F123" s="52" t="s">
        <v>1704</v>
      </c>
      <c r="G123" s="49" t="s">
        <v>111</v>
      </c>
      <c r="H123" s="53" t="s">
        <v>109</v>
      </c>
      <c r="I123" s="53" t="s">
        <v>714</v>
      </c>
      <c r="J123" s="54">
        <v>20500000000</v>
      </c>
      <c r="K123" s="52"/>
      <c r="L123" s="52"/>
      <c r="M123" s="49"/>
      <c r="N123" s="52"/>
      <c r="O123" s="55" t="s">
        <v>176</v>
      </c>
      <c r="P123" s="52"/>
      <c r="Q123" s="91" t="s">
        <v>1282</v>
      </c>
      <c r="R123" s="52"/>
      <c r="S123" s="52"/>
      <c r="T123" s="52"/>
      <c r="U123" s="52"/>
      <c r="V123" s="52"/>
      <c r="W123" s="52"/>
      <c r="X123" s="52"/>
      <c r="Y123" s="49"/>
      <c r="Z123" s="52"/>
      <c r="AA123" s="189">
        <v>44560</v>
      </c>
      <c r="AB123" s="189">
        <v>44664</v>
      </c>
      <c r="AC123" s="189">
        <v>44678</v>
      </c>
      <c r="AD123" s="193">
        <v>4</v>
      </c>
      <c r="AE123" s="56"/>
      <c r="AF123" s="56"/>
      <c r="AG123" s="56"/>
      <c r="AH123" s="56"/>
      <c r="AI123" s="52"/>
      <c r="AJ123" s="52" t="s">
        <v>1704</v>
      </c>
      <c r="AK123" s="54"/>
      <c r="AL123" s="56"/>
      <c r="AM123" s="56"/>
      <c r="AN123" s="56"/>
      <c r="AO123" s="58"/>
      <c r="AP123" s="58"/>
      <c r="AQ123" s="56"/>
      <c r="AR123" s="59"/>
      <c r="AS123" s="60"/>
      <c r="AT123" s="61" t="e">
        <f t="shared" ca="1" si="28"/>
        <v>#DIV/0!</v>
      </c>
      <c r="AU123" s="62">
        <v>0</v>
      </c>
      <c r="AV123" s="62"/>
      <c r="AW123" s="68">
        <v>0</v>
      </c>
      <c r="AX123" s="65">
        <v>0</v>
      </c>
      <c r="AY123" s="66">
        <f t="shared" si="30"/>
        <v>0</v>
      </c>
      <c r="AZ123" s="63">
        <f t="shared" si="31"/>
        <v>0</v>
      </c>
      <c r="BA123" s="63">
        <f t="shared" si="32"/>
        <v>0</v>
      </c>
      <c r="BB123" s="59" t="s">
        <v>1381</v>
      </c>
      <c r="BC123" s="59" t="s">
        <v>1781</v>
      </c>
      <c r="BD123" s="60"/>
      <c r="BE123" s="60">
        <f t="shared" si="42"/>
        <v>0</v>
      </c>
      <c r="BF123" s="60">
        <f t="shared" si="29"/>
        <v>0</v>
      </c>
    </row>
    <row r="124" spans="1:58" s="12" customFormat="1" ht="25.5" x14ac:dyDescent="0.25">
      <c r="A124" s="49"/>
      <c r="B124" s="50"/>
      <c r="C124" s="69"/>
      <c r="D124" s="52"/>
      <c r="E124" s="52"/>
      <c r="F124" s="52" t="s">
        <v>1710</v>
      </c>
      <c r="G124" s="49" t="s">
        <v>121</v>
      </c>
      <c r="H124" s="53" t="s">
        <v>109</v>
      </c>
      <c r="I124" s="53" t="s">
        <v>714</v>
      </c>
      <c r="J124" s="54">
        <v>400000000</v>
      </c>
      <c r="K124" s="52"/>
      <c r="L124" s="52"/>
      <c r="M124" s="49"/>
      <c r="N124" s="52"/>
      <c r="O124" s="55" t="s">
        <v>176</v>
      </c>
      <c r="P124" s="52"/>
      <c r="Q124" s="91" t="s">
        <v>1304</v>
      </c>
      <c r="R124" s="52"/>
      <c r="S124" s="52"/>
      <c r="T124" s="52"/>
      <c r="U124" s="52"/>
      <c r="V124" s="52"/>
      <c r="W124" s="52"/>
      <c r="X124" s="52"/>
      <c r="Y124" s="49"/>
      <c r="Z124" s="52"/>
      <c r="AA124" s="189"/>
      <c r="AB124" s="189"/>
      <c r="AC124" s="189"/>
      <c r="AD124" s="193"/>
      <c r="AE124" s="56"/>
      <c r="AF124" s="56"/>
      <c r="AG124" s="56"/>
      <c r="AH124" s="56"/>
      <c r="AI124" s="52"/>
      <c r="AJ124" s="52" t="s">
        <v>1710</v>
      </c>
      <c r="AK124" s="54"/>
      <c r="AL124" s="56"/>
      <c r="AM124" s="56"/>
      <c r="AN124" s="56"/>
      <c r="AO124" s="58"/>
      <c r="AP124" s="58"/>
      <c r="AQ124" s="56"/>
      <c r="AR124" s="59"/>
      <c r="AS124" s="60"/>
      <c r="AT124" s="61" t="e">
        <f t="shared" ca="1" si="28"/>
        <v>#DIV/0!</v>
      </c>
      <c r="AU124" s="62">
        <v>0</v>
      </c>
      <c r="AV124" s="62"/>
      <c r="AW124" s="68">
        <v>0</v>
      </c>
      <c r="AX124" s="65">
        <v>0</v>
      </c>
      <c r="AY124" s="66">
        <f t="shared" si="30"/>
        <v>0</v>
      </c>
      <c r="AZ124" s="63">
        <f t="shared" si="31"/>
        <v>0</v>
      </c>
      <c r="BA124" s="63">
        <f t="shared" si="32"/>
        <v>0</v>
      </c>
      <c r="BB124" s="59" t="s">
        <v>1381</v>
      </c>
      <c r="BC124" s="59" t="s">
        <v>1781</v>
      </c>
      <c r="BD124" s="60"/>
      <c r="BE124" s="60">
        <f t="shared" si="42"/>
        <v>0</v>
      </c>
      <c r="BF124" s="60">
        <f t="shared" si="29"/>
        <v>0</v>
      </c>
    </row>
    <row r="125" spans="1:58" s="12" customFormat="1" ht="25.5" x14ac:dyDescent="0.25">
      <c r="A125" s="49"/>
      <c r="B125" s="50"/>
      <c r="C125" s="69"/>
      <c r="D125" s="52"/>
      <c r="E125" s="52"/>
      <c r="F125" s="52" t="s">
        <v>1958</v>
      </c>
      <c r="G125" s="49" t="s">
        <v>121</v>
      </c>
      <c r="H125" s="53" t="s">
        <v>109</v>
      </c>
      <c r="I125" s="53" t="s">
        <v>714</v>
      </c>
      <c r="J125" s="54">
        <v>205000000</v>
      </c>
      <c r="K125" s="52"/>
      <c r="L125" s="52"/>
      <c r="M125" s="49"/>
      <c r="N125" s="52"/>
      <c r="O125" s="55" t="s">
        <v>176</v>
      </c>
      <c r="P125" s="52"/>
      <c r="Q125" s="91" t="s">
        <v>1299</v>
      </c>
      <c r="R125" s="52"/>
      <c r="S125" s="52"/>
      <c r="T125" s="52"/>
      <c r="U125" s="52"/>
      <c r="V125" s="52"/>
      <c r="W125" s="52"/>
      <c r="X125" s="52"/>
      <c r="Y125" s="49"/>
      <c r="Z125" s="52"/>
      <c r="AA125" s="189"/>
      <c r="AB125" s="189"/>
      <c r="AC125" s="189"/>
      <c r="AD125" s="193"/>
      <c r="AE125" s="56"/>
      <c r="AF125" s="56"/>
      <c r="AG125" s="56"/>
      <c r="AH125" s="56"/>
      <c r="AI125" s="52"/>
      <c r="AJ125" s="52" t="s">
        <v>1958</v>
      </c>
      <c r="AK125" s="54">
        <v>205000000</v>
      </c>
      <c r="AL125" s="56"/>
      <c r="AM125" s="56"/>
      <c r="AN125" s="56"/>
      <c r="AO125" s="58"/>
      <c r="AP125" s="58"/>
      <c r="AQ125" s="56"/>
      <c r="AR125" s="59"/>
      <c r="AS125" s="60"/>
      <c r="AT125" s="61" t="e">
        <f t="shared" ca="1" si="28"/>
        <v>#DIV/0!</v>
      </c>
      <c r="AU125" s="62">
        <v>0</v>
      </c>
      <c r="AV125" s="62"/>
      <c r="AW125" s="68">
        <v>0</v>
      </c>
      <c r="AX125" s="65">
        <v>0</v>
      </c>
      <c r="AY125" s="66">
        <f t="shared" si="30"/>
        <v>0</v>
      </c>
      <c r="AZ125" s="63">
        <f t="shared" si="31"/>
        <v>0</v>
      </c>
      <c r="BA125" s="63">
        <f t="shared" si="32"/>
        <v>0</v>
      </c>
      <c r="BB125" s="59" t="s">
        <v>1381</v>
      </c>
      <c r="BC125" s="59" t="s">
        <v>1781</v>
      </c>
      <c r="BD125" s="60"/>
      <c r="BE125" s="60">
        <f t="shared" si="42"/>
        <v>0</v>
      </c>
      <c r="BF125" s="60">
        <f t="shared" si="29"/>
        <v>0</v>
      </c>
    </row>
    <row r="126" spans="1:58" s="12" customFormat="1" ht="38.25" x14ac:dyDescent="0.25">
      <c r="A126" s="49"/>
      <c r="B126" s="50"/>
      <c r="C126" s="69"/>
      <c r="D126" s="52"/>
      <c r="E126" s="52"/>
      <c r="F126" s="52" t="s">
        <v>1711</v>
      </c>
      <c r="G126" s="49" t="s">
        <v>121</v>
      </c>
      <c r="H126" s="53" t="s">
        <v>110</v>
      </c>
      <c r="I126" s="53" t="s">
        <v>714</v>
      </c>
      <c r="J126" s="54">
        <v>40000000</v>
      </c>
      <c r="K126" s="52"/>
      <c r="L126" s="52"/>
      <c r="M126" s="49"/>
      <c r="N126" s="52"/>
      <c r="O126" s="55" t="s">
        <v>176</v>
      </c>
      <c r="P126" s="52"/>
      <c r="Q126" s="91" t="s">
        <v>1504</v>
      </c>
      <c r="R126" s="52"/>
      <c r="S126" s="52"/>
      <c r="T126" s="52" t="s">
        <v>1561</v>
      </c>
      <c r="U126" s="52"/>
      <c r="V126" s="52" t="s">
        <v>494</v>
      </c>
      <c r="W126" s="52"/>
      <c r="X126" s="52"/>
      <c r="Y126" s="49"/>
      <c r="Z126" s="52"/>
      <c r="AA126" s="189"/>
      <c r="AB126" s="189"/>
      <c r="AC126" s="189"/>
      <c r="AD126" s="193"/>
      <c r="AE126" s="56"/>
      <c r="AF126" s="56"/>
      <c r="AG126" s="56"/>
      <c r="AH126" s="56"/>
      <c r="AI126" s="52"/>
      <c r="AJ126" s="52" t="s">
        <v>1711</v>
      </c>
      <c r="AK126" s="54"/>
      <c r="AL126" s="56"/>
      <c r="AM126" s="56"/>
      <c r="AN126" s="56"/>
      <c r="AO126" s="58"/>
      <c r="AP126" s="58"/>
      <c r="AQ126" s="56"/>
      <c r="AR126" s="59"/>
      <c r="AS126" s="60" t="s">
        <v>1508</v>
      </c>
      <c r="AT126" s="61" t="e">
        <f t="shared" ca="1" si="28"/>
        <v>#DIV/0!</v>
      </c>
      <c r="AU126" s="62">
        <v>0</v>
      </c>
      <c r="AV126" s="62"/>
      <c r="AW126" s="68">
        <v>0</v>
      </c>
      <c r="AX126" s="65">
        <v>0</v>
      </c>
      <c r="AY126" s="66">
        <f t="shared" si="30"/>
        <v>0</v>
      </c>
      <c r="AZ126" s="63">
        <f t="shared" si="31"/>
        <v>0</v>
      </c>
      <c r="BA126" s="63">
        <f t="shared" si="32"/>
        <v>0</v>
      </c>
      <c r="BB126" s="59" t="s">
        <v>1142</v>
      </c>
      <c r="BC126" s="59" t="s">
        <v>1372</v>
      </c>
      <c r="BD126" s="60" t="s">
        <v>1537</v>
      </c>
      <c r="BE126" s="60">
        <f t="shared" si="42"/>
        <v>0</v>
      </c>
      <c r="BF126" s="60">
        <f t="shared" si="29"/>
        <v>0</v>
      </c>
    </row>
    <row r="127" spans="1:58" s="12" customFormat="1" ht="38.25" x14ac:dyDescent="0.25">
      <c r="A127" s="49"/>
      <c r="B127" s="50"/>
      <c r="C127" s="69"/>
      <c r="D127" s="52"/>
      <c r="E127" s="52"/>
      <c r="F127" s="52" t="s">
        <v>1714</v>
      </c>
      <c r="G127" s="49" t="s">
        <v>121</v>
      </c>
      <c r="H127" s="53" t="s">
        <v>110</v>
      </c>
      <c r="I127" s="53" t="s">
        <v>714</v>
      </c>
      <c r="J127" s="54">
        <v>520000000</v>
      </c>
      <c r="K127" s="52"/>
      <c r="L127" s="52"/>
      <c r="M127" s="49"/>
      <c r="N127" s="52"/>
      <c r="O127" s="55" t="s">
        <v>176</v>
      </c>
      <c r="P127" s="52"/>
      <c r="Q127" s="91" t="s">
        <v>1304</v>
      </c>
      <c r="R127" s="52"/>
      <c r="S127" s="52"/>
      <c r="T127" s="52"/>
      <c r="U127" s="52"/>
      <c r="V127" s="52"/>
      <c r="W127" s="52"/>
      <c r="X127" s="52"/>
      <c r="Y127" s="49"/>
      <c r="Z127" s="52"/>
      <c r="AA127" s="189"/>
      <c r="AB127" s="189"/>
      <c r="AC127" s="189"/>
      <c r="AD127" s="193"/>
      <c r="AE127" s="56"/>
      <c r="AF127" s="56"/>
      <c r="AG127" s="56"/>
      <c r="AH127" s="56"/>
      <c r="AI127" s="52"/>
      <c r="AJ127" s="52" t="s">
        <v>1714</v>
      </c>
      <c r="AK127" s="54"/>
      <c r="AL127" s="56"/>
      <c r="AM127" s="56"/>
      <c r="AN127" s="56"/>
      <c r="AO127" s="58"/>
      <c r="AP127" s="58"/>
      <c r="AQ127" s="56"/>
      <c r="AR127" s="59"/>
      <c r="AS127" s="60"/>
      <c r="AT127" s="61" t="e">
        <f t="shared" ca="1" si="28"/>
        <v>#DIV/0!</v>
      </c>
      <c r="AU127" s="62">
        <v>0</v>
      </c>
      <c r="AV127" s="62"/>
      <c r="AW127" s="68">
        <v>0</v>
      </c>
      <c r="AX127" s="65">
        <v>0</v>
      </c>
      <c r="AY127" s="66">
        <f t="shared" si="30"/>
        <v>0</v>
      </c>
      <c r="AZ127" s="63">
        <f t="shared" si="31"/>
        <v>0</v>
      </c>
      <c r="BA127" s="63">
        <f t="shared" si="32"/>
        <v>0</v>
      </c>
      <c r="BB127" s="59" t="s">
        <v>1381</v>
      </c>
      <c r="BC127" s="59" t="s">
        <v>1781</v>
      </c>
      <c r="BD127" s="60"/>
      <c r="BE127" s="60">
        <f t="shared" si="42"/>
        <v>0</v>
      </c>
      <c r="BF127" s="60">
        <f t="shared" si="29"/>
        <v>0</v>
      </c>
    </row>
    <row r="128" spans="1:58" s="12" customFormat="1" ht="25.5" x14ac:dyDescent="0.25">
      <c r="A128" s="49"/>
      <c r="B128" s="50"/>
      <c r="C128" s="69"/>
      <c r="D128" s="52"/>
      <c r="E128" s="126"/>
      <c r="F128" s="52" t="s">
        <v>1959</v>
      </c>
      <c r="G128" s="49" t="s">
        <v>121</v>
      </c>
      <c r="H128" s="53" t="s">
        <v>110</v>
      </c>
      <c r="I128" s="53" t="s">
        <v>714</v>
      </c>
      <c r="J128" s="54">
        <v>1200000000</v>
      </c>
      <c r="K128" s="52"/>
      <c r="L128" s="52"/>
      <c r="M128" s="49"/>
      <c r="N128" s="52"/>
      <c r="O128" s="55" t="s">
        <v>176</v>
      </c>
      <c r="P128" s="52"/>
      <c r="Q128" s="91" t="s">
        <v>1304</v>
      </c>
      <c r="R128" s="52"/>
      <c r="S128" s="52"/>
      <c r="T128" s="52"/>
      <c r="U128" s="52"/>
      <c r="V128" s="52"/>
      <c r="W128" s="52"/>
      <c r="X128" s="52"/>
      <c r="Y128" s="49"/>
      <c r="Z128" s="52"/>
      <c r="AA128" s="189"/>
      <c r="AB128" s="189"/>
      <c r="AC128" s="189"/>
      <c r="AD128" s="193"/>
      <c r="AE128" s="56"/>
      <c r="AF128" s="56"/>
      <c r="AG128" s="56"/>
      <c r="AH128" s="56"/>
      <c r="AI128" s="52"/>
      <c r="AJ128" s="52" t="s">
        <v>1959</v>
      </c>
      <c r="AK128" s="54"/>
      <c r="AL128" s="56"/>
      <c r="AM128" s="56"/>
      <c r="AN128" s="56"/>
      <c r="AO128" s="58"/>
      <c r="AP128" s="58"/>
      <c r="AQ128" s="56"/>
      <c r="AR128" s="59"/>
      <c r="AS128" s="60"/>
      <c r="AT128" s="61" t="e">
        <f t="shared" ca="1" si="28"/>
        <v>#DIV/0!</v>
      </c>
      <c r="AU128" s="62">
        <v>0</v>
      </c>
      <c r="AV128" s="62"/>
      <c r="AW128" s="68">
        <v>0</v>
      </c>
      <c r="AX128" s="65">
        <v>0</v>
      </c>
      <c r="AY128" s="66">
        <f t="shared" si="30"/>
        <v>0</v>
      </c>
      <c r="AZ128" s="63">
        <f t="shared" si="31"/>
        <v>0</v>
      </c>
      <c r="BA128" s="63">
        <f t="shared" si="32"/>
        <v>0</v>
      </c>
      <c r="BB128" s="59" t="s">
        <v>1381</v>
      </c>
      <c r="BC128" s="59" t="s">
        <v>1781</v>
      </c>
      <c r="BD128" s="60"/>
      <c r="BE128" s="60">
        <f t="shared" si="42"/>
        <v>0</v>
      </c>
      <c r="BF128" s="60">
        <f t="shared" si="29"/>
        <v>0</v>
      </c>
    </row>
    <row r="129" spans="1:58" s="12" customFormat="1" ht="25.5" x14ac:dyDescent="0.25">
      <c r="A129" s="49"/>
      <c r="B129" s="50"/>
      <c r="C129" s="69"/>
      <c r="D129" s="52"/>
      <c r="E129" s="52"/>
      <c r="F129" s="52" t="s">
        <v>1715</v>
      </c>
      <c r="G129" s="49" t="s">
        <v>121</v>
      </c>
      <c r="H129" s="53" t="s">
        <v>110</v>
      </c>
      <c r="I129" s="53" t="s">
        <v>714</v>
      </c>
      <c r="J129" s="54">
        <v>600000000</v>
      </c>
      <c r="K129" s="52"/>
      <c r="L129" s="52"/>
      <c r="M129" s="49"/>
      <c r="N129" s="52"/>
      <c r="O129" s="55" t="s">
        <v>176</v>
      </c>
      <c r="P129" s="52"/>
      <c r="Q129" s="91" t="s">
        <v>1304</v>
      </c>
      <c r="R129" s="52"/>
      <c r="S129" s="52"/>
      <c r="T129" s="52"/>
      <c r="U129" s="52"/>
      <c r="V129" s="52"/>
      <c r="W129" s="52"/>
      <c r="X129" s="52"/>
      <c r="Y129" s="49"/>
      <c r="Z129" s="52"/>
      <c r="AA129" s="189"/>
      <c r="AB129" s="189"/>
      <c r="AC129" s="189"/>
      <c r="AD129" s="193"/>
      <c r="AE129" s="56"/>
      <c r="AF129" s="56"/>
      <c r="AG129" s="56"/>
      <c r="AH129" s="56"/>
      <c r="AI129" s="52"/>
      <c r="AJ129" s="52" t="s">
        <v>1715</v>
      </c>
      <c r="AK129" s="54"/>
      <c r="AL129" s="56"/>
      <c r="AM129" s="56"/>
      <c r="AN129" s="56"/>
      <c r="AO129" s="58"/>
      <c r="AP129" s="58"/>
      <c r="AQ129" s="56"/>
      <c r="AR129" s="59"/>
      <c r="AS129" s="60"/>
      <c r="AT129" s="61" t="e">
        <f t="shared" ca="1" si="28"/>
        <v>#DIV/0!</v>
      </c>
      <c r="AU129" s="62">
        <v>0</v>
      </c>
      <c r="AV129" s="62"/>
      <c r="AW129" s="68">
        <v>0</v>
      </c>
      <c r="AX129" s="65">
        <v>0</v>
      </c>
      <c r="AY129" s="66">
        <f t="shared" si="30"/>
        <v>0</v>
      </c>
      <c r="AZ129" s="63">
        <f t="shared" si="31"/>
        <v>0</v>
      </c>
      <c r="BA129" s="63">
        <f t="shared" si="32"/>
        <v>0</v>
      </c>
      <c r="BB129" s="59" t="s">
        <v>1381</v>
      </c>
      <c r="BC129" s="59" t="s">
        <v>1781</v>
      </c>
      <c r="BD129" s="60"/>
      <c r="BE129" s="60">
        <f t="shared" si="42"/>
        <v>0</v>
      </c>
      <c r="BF129" s="60">
        <f t="shared" si="29"/>
        <v>0</v>
      </c>
    </row>
    <row r="130" spans="1:58" s="12" customFormat="1" ht="25.5" x14ac:dyDescent="0.25">
      <c r="A130" s="49"/>
      <c r="B130" s="50"/>
      <c r="C130" s="69"/>
      <c r="D130" s="52"/>
      <c r="E130" s="52"/>
      <c r="F130" s="52" t="s">
        <v>1960</v>
      </c>
      <c r="G130" s="49" t="s">
        <v>121</v>
      </c>
      <c r="H130" s="53" t="s">
        <v>110</v>
      </c>
      <c r="I130" s="53" t="s">
        <v>714</v>
      </c>
      <c r="J130" s="54">
        <v>800000000</v>
      </c>
      <c r="K130" s="52"/>
      <c r="L130" s="52"/>
      <c r="M130" s="49"/>
      <c r="N130" s="52"/>
      <c r="O130" s="55" t="s">
        <v>176</v>
      </c>
      <c r="P130" s="52"/>
      <c r="Q130" s="91" t="s">
        <v>1304</v>
      </c>
      <c r="R130" s="52"/>
      <c r="S130" s="52"/>
      <c r="T130" s="52"/>
      <c r="U130" s="52"/>
      <c r="V130" s="52"/>
      <c r="W130" s="52"/>
      <c r="X130" s="52"/>
      <c r="Y130" s="49"/>
      <c r="Z130" s="52"/>
      <c r="AA130" s="189"/>
      <c r="AB130" s="189"/>
      <c r="AC130" s="189"/>
      <c r="AD130" s="193"/>
      <c r="AE130" s="56"/>
      <c r="AF130" s="56"/>
      <c r="AG130" s="56"/>
      <c r="AH130" s="56"/>
      <c r="AI130" s="52"/>
      <c r="AJ130" s="52" t="s">
        <v>1960</v>
      </c>
      <c r="AK130" s="54"/>
      <c r="AL130" s="56"/>
      <c r="AM130" s="56"/>
      <c r="AN130" s="56"/>
      <c r="AO130" s="58"/>
      <c r="AP130" s="58"/>
      <c r="AQ130" s="56"/>
      <c r="AR130" s="59"/>
      <c r="AS130" s="60"/>
      <c r="AT130" s="61" t="e">
        <f t="shared" ca="1" si="28"/>
        <v>#DIV/0!</v>
      </c>
      <c r="AU130" s="62">
        <v>0</v>
      </c>
      <c r="AV130" s="62"/>
      <c r="AW130" s="68">
        <v>0</v>
      </c>
      <c r="AX130" s="65">
        <v>0</v>
      </c>
      <c r="AY130" s="66">
        <f t="shared" si="30"/>
        <v>0</v>
      </c>
      <c r="AZ130" s="63">
        <f t="shared" si="31"/>
        <v>0</v>
      </c>
      <c r="BA130" s="63">
        <f t="shared" si="32"/>
        <v>0</v>
      </c>
      <c r="BB130" s="59" t="s">
        <v>1381</v>
      </c>
      <c r="BC130" s="59" t="s">
        <v>1781</v>
      </c>
      <c r="BD130" s="60"/>
      <c r="BE130" s="60">
        <f t="shared" si="42"/>
        <v>0</v>
      </c>
      <c r="BF130" s="60">
        <f t="shared" si="29"/>
        <v>0</v>
      </c>
    </row>
    <row r="131" spans="1:58" s="12" customFormat="1" ht="25.5" x14ac:dyDescent="0.25">
      <c r="A131" s="49"/>
      <c r="B131" s="50"/>
      <c r="C131" s="69"/>
      <c r="D131" s="52"/>
      <c r="E131" s="52"/>
      <c r="F131" s="52" t="s">
        <v>1718</v>
      </c>
      <c r="G131" s="49" t="s">
        <v>121</v>
      </c>
      <c r="H131" s="53" t="s">
        <v>110</v>
      </c>
      <c r="I131" s="53" t="s">
        <v>714</v>
      </c>
      <c r="J131" s="54">
        <v>1950000000</v>
      </c>
      <c r="K131" s="52"/>
      <c r="L131" s="52"/>
      <c r="M131" s="49"/>
      <c r="N131" s="52"/>
      <c r="O131" s="55" t="s">
        <v>176</v>
      </c>
      <c r="P131" s="52"/>
      <c r="Q131" s="91" t="s">
        <v>1318</v>
      </c>
      <c r="R131" s="52"/>
      <c r="S131" s="52"/>
      <c r="T131" s="52"/>
      <c r="U131" s="52"/>
      <c r="V131" s="52"/>
      <c r="W131" s="52"/>
      <c r="X131" s="52"/>
      <c r="Y131" s="49"/>
      <c r="Z131" s="52"/>
      <c r="AA131" s="189"/>
      <c r="AB131" s="189"/>
      <c r="AC131" s="189"/>
      <c r="AD131" s="193"/>
      <c r="AE131" s="56"/>
      <c r="AF131" s="56"/>
      <c r="AG131" s="56"/>
      <c r="AH131" s="56"/>
      <c r="AI131" s="52"/>
      <c r="AJ131" s="52" t="s">
        <v>1718</v>
      </c>
      <c r="AK131" s="54"/>
      <c r="AL131" s="56"/>
      <c r="AM131" s="56"/>
      <c r="AN131" s="56"/>
      <c r="AO131" s="58"/>
      <c r="AP131" s="58"/>
      <c r="AQ131" s="56"/>
      <c r="AR131" s="59"/>
      <c r="AS131" s="60"/>
      <c r="AT131" s="61" t="e">
        <f t="shared" ca="1" si="28"/>
        <v>#DIV/0!</v>
      </c>
      <c r="AU131" s="62">
        <v>0</v>
      </c>
      <c r="AV131" s="62"/>
      <c r="AW131" s="68">
        <v>0</v>
      </c>
      <c r="AX131" s="65">
        <v>0</v>
      </c>
      <c r="AY131" s="66">
        <f t="shared" si="30"/>
        <v>0</v>
      </c>
      <c r="AZ131" s="63">
        <f t="shared" si="31"/>
        <v>0</v>
      </c>
      <c r="BA131" s="63">
        <f t="shared" si="32"/>
        <v>0</v>
      </c>
      <c r="BB131" s="59" t="s">
        <v>1381</v>
      </c>
      <c r="BC131" s="59" t="s">
        <v>1781</v>
      </c>
      <c r="BD131" s="60"/>
      <c r="BE131" s="60">
        <f t="shared" si="42"/>
        <v>0</v>
      </c>
      <c r="BF131" s="60">
        <f t="shared" si="29"/>
        <v>0</v>
      </c>
    </row>
    <row r="132" spans="1:58" s="12" customFormat="1" ht="25.5" x14ac:dyDescent="0.25">
      <c r="A132" s="49"/>
      <c r="B132" s="50"/>
      <c r="C132" s="69"/>
      <c r="D132" s="52"/>
      <c r="E132" s="52"/>
      <c r="F132" s="52" t="s">
        <v>1719</v>
      </c>
      <c r="G132" s="49" t="s">
        <v>121</v>
      </c>
      <c r="H132" s="53" t="s">
        <v>110</v>
      </c>
      <c r="I132" s="53" t="s">
        <v>714</v>
      </c>
      <c r="J132" s="54">
        <v>850000000</v>
      </c>
      <c r="K132" s="52"/>
      <c r="L132" s="52"/>
      <c r="M132" s="49"/>
      <c r="N132" s="52"/>
      <c r="O132" s="55" t="s">
        <v>176</v>
      </c>
      <c r="P132" s="52"/>
      <c r="Q132" s="91" t="s">
        <v>1318</v>
      </c>
      <c r="R132" s="52"/>
      <c r="S132" s="52"/>
      <c r="T132" s="52"/>
      <c r="U132" s="52"/>
      <c r="V132" s="52"/>
      <c r="W132" s="52"/>
      <c r="X132" s="52"/>
      <c r="Y132" s="49"/>
      <c r="Z132" s="52"/>
      <c r="AA132" s="189"/>
      <c r="AB132" s="189"/>
      <c r="AC132" s="189"/>
      <c r="AD132" s="193"/>
      <c r="AE132" s="56"/>
      <c r="AF132" s="56"/>
      <c r="AG132" s="56"/>
      <c r="AH132" s="56"/>
      <c r="AI132" s="52"/>
      <c r="AJ132" s="52" t="s">
        <v>1719</v>
      </c>
      <c r="AK132" s="54"/>
      <c r="AL132" s="56"/>
      <c r="AM132" s="56"/>
      <c r="AN132" s="56"/>
      <c r="AO132" s="58"/>
      <c r="AP132" s="58"/>
      <c r="AQ132" s="56"/>
      <c r="AR132" s="59"/>
      <c r="AS132" s="60"/>
      <c r="AT132" s="61" t="e">
        <f t="shared" ca="1" si="28"/>
        <v>#DIV/0!</v>
      </c>
      <c r="AU132" s="62">
        <v>0</v>
      </c>
      <c r="AV132" s="62"/>
      <c r="AW132" s="68">
        <v>0</v>
      </c>
      <c r="AX132" s="65">
        <v>0</v>
      </c>
      <c r="AY132" s="66">
        <f t="shared" si="30"/>
        <v>0</v>
      </c>
      <c r="AZ132" s="63">
        <f t="shared" si="31"/>
        <v>0</v>
      </c>
      <c r="BA132" s="63">
        <f t="shared" si="32"/>
        <v>0</v>
      </c>
      <c r="BB132" s="59" t="s">
        <v>1381</v>
      </c>
      <c r="BC132" s="59" t="s">
        <v>1781</v>
      </c>
      <c r="BD132" s="60"/>
      <c r="BE132" s="60">
        <f t="shared" si="42"/>
        <v>0</v>
      </c>
      <c r="BF132" s="60">
        <f t="shared" si="29"/>
        <v>0</v>
      </c>
    </row>
    <row r="133" spans="1:58" s="12" customFormat="1" ht="25.5" x14ac:dyDescent="0.25">
      <c r="A133" s="49"/>
      <c r="B133" s="50"/>
      <c r="C133" s="69"/>
      <c r="D133" s="52"/>
      <c r="E133" s="52"/>
      <c r="F133" s="52" t="s">
        <v>1720</v>
      </c>
      <c r="G133" s="49" t="s">
        <v>121</v>
      </c>
      <c r="H133" s="53" t="s">
        <v>110</v>
      </c>
      <c r="I133" s="53" t="s">
        <v>714</v>
      </c>
      <c r="J133" s="54">
        <v>500000000</v>
      </c>
      <c r="K133" s="52"/>
      <c r="L133" s="52"/>
      <c r="M133" s="49"/>
      <c r="N133" s="52"/>
      <c r="O133" s="55" t="s">
        <v>176</v>
      </c>
      <c r="P133" s="52"/>
      <c r="Q133" s="91" t="s">
        <v>1389</v>
      </c>
      <c r="R133" s="52"/>
      <c r="S133" s="52"/>
      <c r="T133" s="52"/>
      <c r="U133" s="52"/>
      <c r="V133" s="52"/>
      <c r="W133" s="52"/>
      <c r="X133" s="52"/>
      <c r="Y133" s="49"/>
      <c r="Z133" s="52"/>
      <c r="AA133" s="189">
        <v>44560</v>
      </c>
      <c r="AB133" s="189">
        <v>44664</v>
      </c>
      <c r="AC133" s="189">
        <v>44678</v>
      </c>
      <c r="AD133" s="193">
        <v>4</v>
      </c>
      <c r="AE133" s="56"/>
      <c r="AF133" s="56"/>
      <c r="AG133" s="56"/>
      <c r="AH133" s="56"/>
      <c r="AI133" s="52"/>
      <c r="AJ133" s="52" t="s">
        <v>1720</v>
      </c>
      <c r="AK133" s="54"/>
      <c r="AL133" s="56"/>
      <c r="AM133" s="56"/>
      <c r="AN133" s="56"/>
      <c r="AO133" s="58"/>
      <c r="AP133" s="58"/>
      <c r="AQ133" s="56"/>
      <c r="AR133" s="59"/>
      <c r="AS133" s="60"/>
      <c r="AT133" s="61" t="e">
        <f t="shared" ca="1" si="28"/>
        <v>#DIV/0!</v>
      </c>
      <c r="AU133" s="62">
        <v>0</v>
      </c>
      <c r="AV133" s="62"/>
      <c r="AW133" s="68">
        <v>0</v>
      </c>
      <c r="AX133" s="65">
        <v>0</v>
      </c>
      <c r="AY133" s="66">
        <f t="shared" si="30"/>
        <v>0</v>
      </c>
      <c r="AZ133" s="63">
        <f t="shared" si="31"/>
        <v>0</v>
      </c>
      <c r="BA133" s="63">
        <f t="shared" si="32"/>
        <v>0</v>
      </c>
      <c r="BB133" s="59" t="s">
        <v>1381</v>
      </c>
      <c r="BC133" s="59" t="s">
        <v>1781</v>
      </c>
      <c r="BD133" s="60"/>
      <c r="BE133" s="60">
        <f t="shared" si="42"/>
        <v>0</v>
      </c>
      <c r="BF133" s="60">
        <f t="shared" si="29"/>
        <v>0</v>
      </c>
    </row>
    <row r="134" spans="1:58" s="12" customFormat="1" x14ac:dyDescent="0.25">
      <c r="A134" s="49"/>
      <c r="B134" s="50"/>
      <c r="C134" s="69"/>
      <c r="D134" s="52"/>
      <c r="E134" s="52"/>
      <c r="F134" s="52" t="s">
        <v>1721</v>
      </c>
      <c r="G134" s="49" t="s">
        <v>121</v>
      </c>
      <c r="H134" s="53" t="s">
        <v>110</v>
      </c>
      <c r="I134" s="53" t="s">
        <v>714</v>
      </c>
      <c r="J134" s="54">
        <v>500000000</v>
      </c>
      <c r="K134" s="52"/>
      <c r="L134" s="52"/>
      <c r="M134" s="49"/>
      <c r="N134" s="52"/>
      <c r="O134" s="55" t="s">
        <v>176</v>
      </c>
      <c r="P134" s="52"/>
      <c r="Q134" s="91" t="s">
        <v>1304</v>
      </c>
      <c r="R134" s="52"/>
      <c r="S134" s="52"/>
      <c r="T134" s="52"/>
      <c r="U134" s="52"/>
      <c r="V134" s="52"/>
      <c r="W134" s="52"/>
      <c r="X134" s="52"/>
      <c r="Y134" s="49"/>
      <c r="Z134" s="52"/>
      <c r="AA134" s="189"/>
      <c r="AB134" s="189"/>
      <c r="AC134" s="189"/>
      <c r="AD134" s="193"/>
      <c r="AE134" s="56"/>
      <c r="AF134" s="56"/>
      <c r="AG134" s="56"/>
      <c r="AH134" s="56"/>
      <c r="AI134" s="52"/>
      <c r="AJ134" s="52" t="s">
        <v>1721</v>
      </c>
      <c r="AK134" s="54"/>
      <c r="AL134" s="56"/>
      <c r="AM134" s="56"/>
      <c r="AN134" s="56"/>
      <c r="AO134" s="58"/>
      <c r="AP134" s="58"/>
      <c r="AQ134" s="56"/>
      <c r="AR134" s="59"/>
      <c r="AS134" s="60"/>
      <c r="AT134" s="61" t="e">
        <f t="shared" ca="1" si="28"/>
        <v>#DIV/0!</v>
      </c>
      <c r="AU134" s="62">
        <v>0</v>
      </c>
      <c r="AV134" s="62"/>
      <c r="AW134" s="68">
        <v>0</v>
      </c>
      <c r="AX134" s="65">
        <v>0</v>
      </c>
      <c r="AY134" s="66">
        <f t="shared" si="30"/>
        <v>0</v>
      </c>
      <c r="AZ134" s="63">
        <f t="shared" si="31"/>
        <v>0</v>
      </c>
      <c r="BA134" s="63">
        <f t="shared" si="32"/>
        <v>0</v>
      </c>
      <c r="BB134" s="59" t="s">
        <v>1381</v>
      </c>
      <c r="BC134" s="59" t="s">
        <v>1781</v>
      </c>
      <c r="BD134" s="60"/>
      <c r="BE134" s="60">
        <f t="shared" si="42"/>
        <v>0</v>
      </c>
      <c r="BF134" s="60">
        <f t="shared" si="29"/>
        <v>0</v>
      </c>
    </row>
    <row r="135" spans="1:58" s="12" customFormat="1" ht="25.5" x14ac:dyDescent="0.25">
      <c r="A135" s="49"/>
      <c r="B135" s="50"/>
      <c r="C135" s="69"/>
      <c r="D135" s="52"/>
      <c r="E135" s="52"/>
      <c r="F135" s="52" t="s">
        <v>1722</v>
      </c>
      <c r="G135" s="49" t="s">
        <v>121</v>
      </c>
      <c r="H135" s="53" t="s">
        <v>110</v>
      </c>
      <c r="I135" s="53" t="s">
        <v>714</v>
      </c>
      <c r="J135" s="54">
        <v>1300000000</v>
      </c>
      <c r="K135" s="52"/>
      <c r="L135" s="52"/>
      <c r="M135" s="49"/>
      <c r="N135" s="52"/>
      <c r="O135" s="55" t="s">
        <v>176</v>
      </c>
      <c r="P135" s="52"/>
      <c r="Q135" s="91" t="s">
        <v>1499</v>
      </c>
      <c r="R135" s="52"/>
      <c r="S135" s="52"/>
      <c r="T135" s="52"/>
      <c r="U135" s="52"/>
      <c r="V135" s="52"/>
      <c r="W135" s="52"/>
      <c r="X135" s="52"/>
      <c r="Y135" s="49"/>
      <c r="Z135" s="52"/>
      <c r="AA135" s="189"/>
      <c r="AB135" s="189"/>
      <c r="AC135" s="189"/>
      <c r="AD135" s="193"/>
      <c r="AE135" s="56"/>
      <c r="AF135" s="56"/>
      <c r="AG135" s="56"/>
      <c r="AH135" s="56"/>
      <c r="AI135" s="52"/>
      <c r="AJ135" s="52" t="s">
        <v>1722</v>
      </c>
      <c r="AK135" s="54"/>
      <c r="AL135" s="56"/>
      <c r="AM135" s="56"/>
      <c r="AN135" s="56"/>
      <c r="AO135" s="58"/>
      <c r="AP135" s="58"/>
      <c r="AQ135" s="56"/>
      <c r="AR135" s="59"/>
      <c r="AS135" s="60"/>
      <c r="AT135" s="61" t="e">
        <f t="shared" ca="1" si="28"/>
        <v>#DIV/0!</v>
      </c>
      <c r="AU135" s="62">
        <v>0</v>
      </c>
      <c r="AV135" s="62"/>
      <c r="AW135" s="68">
        <v>0</v>
      </c>
      <c r="AX135" s="65">
        <v>0</v>
      </c>
      <c r="AY135" s="66">
        <f t="shared" si="30"/>
        <v>0</v>
      </c>
      <c r="AZ135" s="63">
        <f t="shared" si="31"/>
        <v>0</v>
      </c>
      <c r="BA135" s="63">
        <f t="shared" si="32"/>
        <v>0</v>
      </c>
      <c r="BB135" s="59" t="s">
        <v>1381</v>
      </c>
      <c r="BC135" s="59" t="s">
        <v>1781</v>
      </c>
      <c r="BD135" s="60"/>
      <c r="BE135" s="60">
        <f t="shared" si="42"/>
        <v>0</v>
      </c>
      <c r="BF135" s="60">
        <f t="shared" si="29"/>
        <v>0</v>
      </c>
    </row>
    <row r="136" spans="1:58" s="12" customFormat="1" ht="25.5" x14ac:dyDescent="0.25">
      <c r="A136" s="49"/>
      <c r="B136" s="50"/>
      <c r="C136" s="69"/>
      <c r="D136" s="52"/>
      <c r="E136" s="52"/>
      <c r="F136" s="52" t="s">
        <v>1724</v>
      </c>
      <c r="G136" s="49" t="s">
        <v>114</v>
      </c>
      <c r="H136" s="53" t="s">
        <v>109</v>
      </c>
      <c r="I136" s="53" t="s">
        <v>714</v>
      </c>
      <c r="J136" s="54">
        <v>3000000000</v>
      </c>
      <c r="K136" s="52"/>
      <c r="L136" s="52"/>
      <c r="M136" s="49"/>
      <c r="N136" s="52"/>
      <c r="O136" s="55" t="s">
        <v>176</v>
      </c>
      <c r="P136" s="52"/>
      <c r="Q136" s="91" t="s">
        <v>1498</v>
      </c>
      <c r="R136" s="52"/>
      <c r="S136" s="52"/>
      <c r="T136" s="52"/>
      <c r="U136" s="52"/>
      <c r="V136" s="52"/>
      <c r="W136" s="52"/>
      <c r="X136" s="52"/>
      <c r="Y136" s="49"/>
      <c r="Z136" s="52"/>
      <c r="AA136" s="189">
        <v>44560</v>
      </c>
      <c r="AB136" s="189">
        <v>44664</v>
      </c>
      <c r="AC136" s="189">
        <v>44678</v>
      </c>
      <c r="AD136" s="193">
        <v>4</v>
      </c>
      <c r="AE136" s="56"/>
      <c r="AF136" s="56"/>
      <c r="AG136" s="56"/>
      <c r="AH136" s="56"/>
      <c r="AI136" s="52"/>
      <c r="AJ136" s="52" t="s">
        <v>1724</v>
      </c>
      <c r="AK136" s="54"/>
      <c r="AL136" s="56"/>
      <c r="AM136" s="56"/>
      <c r="AN136" s="56"/>
      <c r="AO136" s="58"/>
      <c r="AP136" s="58"/>
      <c r="AQ136" s="56"/>
      <c r="AR136" s="59"/>
      <c r="AS136" s="60"/>
      <c r="AT136" s="61" t="e">
        <f t="shared" ca="1" si="28"/>
        <v>#DIV/0!</v>
      </c>
      <c r="AU136" s="62">
        <v>0</v>
      </c>
      <c r="AV136" s="62"/>
      <c r="AW136" s="68">
        <v>0</v>
      </c>
      <c r="AX136" s="65">
        <v>0</v>
      </c>
      <c r="AY136" s="66">
        <f t="shared" si="30"/>
        <v>0</v>
      </c>
      <c r="AZ136" s="63">
        <f t="shared" si="31"/>
        <v>0</v>
      </c>
      <c r="BA136" s="63">
        <f t="shared" si="32"/>
        <v>0</v>
      </c>
      <c r="BB136" s="59" t="s">
        <v>1381</v>
      </c>
      <c r="BC136" s="59" t="s">
        <v>1781</v>
      </c>
      <c r="BD136" s="60"/>
      <c r="BE136" s="60">
        <f t="shared" si="42"/>
        <v>0</v>
      </c>
      <c r="BF136" s="60">
        <f t="shared" si="29"/>
        <v>0</v>
      </c>
    </row>
    <row r="137" spans="1:58" s="12" customFormat="1" ht="38.25" x14ac:dyDescent="0.25">
      <c r="A137" s="49"/>
      <c r="B137" s="50"/>
      <c r="C137" s="69"/>
      <c r="D137" s="52"/>
      <c r="E137" s="52"/>
      <c r="F137" s="52" t="s">
        <v>1725</v>
      </c>
      <c r="G137" s="49" t="s">
        <v>114</v>
      </c>
      <c r="H137" s="53" t="s">
        <v>124</v>
      </c>
      <c r="I137" s="53" t="s">
        <v>714</v>
      </c>
      <c r="J137" s="54">
        <v>5000000000</v>
      </c>
      <c r="K137" s="52"/>
      <c r="L137" s="52"/>
      <c r="M137" s="49"/>
      <c r="N137" s="52"/>
      <c r="O137" s="55" t="s">
        <v>176</v>
      </c>
      <c r="P137" s="52"/>
      <c r="Q137" s="91"/>
      <c r="R137" s="52"/>
      <c r="S137" s="52"/>
      <c r="T137" s="52"/>
      <c r="U137" s="52"/>
      <c r="V137" s="52"/>
      <c r="W137" s="52"/>
      <c r="X137" s="52"/>
      <c r="Y137" s="49"/>
      <c r="Z137" s="52"/>
      <c r="AA137" s="189">
        <v>44560</v>
      </c>
      <c r="AB137" s="189">
        <v>44664</v>
      </c>
      <c r="AC137" s="189">
        <v>44678</v>
      </c>
      <c r="AD137" s="193">
        <v>4</v>
      </c>
      <c r="AE137" s="56"/>
      <c r="AF137" s="56"/>
      <c r="AG137" s="56"/>
      <c r="AH137" s="56"/>
      <c r="AI137" s="52"/>
      <c r="AJ137" s="52" t="s">
        <v>1725</v>
      </c>
      <c r="AK137" s="54"/>
      <c r="AL137" s="56"/>
      <c r="AM137" s="56"/>
      <c r="AN137" s="56"/>
      <c r="AO137" s="58"/>
      <c r="AP137" s="58"/>
      <c r="AQ137" s="56"/>
      <c r="AR137" s="59"/>
      <c r="AS137" s="60"/>
      <c r="AT137" s="61" t="e">
        <f t="shared" ca="1" si="28"/>
        <v>#DIV/0!</v>
      </c>
      <c r="AU137" s="62">
        <v>0</v>
      </c>
      <c r="AV137" s="62"/>
      <c r="AW137" s="68">
        <v>0</v>
      </c>
      <c r="AX137" s="65">
        <v>0</v>
      </c>
      <c r="AY137" s="66">
        <f t="shared" si="30"/>
        <v>0</v>
      </c>
      <c r="AZ137" s="63">
        <f t="shared" si="31"/>
        <v>0</v>
      </c>
      <c r="BA137" s="63">
        <f t="shared" si="32"/>
        <v>0</v>
      </c>
      <c r="BB137" s="59" t="s">
        <v>1381</v>
      </c>
      <c r="BC137" s="59" t="s">
        <v>1781</v>
      </c>
      <c r="BD137" s="60"/>
      <c r="BE137" s="60">
        <f t="shared" si="42"/>
        <v>0</v>
      </c>
      <c r="BF137" s="60">
        <f t="shared" si="29"/>
        <v>0</v>
      </c>
    </row>
    <row r="138" spans="1:58" s="12" customFormat="1" ht="25.5" x14ac:dyDescent="0.25">
      <c r="A138" s="49"/>
      <c r="B138" s="50"/>
      <c r="C138" s="69"/>
      <c r="D138" s="52"/>
      <c r="E138" s="52"/>
      <c r="F138" s="52" t="s">
        <v>1726</v>
      </c>
      <c r="G138" s="49" t="s">
        <v>114</v>
      </c>
      <c r="H138" s="53" t="s">
        <v>109</v>
      </c>
      <c r="I138" s="53" t="s">
        <v>714</v>
      </c>
      <c r="J138" s="54">
        <v>3000000000</v>
      </c>
      <c r="K138" s="52"/>
      <c r="L138" s="52"/>
      <c r="M138" s="49"/>
      <c r="N138" s="52"/>
      <c r="O138" s="55" t="s">
        <v>176</v>
      </c>
      <c r="P138" s="52"/>
      <c r="Q138" s="91"/>
      <c r="R138" s="52"/>
      <c r="S138" s="52"/>
      <c r="T138" s="52"/>
      <c r="U138" s="52"/>
      <c r="V138" s="52"/>
      <c r="W138" s="52"/>
      <c r="X138" s="52"/>
      <c r="Y138" s="49"/>
      <c r="Z138" s="52"/>
      <c r="AA138" s="189">
        <v>44560</v>
      </c>
      <c r="AB138" s="189">
        <v>44664</v>
      </c>
      <c r="AC138" s="189">
        <v>44678</v>
      </c>
      <c r="AD138" s="193">
        <v>4</v>
      </c>
      <c r="AE138" s="56"/>
      <c r="AF138" s="56"/>
      <c r="AG138" s="56"/>
      <c r="AH138" s="56"/>
      <c r="AI138" s="52"/>
      <c r="AJ138" s="52" t="s">
        <v>1726</v>
      </c>
      <c r="AK138" s="54"/>
      <c r="AL138" s="56"/>
      <c r="AM138" s="56"/>
      <c r="AN138" s="56"/>
      <c r="AO138" s="58"/>
      <c r="AP138" s="58"/>
      <c r="AQ138" s="56"/>
      <c r="AR138" s="59"/>
      <c r="AS138" s="60"/>
      <c r="AT138" s="61" t="e">
        <f t="shared" ca="1" si="28"/>
        <v>#DIV/0!</v>
      </c>
      <c r="AU138" s="62">
        <v>0</v>
      </c>
      <c r="AV138" s="62"/>
      <c r="AW138" s="68">
        <v>0</v>
      </c>
      <c r="AX138" s="65">
        <v>0</v>
      </c>
      <c r="AY138" s="66">
        <f t="shared" si="30"/>
        <v>0</v>
      </c>
      <c r="AZ138" s="63">
        <f t="shared" si="31"/>
        <v>0</v>
      </c>
      <c r="BA138" s="63">
        <f t="shared" si="32"/>
        <v>0</v>
      </c>
      <c r="BB138" s="59" t="s">
        <v>1381</v>
      </c>
      <c r="BC138" s="59" t="s">
        <v>1781</v>
      </c>
      <c r="BD138" s="60"/>
      <c r="BE138" s="60">
        <f t="shared" si="42"/>
        <v>0</v>
      </c>
      <c r="BF138" s="60">
        <f t="shared" si="29"/>
        <v>0</v>
      </c>
    </row>
    <row r="139" spans="1:58" s="12" customFormat="1" ht="25.5" x14ac:dyDescent="0.25">
      <c r="A139" s="49"/>
      <c r="B139" s="50"/>
      <c r="C139" s="69"/>
      <c r="D139" s="52"/>
      <c r="E139" s="52"/>
      <c r="F139" s="52" t="s">
        <v>1727</v>
      </c>
      <c r="G139" s="49" t="s">
        <v>113</v>
      </c>
      <c r="H139" s="53" t="s">
        <v>109</v>
      </c>
      <c r="I139" s="53" t="s">
        <v>714</v>
      </c>
      <c r="J139" s="54">
        <v>1510000000</v>
      </c>
      <c r="K139" s="52"/>
      <c r="L139" s="52"/>
      <c r="M139" s="49"/>
      <c r="N139" s="52"/>
      <c r="O139" s="55" t="s">
        <v>176</v>
      </c>
      <c r="P139" s="52"/>
      <c r="Q139" s="91"/>
      <c r="R139" s="52"/>
      <c r="S139" s="52"/>
      <c r="T139" s="52"/>
      <c r="U139" s="52"/>
      <c r="V139" s="52"/>
      <c r="W139" s="52"/>
      <c r="X139" s="52"/>
      <c r="Y139" s="49"/>
      <c r="Z139" s="52"/>
      <c r="AA139" s="189">
        <v>44560</v>
      </c>
      <c r="AB139" s="189">
        <v>44664</v>
      </c>
      <c r="AC139" s="189">
        <v>44678</v>
      </c>
      <c r="AD139" s="193">
        <v>4</v>
      </c>
      <c r="AE139" s="56"/>
      <c r="AF139" s="56"/>
      <c r="AG139" s="56"/>
      <c r="AH139" s="56"/>
      <c r="AI139" s="52"/>
      <c r="AJ139" s="52" t="s">
        <v>1727</v>
      </c>
      <c r="AK139" s="54"/>
      <c r="AL139" s="56"/>
      <c r="AM139" s="56"/>
      <c r="AN139" s="56"/>
      <c r="AO139" s="58"/>
      <c r="AP139" s="58"/>
      <c r="AQ139" s="56"/>
      <c r="AR139" s="59"/>
      <c r="AS139" s="60"/>
      <c r="AT139" s="61" t="e">
        <f t="shared" ca="1" si="28"/>
        <v>#DIV/0!</v>
      </c>
      <c r="AU139" s="62">
        <v>0</v>
      </c>
      <c r="AV139" s="62"/>
      <c r="AW139" s="68">
        <v>0</v>
      </c>
      <c r="AX139" s="65">
        <v>0</v>
      </c>
      <c r="AY139" s="66">
        <f t="shared" si="30"/>
        <v>0</v>
      </c>
      <c r="AZ139" s="63">
        <f t="shared" si="31"/>
        <v>0</v>
      </c>
      <c r="BA139" s="63">
        <f t="shared" si="32"/>
        <v>0</v>
      </c>
      <c r="BB139" s="59" t="s">
        <v>1381</v>
      </c>
      <c r="BC139" s="59" t="s">
        <v>1781</v>
      </c>
      <c r="BD139" s="60"/>
      <c r="BE139" s="60">
        <f t="shared" si="42"/>
        <v>0</v>
      </c>
      <c r="BF139" s="60">
        <f t="shared" si="29"/>
        <v>0</v>
      </c>
    </row>
    <row r="140" spans="1:58" s="12" customFormat="1" ht="51" x14ac:dyDescent="0.25">
      <c r="A140" s="49"/>
      <c r="B140" s="50"/>
      <c r="C140" s="69"/>
      <c r="D140" s="52"/>
      <c r="E140" s="52"/>
      <c r="F140" s="52" t="s">
        <v>1728</v>
      </c>
      <c r="G140" s="49" t="s">
        <v>111</v>
      </c>
      <c r="H140" s="53" t="s">
        <v>109</v>
      </c>
      <c r="I140" s="53" t="s">
        <v>714</v>
      </c>
      <c r="J140" s="54">
        <v>25000000000</v>
      </c>
      <c r="K140" s="52"/>
      <c r="L140" s="52"/>
      <c r="M140" s="49"/>
      <c r="N140" s="52"/>
      <c r="O140" s="55" t="s">
        <v>176</v>
      </c>
      <c r="P140" s="52"/>
      <c r="Q140" s="91"/>
      <c r="R140" s="52"/>
      <c r="S140" s="52"/>
      <c r="T140" s="52"/>
      <c r="U140" s="52"/>
      <c r="V140" s="52"/>
      <c r="W140" s="52"/>
      <c r="X140" s="52"/>
      <c r="Y140" s="49"/>
      <c r="Z140" s="52"/>
      <c r="AA140" s="189">
        <v>44560</v>
      </c>
      <c r="AB140" s="189">
        <v>44664</v>
      </c>
      <c r="AC140" s="189">
        <v>44678</v>
      </c>
      <c r="AD140" s="193">
        <v>4</v>
      </c>
      <c r="AE140" s="56"/>
      <c r="AF140" s="56"/>
      <c r="AG140" s="56"/>
      <c r="AH140" s="56"/>
      <c r="AI140" s="52"/>
      <c r="AJ140" s="52" t="s">
        <v>1728</v>
      </c>
      <c r="AK140" s="54"/>
      <c r="AL140" s="56"/>
      <c r="AM140" s="56"/>
      <c r="AN140" s="56"/>
      <c r="AO140" s="58"/>
      <c r="AP140" s="58"/>
      <c r="AQ140" s="56"/>
      <c r="AR140" s="59"/>
      <c r="AS140" s="60"/>
      <c r="AT140" s="61" t="e">
        <f t="shared" ca="1" si="28"/>
        <v>#DIV/0!</v>
      </c>
      <c r="AU140" s="62">
        <v>0</v>
      </c>
      <c r="AV140" s="62"/>
      <c r="AW140" s="68">
        <v>0</v>
      </c>
      <c r="AX140" s="65">
        <v>0</v>
      </c>
      <c r="AY140" s="66">
        <f t="shared" si="30"/>
        <v>0</v>
      </c>
      <c r="AZ140" s="63">
        <f t="shared" si="31"/>
        <v>0</v>
      </c>
      <c r="BA140" s="63">
        <f t="shared" si="32"/>
        <v>0</v>
      </c>
      <c r="BB140" s="59" t="s">
        <v>1381</v>
      </c>
      <c r="BC140" s="59" t="s">
        <v>1781</v>
      </c>
      <c r="BD140" s="60"/>
      <c r="BE140" s="60">
        <f t="shared" si="42"/>
        <v>0</v>
      </c>
      <c r="BF140" s="60">
        <f t="shared" si="29"/>
        <v>0</v>
      </c>
    </row>
    <row r="141" spans="1:58" s="12" customFormat="1" ht="51" x14ac:dyDescent="0.25">
      <c r="A141" s="49"/>
      <c r="B141" s="50"/>
      <c r="C141" s="69"/>
      <c r="D141" s="52"/>
      <c r="E141" s="52"/>
      <c r="F141" s="52" t="s">
        <v>1729</v>
      </c>
      <c r="G141" s="49" t="s">
        <v>111</v>
      </c>
      <c r="H141" s="53" t="s">
        <v>109</v>
      </c>
      <c r="I141" s="53" t="s">
        <v>714</v>
      </c>
      <c r="J141" s="54">
        <v>15000000000</v>
      </c>
      <c r="K141" s="52"/>
      <c r="L141" s="52"/>
      <c r="M141" s="49"/>
      <c r="N141" s="52"/>
      <c r="O141" s="55" t="s">
        <v>176</v>
      </c>
      <c r="P141" s="52"/>
      <c r="Q141" s="91"/>
      <c r="R141" s="52"/>
      <c r="S141" s="52"/>
      <c r="T141" s="52"/>
      <c r="U141" s="52"/>
      <c r="V141" s="52"/>
      <c r="W141" s="52"/>
      <c r="X141" s="52"/>
      <c r="Y141" s="49"/>
      <c r="Z141" s="52"/>
      <c r="AA141" s="189"/>
      <c r="AB141" s="189"/>
      <c r="AC141" s="189"/>
      <c r="AD141" s="193"/>
      <c r="AE141" s="56"/>
      <c r="AF141" s="56"/>
      <c r="AG141" s="56"/>
      <c r="AH141" s="56"/>
      <c r="AI141" s="52"/>
      <c r="AJ141" s="52" t="s">
        <v>1729</v>
      </c>
      <c r="AK141" s="54"/>
      <c r="AL141" s="56"/>
      <c r="AM141" s="56"/>
      <c r="AN141" s="56"/>
      <c r="AO141" s="58"/>
      <c r="AP141" s="58"/>
      <c r="AQ141" s="56"/>
      <c r="AR141" s="59"/>
      <c r="AS141" s="60"/>
      <c r="AT141" s="61" t="e">
        <f t="shared" ca="1" si="28"/>
        <v>#DIV/0!</v>
      </c>
      <c r="AU141" s="62">
        <v>0</v>
      </c>
      <c r="AV141" s="62"/>
      <c r="AW141" s="68">
        <v>0</v>
      </c>
      <c r="AX141" s="65">
        <v>0</v>
      </c>
      <c r="AY141" s="66">
        <f t="shared" si="30"/>
        <v>0</v>
      </c>
      <c r="AZ141" s="63">
        <f t="shared" si="31"/>
        <v>0</v>
      </c>
      <c r="BA141" s="63">
        <f t="shared" si="32"/>
        <v>0</v>
      </c>
      <c r="BB141" s="59" t="s">
        <v>1381</v>
      </c>
      <c r="BC141" s="59" t="s">
        <v>1781</v>
      </c>
      <c r="BD141" s="60"/>
      <c r="BE141" s="60">
        <f t="shared" si="42"/>
        <v>0</v>
      </c>
      <c r="BF141" s="60">
        <f t="shared" si="29"/>
        <v>0</v>
      </c>
    </row>
    <row r="142" spans="1:58" s="12" customFormat="1" ht="51" x14ac:dyDescent="0.25">
      <c r="A142" s="49"/>
      <c r="B142" s="50"/>
      <c r="C142" s="69"/>
      <c r="D142" s="52"/>
      <c r="E142" s="52"/>
      <c r="F142" s="52" t="s">
        <v>1730</v>
      </c>
      <c r="G142" s="49" t="s">
        <v>111</v>
      </c>
      <c r="H142" s="53" t="s">
        <v>109</v>
      </c>
      <c r="I142" s="53" t="s">
        <v>714</v>
      </c>
      <c r="J142" s="54">
        <v>15000000000</v>
      </c>
      <c r="K142" s="52"/>
      <c r="L142" s="52"/>
      <c r="M142" s="49"/>
      <c r="N142" s="52"/>
      <c r="O142" s="55" t="s">
        <v>176</v>
      </c>
      <c r="P142" s="52"/>
      <c r="Q142" s="91"/>
      <c r="R142" s="52"/>
      <c r="S142" s="52"/>
      <c r="T142" s="52"/>
      <c r="U142" s="52"/>
      <c r="V142" s="52"/>
      <c r="W142" s="52"/>
      <c r="X142" s="52"/>
      <c r="Y142" s="49"/>
      <c r="Z142" s="52"/>
      <c r="AA142" s="189"/>
      <c r="AB142" s="189"/>
      <c r="AC142" s="189"/>
      <c r="AD142" s="193"/>
      <c r="AE142" s="56"/>
      <c r="AF142" s="56"/>
      <c r="AG142" s="56"/>
      <c r="AH142" s="56"/>
      <c r="AI142" s="52"/>
      <c r="AJ142" s="52" t="s">
        <v>1730</v>
      </c>
      <c r="AK142" s="54"/>
      <c r="AL142" s="56"/>
      <c r="AM142" s="56"/>
      <c r="AN142" s="56"/>
      <c r="AO142" s="58"/>
      <c r="AP142" s="58"/>
      <c r="AQ142" s="56"/>
      <c r="AR142" s="59"/>
      <c r="AS142" s="60"/>
      <c r="AT142" s="61" t="e">
        <f t="shared" ca="1" si="28"/>
        <v>#DIV/0!</v>
      </c>
      <c r="AU142" s="62">
        <v>0</v>
      </c>
      <c r="AV142" s="62"/>
      <c r="AW142" s="68">
        <v>0</v>
      </c>
      <c r="AX142" s="65">
        <v>0</v>
      </c>
      <c r="AY142" s="66">
        <f t="shared" si="30"/>
        <v>0</v>
      </c>
      <c r="AZ142" s="63">
        <f t="shared" si="31"/>
        <v>0</v>
      </c>
      <c r="BA142" s="63">
        <f t="shared" si="32"/>
        <v>0</v>
      </c>
      <c r="BB142" s="59" t="s">
        <v>1381</v>
      </c>
      <c r="BC142" s="59" t="s">
        <v>1781</v>
      </c>
      <c r="BD142" s="60"/>
      <c r="BE142" s="60">
        <f t="shared" si="42"/>
        <v>0</v>
      </c>
      <c r="BF142" s="60">
        <f t="shared" si="29"/>
        <v>0</v>
      </c>
    </row>
    <row r="143" spans="1:58" s="12" customFormat="1" ht="38.25" x14ac:dyDescent="0.25">
      <c r="A143" s="49"/>
      <c r="B143" s="50"/>
      <c r="C143" s="69"/>
      <c r="D143" s="52"/>
      <c r="E143" s="52"/>
      <c r="F143" s="52" t="s">
        <v>1731</v>
      </c>
      <c r="G143" s="49" t="s">
        <v>111</v>
      </c>
      <c r="H143" s="53" t="s">
        <v>109</v>
      </c>
      <c r="I143" s="53" t="s">
        <v>714</v>
      </c>
      <c r="J143" s="54">
        <v>15000000000</v>
      </c>
      <c r="K143" s="52"/>
      <c r="L143" s="52"/>
      <c r="M143" s="49"/>
      <c r="N143" s="52"/>
      <c r="O143" s="55" t="s">
        <v>176</v>
      </c>
      <c r="P143" s="52"/>
      <c r="Q143" s="91"/>
      <c r="R143" s="52"/>
      <c r="S143" s="52"/>
      <c r="T143" s="52"/>
      <c r="U143" s="52"/>
      <c r="V143" s="52"/>
      <c r="W143" s="52"/>
      <c r="X143" s="52"/>
      <c r="Y143" s="49"/>
      <c r="Z143" s="52"/>
      <c r="AA143" s="189"/>
      <c r="AB143" s="189"/>
      <c r="AC143" s="189"/>
      <c r="AD143" s="193"/>
      <c r="AE143" s="56"/>
      <c r="AF143" s="56"/>
      <c r="AG143" s="56"/>
      <c r="AH143" s="56"/>
      <c r="AI143" s="52"/>
      <c r="AJ143" s="52" t="s">
        <v>1731</v>
      </c>
      <c r="AK143" s="54"/>
      <c r="AL143" s="56"/>
      <c r="AM143" s="56"/>
      <c r="AN143" s="56"/>
      <c r="AO143" s="58"/>
      <c r="AP143" s="58"/>
      <c r="AQ143" s="56"/>
      <c r="AR143" s="59"/>
      <c r="AS143" s="60"/>
      <c r="AT143" s="61" t="e">
        <f t="shared" ca="1" si="28"/>
        <v>#DIV/0!</v>
      </c>
      <c r="AU143" s="62">
        <v>0</v>
      </c>
      <c r="AV143" s="62"/>
      <c r="AW143" s="68">
        <v>0</v>
      </c>
      <c r="AX143" s="65">
        <v>0</v>
      </c>
      <c r="AY143" s="66">
        <f t="shared" si="30"/>
        <v>0</v>
      </c>
      <c r="AZ143" s="63">
        <f t="shared" si="31"/>
        <v>0</v>
      </c>
      <c r="BA143" s="63">
        <f t="shared" si="32"/>
        <v>0</v>
      </c>
      <c r="BB143" s="59" t="s">
        <v>1381</v>
      </c>
      <c r="BC143" s="59" t="s">
        <v>1781</v>
      </c>
      <c r="BD143" s="60"/>
      <c r="BE143" s="60">
        <f t="shared" si="42"/>
        <v>0</v>
      </c>
      <c r="BF143" s="60">
        <f t="shared" si="29"/>
        <v>0</v>
      </c>
    </row>
    <row r="144" spans="1:58" s="12" customFormat="1" ht="25.5" x14ac:dyDescent="0.25">
      <c r="A144" s="49"/>
      <c r="B144" s="50"/>
      <c r="C144" s="69"/>
      <c r="D144" s="52"/>
      <c r="E144" s="52"/>
      <c r="F144" s="52" t="s">
        <v>1732</v>
      </c>
      <c r="G144" s="49" t="s">
        <v>114</v>
      </c>
      <c r="H144" s="53" t="s">
        <v>109</v>
      </c>
      <c r="I144" s="53" t="s">
        <v>714</v>
      </c>
      <c r="J144" s="54">
        <v>125000000</v>
      </c>
      <c r="K144" s="52"/>
      <c r="L144" s="52"/>
      <c r="M144" s="49"/>
      <c r="N144" s="52"/>
      <c r="O144" s="55" t="s">
        <v>176</v>
      </c>
      <c r="P144" s="52"/>
      <c r="Q144" s="91" t="s">
        <v>1301</v>
      </c>
      <c r="R144" s="52"/>
      <c r="S144" s="52"/>
      <c r="T144" s="52"/>
      <c r="U144" s="52"/>
      <c r="V144" s="52"/>
      <c r="W144" s="52"/>
      <c r="X144" s="52"/>
      <c r="Y144" s="49"/>
      <c r="Z144" s="52"/>
      <c r="AA144" s="189">
        <v>44560</v>
      </c>
      <c r="AB144" s="189">
        <v>44664</v>
      </c>
      <c r="AC144" s="189">
        <v>44678</v>
      </c>
      <c r="AD144" s="193">
        <v>4</v>
      </c>
      <c r="AE144" s="56"/>
      <c r="AF144" s="56"/>
      <c r="AG144" s="56"/>
      <c r="AH144" s="56"/>
      <c r="AI144" s="52"/>
      <c r="AJ144" s="52" t="s">
        <v>1732</v>
      </c>
      <c r="AK144" s="54"/>
      <c r="AL144" s="56"/>
      <c r="AM144" s="56"/>
      <c r="AN144" s="56"/>
      <c r="AO144" s="58"/>
      <c r="AP144" s="58"/>
      <c r="AQ144" s="56"/>
      <c r="AR144" s="59"/>
      <c r="AS144" s="60"/>
      <c r="AT144" s="61" t="e">
        <f t="shared" ca="1" si="28"/>
        <v>#DIV/0!</v>
      </c>
      <c r="AU144" s="62">
        <v>0</v>
      </c>
      <c r="AV144" s="62"/>
      <c r="AW144" s="68">
        <v>0</v>
      </c>
      <c r="AX144" s="65">
        <v>0</v>
      </c>
      <c r="AY144" s="66">
        <f t="shared" si="30"/>
        <v>0</v>
      </c>
      <c r="AZ144" s="63">
        <f t="shared" si="31"/>
        <v>0</v>
      </c>
      <c r="BA144" s="63">
        <f t="shared" si="32"/>
        <v>0</v>
      </c>
      <c r="BB144" s="59" t="s">
        <v>1381</v>
      </c>
      <c r="BC144" s="59" t="s">
        <v>1781</v>
      </c>
      <c r="BD144" s="60"/>
      <c r="BE144" s="60">
        <f t="shared" si="42"/>
        <v>0</v>
      </c>
      <c r="BF144" s="60">
        <f t="shared" si="29"/>
        <v>0</v>
      </c>
    </row>
    <row r="145" spans="1:58" s="12" customFormat="1" x14ac:dyDescent="0.25">
      <c r="A145" s="49"/>
      <c r="B145" s="50"/>
      <c r="C145" s="69"/>
      <c r="D145" s="52"/>
      <c r="E145" s="52"/>
      <c r="F145" s="52" t="s">
        <v>1733</v>
      </c>
      <c r="G145" s="49" t="s">
        <v>114</v>
      </c>
      <c r="H145" s="53" t="s">
        <v>110</v>
      </c>
      <c r="I145" s="53" t="s">
        <v>714</v>
      </c>
      <c r="J145" s="54">
        <v>50000000</v>
      </c>
      <c r="K145" s="52"/>
      <c r="L145" s="52"/>
      <c r="M145" s="49"/>
      <c r="N145" s="52"/>
      <c r="O145" s="55" t="s">
        <v>176</v>
      </c>
      <c r="P145" s="52"/>
      <c r="Q145" s="91"/>
      <c r="R145" s="52"/>
      <c r="S145" s="52"/>
      <c r="T145" s="52"/>
      <c r="U145" s="52"/>
      <c r="V145" s="52"/>
      <c r="W145" s="52"/>
      <c r="X145" s="52"/>
      <c r="Y145" s="49"/>
      <c r="Z145" s="52"/>
      <c r="AA145" s="189">
        <v>44560</v>
      </c>
      <c r="AB145" s="189">
        <v>44664</v>
      </c>
      <c r="AC145" s="189">
        <v>44678</v>
      </c>
      <c r="AD145" s="193">
        <v>4</v>
      </c>
      <c r="AE145" s="56"/>
      <c r="AF145" s="56"/>
      <c r="AG145" s="56"/>
      <c r="AH145" s="56"/>
      <c r="AI145" s="52"/>
      <c r="AJ145" s="52" t="s">
        <v>1733</v>
      </c>
      <c r="AK145" s="54"/>
      <c r="AL145" s="56"/>
      <c r="AM145" s="56"/>
      <c r="AN145" s="56"/>
      <c r="AO145" s="58"/>
      <c r="AP145" s="58"/>
      <c r="AQ145" s="56"/>
      <c r="AR145" s="59"/>
      <c r="AS145" s="60"/>
      <c r="AT145" s="61" t="e">
        <f t="shared" ca="1" si="28"/>
        <v>#DIV/0!</v>
      </c>
      <c r="AU145" s="62">
        <v>0</v>
      </c>
      <c r="AV145" s="62"/>
      <c r="AW145" s="68">
        <v>0</v>
      </c>
      <c r="AX145" s="65">
        <v>0</v>
      </c>
      <c r="AY145" s="66">
        <f t="shared" si="30"/>
        <v>0</v>
      </c>
      <c r="AZ145" s="63">
        <f t="shared" si="31"/>
        <v>0</v>
      </c>
      <c r="BA145" s="63">
        <f t="shared" si="32"/>
        <v>0</v>
      </c>
      <c r="BB145" s="59" t="s">
        <v>1381</v>
      </c>
      <c r="BC145" s="59" t="s">
        <v>1781</v>
      </c>
      <c r="BD145" s="60"/>
      <c r="BE145" s="60">
        <f t="shared" si="42"/>
        <v>0</v>
      </c>
      <c r="BF145" s="60">
        <f t="shared" si="29"/>
        <v>0</v>
      </c>
    </row>
    <row r="146" spans="1:58" s="12" customFormat="1" ht="25.5" x14ac:dyDescent="0.25">
      <c r="A146" s="49"/>
      <c r="B146" s="50"/>
      <c r="C146" s="69"/>
      <c r="D146" s="52"/>
      <c r="E146" s="52"/>
      <c r="F146" s="52" t="s">
        <v>1734</v>
      </c>
      <c r="G146" s="49" t="s">
        <v>111</v>
      </c>
      <c r="H146" s="53" t="s">
        <v>109</v>
      </c>
      <c r="I146" s="53" t="s">
        <v>714</v>
      </c>
      <c r="J146" s="54">
        <v>17060000000</v>
      </c>
      <c r="K146" s="52"/>
      <c r="L146" s="52"/>
      <c r="M146" s="49"/>
      <c r="N146" s="52"/>
      <c r="O146" s="55" t="s">
        <v>176</v>
      </c>
      <c r="P146" s="52"/>
      <c r="Q146" s="91" t="s">
        <v>1321</v>
      </c>
      <c r="R146" s="52"/>
      <c r="S146" s="52"/>
      <c r="T146" s="52"/>
      <c r="U146" s="52"/>
      <c r="V146" s="52"/>
      <c r="W146" s="52"/>
      <c r="X146" s="52"/>
      <c r="Y146" s="49"/>
      <c r="Z146" s="52"/>
      <c r="AA146" s="189"/>
      <c r="AB146" s="189"/>
      <c r="AC146" s="189"/>
      <c r="AD146" s="193"/>
      <c r="AE146" s="56"/>
      <c r="AF146" s="56"/>
      <c r="AG146" s="56"/>
      <c r="AH146" s="56"/>
      <c r="AI146" s="52"/>
      <c r="AJ146" s="52" t="s">
        <v>1734</v>
      </c>
      <c r="AK146" s="54"/>
      <c r="AL146" s="56"/>
      <c r="AM146" s="56"/>
      <c r="AN146" s="56"/>
      <c r="AO146" s="58"/>
      <c r="AP146" s="58"/>
      <c r="AQ146" s="56"/>
      <c r="AR146" s="59"/>
      <c r="AS146" s="60"/>
      <c r="AT146" s="61" t="e">
        <f t="shared" ca="1" si="28"/>
        <v>#DIV/0!</v>
      </c>
      <c r="AU146" s="62">
        <v>0</v>
      </c>
      <c r="AV146" s="62"/>
      <c r="AW146" s="68">
        <v>0</v>
      </c>
      <c r="AX146" s="65">
        <v>0</v>
      </c>
      <c r="AY146" s="66">
        <f t="shared" si="30"/>
        <v>0</v>
      </c>
      <c r="AZ146" s="63">
        <f t="shared" si="31"/>
        <v>0</v>
      </c>
      <c r="BA146" s="63">
        <f t="shared" si="32"/>
        <v>0</v>
      </c>
      <c r="BB146" s="59" t="s">
        <v>1381</v>
      </c>
      <c r="BC146" s="59" t="s">
        <v>1781</v>
      </c>
      <c r="BD146" s="60"/>
      <c r="BE146" s="60">
        <f t="shared" si="42"/>
        <v>0</v>
      </c>
      <c r="BF146" s="60">
        <f t="shared" si="29"/>
        <v>0</v>
      </c>
    </row>
    <row r="147" spans="1:58" s="12" customFormat="1" ht="25.5" x14ac:dyDescent="0.25">
      <c r="A147" s="49"/>
      <c r="B147" s="50"/>
      <c r="C147" s="69"/>
      <c r="D147" s="52"/>
      <c r="E147" s="52"/>
      <c r="F147" s="52" t="s">
        <v>1735</v>
      </c>
      <c r="G147" s="49" t="s">
        <v>111</v>
      </c>
      <c r="H147" s="53" t="s">
        <v>109</v>
      </c>
      <c r="I147" s="53" t="s">
        <v>714</v>
      </c>
      <c r="J147" s="54">
        <v>6840000000</v>
      </c>
      <c r="K147" s="52"/>
      <c r="L147" s="52"/>
      <c r="M147" s="49"/>
      <c r="N147" s="52"/>
      <c r="O147" s="55" t="s">
        <v>176</v>
      </c>
      <c r="P147" s="52"/>
      <c r="Q147" s="91" t="s">
        <v>1306</v>
      </c>
      <c r="R147" s="52"/>
      <c r="S147" s="52"/>
      <c r="T147" s="52"/>
      <c r="U147" s="52"/>
      <c r="V147" s="52"/>
      <c r="W147" s="52"/>
      <c r="X147" s="52"/>
      <c r="Y147" s="49"/>
      <c r="Z147" s="52"/>
      <c r="AA147" s="189">
        <v>44560</v>
      </c>
      <c r="AB147" s="189">
        <v>44664</v>
      </c>
      <c r="AC147" s="189">
        <v>44678</v>
      </c>
      <c r="AD147" s="193">
        <v>4</v>
      </c>
      <c r="AE147" s="56"/>
      <c r="AF147" s="56"/>
      <c r="AG147" s="56"/>
      <c r="AH147" s="56"/>
      <c r="AI147" s="52"/>
      <c r="AJ147" s="52" t="s">
        <v>1735</v>
      </c>
      <c r="AK147" s="54"/>
      <c r="AL147" s="56"/>
      <c r="AM147" s="56"/>
      <c r="AN147" s="56"/>
      <c r="AO147" s="58"/>
      <c r="AP147" s="58"/>
      <c r="AQ147" s="56"/>
      <c r="AR147" s="59"/>
      <c r="AS147" s="60"/>
      <c r="AT147" s="61" t="e">
        <f t="shared" ca="1" si="28"/>
        <v>#DIV/0!</v>
      </c>
      <c r="AU147" s="62">
        <v>0</v>
      </c>
      <c r="AV147" s="62"/>
      <c r="AW147" s="68">
        <v>0</v>
      </c>
      <c r="AX147" s="65">
        <v>0</v>
      </c>
      <c r="AY147" s="66">
        <f t="shared" si="30"/>
        <v>0</v>
      </c>
      <c r="AZ147" s="63">
        <f t="shared" si="31"/>
        <v>0</v>
      </c>
      <c r="BA147" s="63">
        <f t="shared" si="32"/>
        <v>0</v>
      </c>
      <c r="BB147" s="59" t="s">
        <v>1381</v>
      </c>
      <c r="BC147" s="59" t="s">
        <v>1781</v>
      </c>
      <c r="BD147" s="60"/>
      <c r="BE147" s="60">
        <f t="shared" si="42"/>
        <v>0</v>
      </c>
      <c r="BF147" s="60">
        <f t="shared" si="29"/>
        <v>0</v>
      </c>
    </row>
    <row r="148" spans="1:58" s="12" customFormat="1" ht="25.5" x14ac:dyDescent="0.25">
      <c r="A148" s="49" t="s">
        <v>1736</v>
      </c>
      <c r="B148" s="50"/>
      <c r="C148" s="69"/>
      <c r="D148" s="52"/>
      <c r="E148" s="52"/>
      <c r="F148" s="52" t="s">
        <v>1737</v>
      </c>
      <c r="G148" s="49" t="s">
        <v>114</v>
      </c>
      <c r="H148" s="187" t="s">
        <v>109</v>
      </c>
      <c r="I148" s="53" t="s">
        <v>714</v>
      </c>
      <c r="J148" s="54">
        <v>3706697500</v>
      </c>
      <c r="K148" s="52"/>
      <c r="L148" s="52"/>
      <c r="M148" s="49"/>
      <c r="N148" s="52"/>
      <c r="O148" s="55" t="s">
        <v>176</v>
      </c>
      <c r="P148" s="52"/>
      <c r="Q148" s="91" t="s">
        <v>1301</v>
      </c>
      <c r="R148" s="52"/>
      <c r="S148" s="52"/>
      <c r="T148" s="52"/>
      <c r="U148" s="52"/>
      <c r="V148" s="52"/>
      <c r="W148" s="52"/>
      <c r="X148" s="52"/>
      <c r="Y148" s="49"/>
      <c r="Z148" s="52"/>
      <c r="AA148" s="189">
        <v>44560</v>
      </c>
      <c r="AB148" s="189">
        <v>44664</v>
      </c>
      <c r="AC148" s="189">
        <v>44678</v>
      </c>
      <c r="AD148" s="193">
        <v>4</v>
      </c>
      <c r="AE148" s="56"/>
      <c r="AF148" s="56"/>
      <c r="AG148" s="56"/>
      <c r="AH148" s="56"/>
      <c r="AI148" s="52"/>
      <c r="AJ148" s="52" t="s">
        <v>1737</v>
      </c>
      <c r="AK148" s="54"/>
      <c r="AL148" s="56"/>
      <c r="AM148" s="56"/>
      <c r="AN148" s="56"/>
      <c r="AO148" s="58"/>
      <c r="AP148" s="58"/>
      <c r="AQ148" s="56"/>
      <c r="AR148" s="59"/>
      <c r="AS148" s="60"/>
      <c r="AT148" s="61" t="e">
        <f t="shared" ref="AT148:AT219" ca="1" si="43">((TODAY())-AQ148)/AR148</f>
        <v>#DIV/0!</v>
      </c>
      <c r="AU148" s="62">
        <v>0</v>
      </c>
      <c r="AV148" s="62"/>
      <c r="AW148" s="68">
        <v>0</v>
      </c>
      <c r="AX148" s="65">
        <v>0</v>
      </c>
      <c r="AY148" s="66">
        <f t="shared" si="30"/>
        <v>0</v>
      </c>
      <c r="AZ148" s="63">
        <f t="shared" si="31"/>
        <v>0</v>
      </c>
      <c r="BA148" s="63">
        <f t="shared" si="32"/>
        <v>0</v>
      </c>
      <c r="BB148" s="59" t="s">
        <v>1381</v>
      </c>
      <c r="BC148" s="59" t="s">
        <v>1781</v>
      </c>
      <c r="BD148" s="60"/>
      <c r="BE148" s="60"/>
      <c r="BF148" s="60"/>
    </row>
    <row r="149" spans="1:58" s="12" customFormat="1" ht="25.5" x14ac:dyDescent="0.25">
      <c r="A149" s="49"/>
      <c r="B149" s="50"/>
      <c r="C149" s="69"/>
      <c r="D149" s="52"/>
      <c r="E149" s="52"/>
      <c r="F149" s="52" t="s">
        <v>1738</v>
      </c>
      <c r="G149" s="49" t="s">
        <v>114</v>
      </c>
      <c r="H149" s="187" t="s">
        <v>109</v>
      </c>
      <c r="I149" s="53" t="s">
        <v>714</v>
      </c>
      <c r="J149" s="54">
        <v>17000000000</v>
      </c>
      <c r="K149" s="52"/>
      <c r="L149" s="52"/>
      <c r="M149" s="49"/>
      <c r="N149" s="52"/>
      <c r="O149" s="55" t="s">
        <v>176</v>
      </c>
      <c r="P149" s="52"/>
      <c r="Q149" s="91" t="s">
        <v>1301</v>
      </c>
      <c r="R149" s="52"/>
      <c r="S149" s="52"/>
      <c r="T149" s="52"/>
      <c r="U149" s="52"/>
      <c r="V149" s="52"/>
      <c r="W149" s="52"/>
      <c r="X149" s="52"/>
      <c r="Y149" s="49"/>
      <c r="Z149" s="52"/>
      <c r="AA149" s="189">
        <v>44560</v>
      </c>
      <c r="AB149" s="189">
        <v>44664</v>
      </c>
      <c r="AC149" s="189">
        <v>44678</v>
      </c>
      <c r="AD149" s="193">
        <v>4</v>
      </c>
      <c r="AE149" s="56"/>
      <c r="AF149" s="56"/>
      <c r="AG149" s="56"/>
      <c r="AH149" s="56"/>
      <c r="AI149" s="52"/>
      <c r="AJ149" s="52" t="s">
        <v>1738</v>
      </c>
      <c r="AK149" s="54"/>
      <c r="AL149" s="56"/>
      <c r="AM149" s="56"/>
      <c r="AN149" s="56"/>
      <c r="AO149" s="58"/>
      <c r="AP149" s="58"/>
      <c r="AQ149" s="56"/>
      <c r="AR149" s="59"/>
      <c r="AS149" s="60"/>
      <c r="AT149" s="61" t="e">
        <f t="shared" ca="1" si="43"/>
        <v>#DIV/0!</v>
      </c>
      <c r="AU149" s="62">
        <v>0</v>
      </c>
      <c r="AV149" s="62"/>
      <c r="AW149" s="68">
        <v>0</v>
      </c>
      <c r="AX149" s="65">
        <v>0</v>
      </c>
      <c r="AY149" s="66">
        <f t="shared" si="30"/>
        <v>0</v>
      </c>
      <c r="AZ149" s="63">
        <f t="shared" si="31"/>
        <v>0</v>
      </c>
      <c r="BA149" s="63">
        <f t="shared" si="32"/>
        <v>0</v>
      </c>
      <c r="BB149" s="59" t="s">
        <v>1381</v>
      </c>
      <c r="BC149" s="59" t="s">
        <v>1781</v>
      </c>
      <c r="BD149" s="60"/>
      <c r="BE149" s="60"/>
      <c r="BF149" s="60"/>
    </row>
    <row r="150" spans="1:58" s="12" customFormat="1" ht="25.5" x14ac:dyDescent="0.25">
      <c r="A150" s="49"/>
      <c r="B150" s="50"/>
      <c r="C150" s="69"/>
      <c r="D150" s="52"/>
      <c r="E150" s="52"/>
      <c r="F150" s="52" t="s">
        <v>1739</v>
      </c>
      <c r="G150" s="49" t="s">
        <v>114</v>
      </c>
      <c r="H150" s="187" t="s">
        <v>109</v>
      </c>
      <c r="I150" s="53" t="s">
        <v>714</v>
      </c>
      <c r="J150" s="54">
        <v>16300000000</v>
      </c>
      <c r="K150" s="52"/>
      <c r="L150" s="52"/>
      <c r="M150" s="49"/>
      <c r="N150" s="52"/>
      <c r="O150" s="55" t="s">
        <v>176</v>
      </c>
      <c r="P150" s="52"/>
      <c r="Q150" s="91" t="s">
        <v>1304</v>
      </c>
      <c r="R150" s="52"/>
      <c r="S150" s="52"/>
      <c r="T150" s="52"/>
      <c r="U150" s="52"/>
      <c r="V150" s="52"/>
      <c r="W150" s="52"/>
      <c r="X150" s="52"/>
      <c r="Y150" s="49"/>
      <c r="Z150" s="52"/>
      <c r="AA150" s="189">
        <v>44560</v>
      </c>
      <c r="AB150" s="189">
        <v>44664</v>
      </c>
      <c r="AC150" s="189">
        <v>44678</v>
      </c>
      <c r="AD150" s="193">
        <v>4</v>
      </c>
      <c r="AE150" s="56"/>
      <c r="AF150" s="56"/>
      <c r="AG150" s="56"/>
      <c r="AH150" s="56"/>
      <c r="AI150" s="52"/>
      <c r="AJ150" s="52" t="s">
        <v>1739</v>
      </c>
      <c r="AK150" s="54"/>
      <c r="AL150" s="56"/>
      <c r="AM150" s="56"/>
      <c r="AN150" s="56"/>
      <c r="AO150" s="58"/>
      <c r="AP150" s="58"/>
      <c r="AQ150" s="56"/>
      <c r="AR150" s="59"/>
      <c r="AS150" s="60"/>
      <c r="AT150" s="61" t="e">
        <f t="shared" ca="1" si="43"/>
        <v>#DIV/0!</v>
      </c>
      <c r="AU150" s="62">
        <v>0</v>
      </c>
      <c r="AV150" s="62"/>
      <c r="AW150" s="68">
        <v>0</v>
      </c>
      <c r="AX150" s="65">
        <v>0</v>
      </c>
      <c r="AY150" s="66">
        <f t="shared" si="30"/>
        <v>0</v>
      </c>
      <c r="AZ150" s="63">
        <f t="shared" si="31"/>
        <v>0</v>
      </c>
      <c r="BA150" s="63">
        <f t="shared" si="32"/>
        <v>0</v>
      </c>
      <c r="BB150" s="59" t="s">
        <v>1381</v>
      </c>
      <c r="BC150" s="59" t="s">
        <v>1781</v>
      </c>
      <c r="BD150" s="60"/>
      <c r="BE150" s="60"/>
      <c r="BF150" s="60"/>
    </row>
    <row r="151" spans="1:58" s="12" customFormat="1" ht="25.5" x14ac:dyDescent="0.25">
      <c r="A151" s="49"/>
      <c r="B151" s="50"/>
      <c r="C151" s="69"/>
      <c r="D151" s="52"/>
      <c r="E151" s="52"/>
      <c r="F151" s="52" t="s">
        <v>1871</v>
      </c>
      <c r="G151" s="49" t="s">
        <v>111</v>
      </c>
      <c r="H151" s="187" t="s">
        <v>110</v>
      </c>
      <c r="I151" s="53" t="s">
        <v>714</v>
      </c>
      <c r="J151" s="54">
        <v>447100000000</v>
      </c>
      <c r="K151" s="52"/>
      <c r="L151" s="52"/>
      <c r="M151" s="49"/>
      <c r="N151" s="52"/>
      <c r="O151" s="55" t="s">
        <v>176</v>
      </c>
      <c r="P151" s="52"/>
      <c r="Q151" s="91" t="s">
        <v>1281</v>
      </c>
      <c r="R151" s="52"/>
      <c r="S151" s="52"/>
      <c r="T151" s="52"/>
      <c r="U151" s="52"/>
      <c r="V151" s="52"/>
      <c r="W151" s="52"/>
      <c r="X151" s="52"/>
      <c r="Y151" s="49"/>
      <c r="Z151" s="52"/>
      <c r="AA151" s="189"/>
      <c r="AB151" s="189"/>
      <c r="AC151" s="189"/>
      <c r="AD151" s="193"/>
      <c r="AE151" s="56"/>
      <c r="AF151" s="56"/>
      <c r="AG151" s="56"/>
      <c r="AH151" s="56"/>
      <c r="AI151" s="52"/>
      <c r="AJ151" s="52" t="s">
        <v>1740</v>
      </c>
      <c r="AK151" s="54"/>
      <c r="AL151" s="56"/>
      <c r="AM151" s="56"/>
      <c r="AN151" s="56"/>
      <c r="AO151" s="58"/>
      <c r="AP151" s="58"/>
      <c r="AQ151" s="56"/>
      <c r="AR151" s="59"/>
      <c r="AS151" s="60"/>
      <c r="AT151" s="61" t="e">
        <f t="shared" ca="1" si="43"/>
        <v>#DIV/0!</v>
      </c>
      <c r="AU151" s="62">
        <v>0</v>
      </c>
      <c r="AV151" s="62"/>
      <c r="AW151" s="68">
        <v>0</v>
      </c>
      <c r="AX151" s="65">
        <v>0</v>
      </c>
      <c r="AY151" s="66">
        <f t="shared" si="30"/>
        <v>0</v>
      </c>
      <c r="AZ151" s="63">
        <f t="shared" si="31"/>
        <v>0</v>
      </c>
      <c r="BA151" s="63">
        <f t="shared" si="32"/>
        <v>0</v>
      </c>
      <c r="BB151" s="59" t="s">
        <v>1381</v>
      </c>
      <c r="BC151" s="59" t="s">
        <v>1781</v>
      </c>
      <c r="BD151" s="60"/>
      <c r="BE151" s="60"/>
      <c r="BF151" s="60"/>
    </row>
    <row r="152" spans="1:58" s="12" customFormat="1" ht="38.25" x14ac:dyDescent="0.25">
      <c r="A152" s="49"/>
      <c r="B152" s="50"/>
      <c r="C152" s="69"/>
      <c r="D152" s="52"/>
      <c r="E152" s="52"/>
      <c r="F152" s="52" t="s">
        <v>1741</v>
      </c>
      <c r="G152" s="49" t="s">
        <v>111</v>
      </c>
      <c r="H152" s="187" t="s">
        <v>110</v>
      </c>
      <c r="I152" s="53" t="s">
        <v>714</v>
      </c>
      <c r="J152" s="54">
        <v>283900000000</v>
      </c>
      <c r="K152" s="52"/>
      <c r="L152" s="52"/>
      <c r="M152" s="49"/>
      <c r="N152" s="52"/>
      <c r="O152" s="55" t="s">
        <v>176</v>
      </c>
      <c r="P152" s="52"/>
      <c r="Q152" s="91" t="s">
        <v>1302</v>
      </c>
      <c r="R152" s="52"/>
      <c r="S152" s="52"/>
      <c r="T152" s="52"/>
      <c r="U152" s="52"/>
      <c r="V152" s="52"/>
      <c r="W152" s="52"/>
      <c r="X152" s="52"/>
      <c r="Y152" s="49"/>
      <c r="Z152" s="52"/>
      <c r="AA152" s="189"/>
      <c r="AB152" s="189"/>
      <c r="AC152" s="189"/>
      <c r="AD152" s="193"/>
      <c r="AE152" s="56"/>
      <c r="AF152" s="56"/>
      <c r="AG152" s="56"/>
      <c r="AH152" s="56"/>
      <c r="AI152" s="52"/>
      <c r="AJ152" s="52" t="s">
        <v>1741</v>
      </c>
      <c r="AK152" s="54"/>
      <c r="AL152" s="56"/>
      <c r="AM152" s="56"/>
      <c r="AN152" s="56"/>
      <c r="AO152" s="58"/>
      <c r="AP152" s="58"/>
      <c r="AQ152" s="56"/>
      <c r="AR152" s="59"/>
      <c r="AS152" s="60"/>
      <c r="AT152" s="61" t="e">
        <f t="shared" ca="1" si="43"/>
        <v>#DIV/0!</v>
      </c>
      <c r="AU152" s="62">
        <v>0</v>
      </c>
      <c r="AV152" s="62"/>
      <c r="AW152" s="68">
        <v>0</v>
      </c>
      <c r="AX152" s="65">
        <v>0</v>
      </c>
      <c r="AY152" s="66">
        <f t="shared" si="30"/>
        <v>0</v>
      </c>
      <c r="AZ152" s="63">
        <f t="shared" si="31"/>
        <v>0</v>
      </c>
      <c r="BA152" s="63">
        <f t="shared" si="32"/>
        <v>0</v>
      </c>
      <c r="BB152" s="59" t="s">
        <v>1381</v>
      </c>
      <c r="BC152" s="59" t="s">
        <v>1781</v>
      </c>
      <c r="BD152" s="60"/>
      <c r="BE152" s="60"/>
      <c r="BF152" s="60"/>
    </row>
    <row r="153" spans="1:58" s="12" customFormat="1" ht="25.5" x14ac:dyDescent="0.25">
      <c r="A153" s="49"/>
      <c r="B153" s="50"/>
      <c r="C153" s="69"/>
      <c r="D153" s="52"/>
      <c r="E153" s="52"/>
      <c r="F153" s="52" t="s">
        <v>1742</v>
      </c>
      <c r="G153" s="49" t="s">
        <v>111</v>
      </c>
      <c r="H153" s="187" t="s">
        <v>110</v>
      </c>
      <c r="I153" s="53" t="s">
        <v>714</v>
      </c>
      <c r="J153" s="54">
        <v>323000000000</v>
      </c>
      <c r="K153" s="52"/>
      <c r="L153" s="52"/>
      <c r="M153" s="49"/>
      <c r="N153" s="52"/>
      <c r="O153" s="55" t="s">
        <v>176</v>
      </c>
      <c r="P153" s="52"/>
      <c r="Q153" s="91"/>
      <c r="R153" s="52"/>
      <c r="S153" s="52"/>
      <c r="T153" s="52"/>
      <c r="U153" s="52"/>
      <c r="V153" s="52"/>
      <c r="W153" s="52"/>
      <c r="X153" s="52"/>
      <c r="Y153" s="49"/>
      <c r="Z153" s="52"/>
      <c r="AA153" s="189">
        <v>44560</v>
      </c>
      <c r="AB153" s="189">
        <v>44664</v>
      </c>
      <c r="AC153" s="189">
        <v>44678</v>
      </c>
      <c r="AD153" s="193">
        <v>4</v>
      </c>
      <c r="AE153" s="56"/>
      <c r="AF153" s="56"/>
      <c r="AG153" s="56"/>
      <c r="AH153" s="56"/>
      <c r="AI153" s="52"/>
      <c r="AJ153" s="52" t="s">
        <v>1742</v>
      </c>
      <c r="AK153" s="54"/>
      <c r="AL153" s="56"/>
      <c r="AM153" s="56"/>
      <c r="AN153" s="56"/>
      <c r="AO153" s="58"/>
      <c r="AP153" s="58"/>
      <c r="AQ153" s="56"/>
      <c r="AR153" s="59"/>
      <c r="AS153" s="60"/>
      <c r="AT153" s="61" t="e">
        <f t="shared" ca="1" si="43"/>
        <v>#DIV/0!</v>
      </c>
      <c r="AU153" s="62">
        <v>0</v>
      </c>
      <c r="AV153" s="62"/>
      <c r="AW153" s="68">
        <v>0</v>
      </c>
      <c r="AX153" s="65">
        <v>0</v>
      </c>
      <c r="AY153" s="66">
        <f t="shared" si="30"/>
        <v>0</v>
      </c>
      <c r="AZ153" s="63">
        <f t="shared" si="31"/>
        <v>0</v>
      </c>
      <c r="BA153" s="63">
        <f t="shared" si="32"/>
        <v>0</v>
      </c>
      <c r="BB153" s="59" t="s">
        <v>1381</v>
      </c>
      <c r="BC153" s="59" t="s">
        <v>1781</v>
      </c>
      <c r="BD153" s="60"/>
      <c r="BE153" s="60"/>
      <c r="BF153" s="60"/>
    </row>
    <row r="154" spans="1:58" s="12" customFormat="1" ht="25.5" x14ac:dyDescent="0.25">
      <c r="A154" s="49"/>
      <c r="B154" s="50"/>
      <c r="C154" s="69"/>
      <c r="D154" s="52"/>
      <c r="E154" s="52"/>
      <c r="F154" s="52" t="s">
        <v>1743</v>
      </c>
      <c r="G154" s="49" t="s">
        <v>113</v>
      </c>
      <c r="H154" s="187" t="s">
        <v>110</v>
      </c>
      <c r="I154" s="53" t="s">
        <v>714</v>
      </c>
      <c r="J154" s="54">
        <v>3160888000000</v>
      </c>
      <c r="K154" s="52"/>
      <c r="L154" s="52"/>
      <c r="M154" s="49"/>
      <c r="N154" s="52"/>
      <c r="O154" s="55" t="s">
        <v>176</v>
      </c>
      <c r="P154" s="52"/>
      <c r="Q154" s="91" t="s">
        <v>1821</v>
      </c>
      <c r="R154" s="52"/>
      <c r="S154" s="52"/>
      <c r="T154" s="52"/>
      <c r="U154" s="52"/>
      <c r="V154" s="52"/>
      <c r="W154" s="52"/>
      <c r="X154" s="52"/>
      <c r="Y154" s="49"/>
      <c r="Z154" s="52"/>
      <c r="AA154" s="189">
        <v>44560</v>
      </c>
      <c r="AB154" s="189">
        <v>44664</v>
      </c>
      <c r="AC154" s="189">
        <v>44678</v>
      </c>
      <c r="AD154" s="193">
        <v>4</v>
      </c>
      <c r="AE154" s="56"/>
      <c r="AF154" s="56"/>
      <c r="AG154" s="56"/>
      <c r="AH154" s="56"/>
      <c r="AI154" s="52"/>
      <c r="AJ154" s="52" t="s">
        <v>1743</v>
      </c>
      <c r="AK154" s="54"/>
      <c r="AL154" s="56"/>
      <c r="AM154" s="56"/>
      <c r="AN154" s="56"/>
      <c r="AO154" s="58"/>
      <c r="AP154" s="58"/>
      <c r="AQ154" s="56"/>
      <c r="AR154" s="59"/>
      <c r="AS154" s="60"/>
      <c r="AT154" s="61" t="e">
        <f t="shared" ca="1" si="43"/>
        <v>#DIV/0!</v>
      </c>
      <c r="AU154" s="62">
        <v>0</v>
      </c>
      <c r="AV154" s="62"/>
      <c r="AW154" s="68">
        <v>0</v>
      </c>
      <c r="AX154" s="65">
        <v>0</v>
      </c>
      <c r="AY154" s="66">
        <f t="shared" ref="AY154:AY225" si="44">+AU154</f>
        <v>0</v>
      </c>
      <c r="AZ154" s="63">
        <f t="shared" ref="AZ154:AZ225" si="45">+AY154-AX154</f>
        <v>0</v>
      </c>
      <c r="BA154" s="63">
        <f t="shared" ref="BA154:BA225" si="46">+AU154-AW154</f>
        <v>0</v>
      </c>
      <c r="BB154" s="59" t="s">
        <v>1381</v>
      </c>
      <c r="BC154" s="59" t="s">
        <v>1781</v>
      </c>
      <c r="BD154" s="60"/>
      <c r="BE154" s="60"/>
      <c r="BF154" s="60"/>
    </row>
    <row r="155" spans="1:58" s="12" customFormat="1" ht="25.5" x14ac:dyDescent="0.25">
      <c r="A155" s="49"/>
      <c r="B155" s="50"/>
      <c r="C155" s="69"/>
      <c r="D155" s="52"/>
      <c r="E155" s="52"/>
      <c r="F155" s="52" t="s">
        <v>1744</v>
      </c>
      <c r="G155" s="49" t="s">
        <v>121</v>
      </c>
      <c r="H155" s="187" t="s">
        <v>109</v>
      </c>
      <c r="I155" s="53" t="s">
        <v>714</v>
      </c>
      <c r="J155" s="54">
        <v>250000000</v>
      </c>
      <c r="K155" s="52"/>
      <c r="L155" s="52"/>
      <c r="M155" s="49"/>
      <c r="N155" s="52"/>
      <c r="O155" s="55" t="s">
        <v>176</v>
      </c>
      <c r="P155" s="52"/>
      <c r="Q155" s="91" t="s">
        <v>1281</v>
      </c>
      <c r="R155" s="52"/>
      <c r="S155" s="52"/>
      <c r="T155" s="52"/>
      <c r="U155" s="52"/>
      <c r="V155" s="52"/>
      <c r="W155" s="52"/>
      <c r="X155" s="52"/>
      <c r="Y155" s="49"/>
      <c r="Z155" s="52"/>
      <c r="AA155" s="189">
        <v>44560</v>
      </c>
      <c r="AB155" s="189">
        <v>44664</v>
      </c>
      <c r="AC155" s="189">
        <v>44678</v>
      </c>
      <c r="AD155" s="193">
        <v>4</v>
      </c>
      <c r="AE155" s="56"/>
      <c r="AF155" s="56"/>
      <c r="AG155" s="56"/>
      <c r="AH155" s="56"/>
      <c r="AI155" s="52"/>
      <c r="AJ155" s="52" t="s">
        <v>1744</v>
      </c>
      <c r="AK155" s="54"/>
      <c r="AL155" s="56"/>
      <c r="AM155" s="56"/>
      <c r="AN155" s="56"/>
      <c r="AO155" s="58"/>
      <c r="AP155" s="58"/>
      <c r="AQ155" s="56"/>
      <c r="AR155" s="59"/>
      <c r="AS155" s="60"/>
      <c r="AT155" s="61" t="e">
        <f t="shared" ca="1" si="43"/>
        <v>#DIV/0!</v>
      </c>
      <c r="AU155" s="62">
        <v>0</v>
      </c>
      <c r="AV155" s="62"/>
      <c r="AW155" s="68">
        <v>0</v>
      </c>
      <c r="AX155" s="65">
        <v>0</v>
      </c>
      <c r="AY155" s="66">
        <f t="shared" si="44"/>
        <v>0</v>
      </c>
      <c r="AZ155" s="63">
        <f t="shared" si="45"/>
        <v>0</v>
      </c>
      <c r="BA155" s="63">
        <f t="shared" si="46"/>
        <v>0</v>
      </c>
      <c r="BB155" s="59" t="s">
        <v>1381</v>
      </c>
      <c r="BC155" s="59" t="s">
        <v>1781</v>
      </c>
      <c r="BD155" s="60"/>
      <c r="BE155" s="60"/>
      <c r="BF155" s="60"/>
    </row>
    <row r="156" spans="1:58" s="12" customFormat="1" ht="63.75" x14ac:dyDescent="0.25">
      <c r="A156" s="49"/>
      <c r="B156" s="50"/>
      <c r="C156" s="69"/>
      <c r="D156" s="52"/>
      <c r="E156" s="52"/>
      <c r="F156" s="52" t="s">
        <v>1745</v>
      </c>
      <c r="G156" s="49" t="s">
        <v>113</v>
      </c>
      <c r="H156" s="187" t="s">
        <v>110</v>
      </c>
      <c r="I156" s="53" t="s">
        <v>714</v>
      </c>
      <c r="J156" s="54">
        <v>720000000000</v>
      </c>
      <c r="K156" s="52"/>
      <c r="L156" s="52"/>
      <c r="M156" s="49"/>
      <c r="N156" s="52"/>
      <c r="O156" s="55" t="s">
        <v>176</v>
      </c>
      <c r="P156" s="52"/>
      <c r="Q156" s="91" t="s">
        <v>1412</v>
      </c>
      <c r="R156" s="52"/>
      <c r="S156" s="52"/>
      <c r="T156" s="52"/>
      <c r="U156" s="52"/>
      <c r="V156" s="52"/>
      <c r="W156" s="52"/>
      <c r="X156" s="52"/>
      <c r="Y156" s="49"/>
      <c r="Z156" s="52"/>
      <c r="AA156" s="189">
        <v>44560</v>
      </c>
      <c r="AB156" s="189">
        <v>44664</v>
      </c>
      <c r="AC156" s="189">
        <v>44678</v>
      </c>
      <c r="AD156" s="193">
        <v>4</v>
      </c>
      <c r="AE156" s="56"/>
      <c r="AF156" s="56"/>
      <c r="AG156" s="56"/>
      <c r="AH156" s="56"/>
      <c r="AI156" s="52"/>
      <c r="AJ156" s="52" t="s">
        <v>1745</v>
      </c>
      <c r="AK156" s="54"/>
      <c r="AL156" s="56"/>
      <c r="AM156" s="56"/>
      <c r="AN156" s="56"/>
      <c r="AO156" s="58"/>
      <c r="AP156" s="58"/>
      <c r="AQ156" s="56"/>
      <c r="AR156" s="59"/>
      <c r="AS156" s="60"/>
      <c r="AT156" s="61" t="e">
        <f t="shared" ca="1" si="43"/>
        <v>#DIV/0!</v>
      </c>
      <c r="AU156" s="62">
        <v>0</v>
      </c>
      <c r="AV156" s="62"/>
      <c r="AW156" s="68">
        <v>0</v>
      </c>
      <c r="AX156" s="65">
        <v>0</v>
      </c>
      <c r="AY156" s="66">
        <f t="shared" si="44"/>
        <v>0</v>
      </c>
      <c r="AZ156" s="63">
        <f t="shared" si="45"/>
        <v>0</v>
      </c>
      <c r="BA156" s="63">
        <f t="shared" si="46"/>
        <v>0</v>
      </c>
      <c r="BB156" s="59" t="s">
        <v>1381</v>
      </c>
      <c r="BC156" s="59" t="s">
        <v>1781</v>
      </c>
      <c r="BD156" s="60"/>
      <c r="BE156" s="60"/>
      <c r="BF156" s="60"/>
    </row>
    <row r="157" spans="1:58" s="12" customFormat="1" ht="25.5" x14ac:dyDescent="0.25">
      <c r="A157" s="49"/>
      <c r="B157" s="50"/>
      <c r="C157" s="69"/>
      <c r="D157" s="52"/>
      <c r="E157" s="52"/>
      <c r="F157" s="52" t="s">
        <v>1746</v>
      </c>
      <c r="G157" s="49" t="s">
        <v>113</v>
      </c>
      <c r="H157" s="187" t="s">
        <v>110</v>
      </c>
      <c r="I157" s="53" t="s">
        <v>714</v>
      </c>
      <c r="J157" s="54">
        <v>4800000000</v>
      </c>
      <c r="K157" s="52"/>
      <c r="L157" s="52"/>
      <c r="M157" s="49"/>
      <c r="N157" s="52"/>
      <c r="O157" s="55" t="s">
        <v>176</v>
      </c>
      <c r="P157" s="52"/>
      <c r="Q157" s="91" t="s">
        <v>1304</v>
      </c>
      <c r="R157" s="52"/>
      <c r="S157" s="52"/>
      <c r="T157" s="52"/>
      <c r="U157" s="52"/>
      <c r="V157" s="52"/>
      <c r="W157" s="52"/>
      <c r="X157" s="52"/>
      <c r="Y157" s="49"/>
      <c r="Z157" s="52"/>
      <c r="AA157" s="189">
        <v>44560</v>
      </c>
      <c r="AB157" s="189">
        <v>44664</v>
      </c>
      <c r="AC157" s="189">
        <v>44678</v>
      </c>
      <c r="AD157" s="193">
        <v>4</v>
      </c>
      <c r="AE157" s="56"/>
      <c r="AF157" s="56"/>
      <c r="AG157" s="56"/>
      <c r="AH157" s="56"/>
      <c r="AI157" s="52"/>
      <c r="AJ157" s="52" t="s">
        <v>1746</v>
      </c>
      <c r="AK157" s="54"/>
      <c r="AL157" s="56"/>
      <c r="AM157" s="56"/>
      <c r="AN157" s="56"/>
      <c r="AO157" s="58"/>
      <c r="AP157" s="58"/>
      <c r="AQ157" s="56"/>
      <c r="AR157" s="59"/>
      <c r="AS157" s="60"/>
      <c r="AT157" s="61" t="e">
        <f t="shared" ca="1" si="43"/>
        <v>#DIV/0!</v>
      </c>
      <c r="AU157" s="62">
        <v>0</v>
      </c>
      <c r="AV157" s="62"/>
      <c r="AW157" s="68">
        <v>0</v>
      </c>
      <c r="AX157" s="65">
        <v>0</v>
      </c>
      <c r="AY157" s="66">
        <f t="shared" si="44"/>
        <v>0</v>
      </c>
      <c r="AZ157" s="63">
        <f t="shared" si="45"/>
        <v>0</v>
      </c>
      <c r="BA157" s="63">
        <f t="shared" si="46"/>
        <v>0</v>
      </c>
      <c r="BB157" s="59" t="s">
        <v>1381</v>
      </c>
      <c r="BC157" s="59" t="s">
        <v>1781</v>
      </c>
      <c r="BD157" s="60"/>
      <c r="BE157" s="60"/>
      <c r="BF157" s="60"/>
    </row>
    <row r="158" spans="1:58" s="12" customFormat="1" ht="25.5" x14ac:dyDescent="0.25">
      <c r="A158" s="49"/>
      <c r="B158" s="50"/>
      <c r="C158" s="69"/>
      <c r="D158" s="52"/>
      <c r="E158" s="52"/>
      <c r="F158" s="52" t="s">
        <v>1747</v>
      </c>
      <c r="G158" s="52" t="s">
        <v>115</v>
      </c>
      <c r="H158" s="187" t="s">
        <v>110</v>
      </c>
      <c r="I158" s="53" t="s">
        <v>714</v>
      </c>
      <c r="J158" s="54">
        <v>24000000000</v>
      </c>
      <c r="K158" s="52"/>
      <c r="L158" s="52"/>
      <c r="M158" s="49"/>
      <c r="N158" s="52"/>
      <c r="O158" s="55" t="s">
        <v>176</v>
      </c>
      <c r="P158" s="52"/>
      <c r="Q158" s="91" t="s">
        <v>1389</v>
      </c>
      <c r="R158" s="52"/>
      <c r="S158" s="52"/>
      <c r="T158" s="52"/>
      <c r="U158" s="52"/>
      <c r="V158" s="52"/>
      <c r="W158" s="52"/>
      <c r="X158" s="52"/>
      <c r="Y158" s="49"/>
      <c r="Z158" s="52"/>
      <c r="AA158" s="189">
        <v>44560</v>
      </c>
      <c r="AB158" s="189">
        <v>44664</v>
      </c>
      <c r="AC158" s="189">
        <v>44678</v>
      </c>
      <c r="AD158" s="193">
        <v>4</v>
      </c>
      <c r="AE158" s="56"/>
      <c r="AF158" s="56"/>
      <c r="AG158" s="56"/>
      <c r="AH158" s="56"/>
      <c r="AI158" s="52"/>
      <c r="AJ158" s="52" t="s">
        <v>1747</v>
      </c>
      <c r="AK158" s="54"/>
      <c r="AL158" s="56"/>
      <c r="AM158" s="56"/>
      <c r="AN158" s="56"/>
      <c r="AO158" s="58"/>
      <c r="AP158" s="58"/>
      <c r="AQ158" s="56"/>
      <c r="AR158" s="59"/>
      <c r="AS158" s="60"/>
      <c r="AT158" s="61" t="e">
        <f t="shared" ca="1" si="43"/>
        <v>#DIV/0!</v>
      </c>
      <c r="AU158" s="62">
        <v>0</v>
      </c>
      <c r="AV158" s="62"/>
      <c r="AW158" s="68">
        <v>0</v>
      </c>
      <c r="AX158" s="65">
        <v>0</v>
      </c>
      <c r="AY158" s="66">
        <f t="shared" si="44"/>
        <v>0</v>
      </c>
      <c r="AZ158" s="63">
        <f t="shared" si="45"/>
        <v>0</v>
      </c>
      <c r="BA158" s="63">
        <f t="shared" si="46"/>
        <v>0</v>
      </c>
      <c r="BB158" s="59" t="s">
        <v>1381</v>
      </c>
      <c r="BC158" s="59" t="s">
        <v>1781</v>
      </c>
      <c r="BD158" s="60"/>
      <c r="BE158" s="60"/>
      <c r="BF158" s="60"/>
    </row>
    <row r="159" spans="1:58" s="12" customFormat="1" ht="25.5" x14ac:dyDescent="0.25">
      <c r="A159" s="49"/>
      <c r="B159" s="50"/>
      <c r="C159" s="69"/>
      <c r="D159" s="52"/>
      <c r="E159" s="52"/>
      <c r="F159" s="52" t="s">
        <v>1748</v>
      </c>
      <c r="G159" s="52" t="s">
        <v>115</v>
      </c>
      <c r="H159" s="187" t="s">
        <v>110</v>
      </c>
      <c r="I159" s="53" t="s">
        <v>714</v>
      </c>
      <c r="J159" s="54">
        <v>7821012280</v>
      </c>
      <c r="K159" s="52"/>
      <c r="L159" s="52"/>
      <c r="M159" s="49"/>
      <c r="N159" s="52"/>
      <c r="O159" s="55" t="s">
        <v>176</v>
      </c>
      <c r="P159" s="52"/>
      <c r="Q159" s="91"/>
      <c r="R159" s="52"/>
      <c r="S159" s="52"/>
      <c r="T159" s="52"/>
      <c r="U159" s="52"/>
      <c r="V159" s="52"/>
      <c r="W159" s="52"/>
      <c r="X159" s="52"/>
      <c r="Y159" s="49"/>
      <c r="Z159" s="52"/>
      <c r="AA159" s="189">
        <v>44560</v>
      </c>
      <c r="AB159" s="189">
        <v>44664</v>
      </c>
      <c r="AC159" s="189">
        <v>44678</v>
      </c>
      <c r="AD159" s="193">
        <v>4</v>
      </c>
      <c r="AE159" s="56"/>
      <c r="AF159" s="56"/>
      <c r="AG159" s="56"/>
      <c r="AH159" s="56"/>
      <c r="AI159" s="52"/>
      <c r="AJ159" s="52" t="s">
        <v>1748</v>
      </c>
      <c r="AK159" s="54"/>
      <c r="AL159" s="56"/>
      <c r="AM159" s="56"/>
      <c r="AN159" s="56"/>
      <c r="AO159" s="58"/>
      <c r="AP159" s="58"/>
      <c r="AQ159" s="56"/>
      <c r="AR159" s="59"/>
      <c r="AS159" s="60"/>
      <c r="AT159" s="61" t="e">
        <f t="shared" ca="1" si="43"/>
        <v>#DIV/0!</v>
      </c>
      <c r="AU159" s="62">
        <v>0</v>
      </c>
      <c r="AV159" s="62"/>
      <c r="AW159" s="68">
        <v>0</v>
      </c>
      <c r="AX159" s="65">
        <v>0</v>
      </c>
      <c r="AY159" s="66">
        <f t="shared" si="44"/>
        <v>0</v>
      </c>
      <c r="AZ159" s="63">
        <f t="shared" si="45"/>
        <v>0</v>
      </c>
      <c r="BA159" s="63">
        <f t="shared" si="46"/>
        <v>0</v>
      </c>
      <c r="BB159" s="59" t="s">
        <v>1381</v>
      </c>
      <c r="BC159" s="59" t="s">
        <v>1781</v>
      </c>
      <c r="BD159" s="60"/>
      <c r="BE159" s="60"/>
      <c r="BF159" s="60"/>
    </row>
    <row r="160" spans="1:58" s="12" customFormat="1" ht="38.25" x14ac:dyDescent="0.25">
      <c r="A160" s="49"/>
      <c r="B160" s="50"/>
      <c r="C160" s="69"/>
      <c r="D160" s="52"/>
      <c r="E160" s="52"/>
      <c r="F160" s="52" t="s">
        <v>1749</v>
      </c>
      <c r="G160" s="52" t="s">
        <v>115</v>
      </c>
      <c r="H160" s="187" t="s">
        <v>110</v>
      </c>
      <c r="I160" s="53" t="s">
        <v>714</v>
      </c>
      <c r="J160" s="54">
        <v>16945528000</v>
      </c>
      <c r="K160" s="52"/>
      <c r="L160" s="52"/>
      <c r="M160" s="49"/>
      <c r="N160" s="52"/>
      <c r="O160" s="55" t="s">
        <v>176</v>
      </c>
      <c r="P160" s="52"/>
      <c r="Q160" s="91" t="s">
        <v>1387</v>
      </c>
      <c r="R160" s="52"/>
      <c r="S160" s="52"/>
      <c r="T160" s="52"/>
      <c r="U160" s="52"/>
      <c r="V160" s="52"/>
      <c r="W160" s="52"/>
      <c r="X160" s="52"/>
      <c r="Y160" s="49"/>
      <c r="Z160" s="52"/>
      <c r="AA160" s="189">
        <v>44560</v>
      </c>
      <c r="AB160" s="189">
        <v>44664</v>
      </c>
      <c r="AC160" s="189">
        <v>44678</v>
      </c>
      <c r="AD160" s="193">
        <v>4</v>
      </c>
      <c r="AE160" s="56"/>
      <c r="AF160" s="56"/>
      <c r="AG160" s="56"/>
      <c r="AH160" s="56"/>
      <c r="AI160" s="52"/>
      <c r="AJ160" s="52" t="s">
        <v>1749</v>
      </c>
      <c r="AK160" s="54"/>
      <c r="AL160" s="56"/>
      <c r="AM160" s="56"/>
      <c r="AN160" s="56"/>
      <c r="AO160" s="58"/>
      <c r="AP160" s="58"/>
      <c r="AQ160" s="56"/>
      <c r="AR160" s="59"/>
      <c r="AS160" s="60"/>
      <c r="AT160" s="61" t="e">
        <f t="shared" ca="1" si="43"/>
        <v>#DIV/0!</v>
      </c>
      <c r="AU160" s="62">
        <v>0</v>
      </c>
      <c r="AV160" s="62"/>
      <c r="AW160" s="68">
        <v>0</v>
      </c>
      <c r="AX160" s="65">
        <v>0</v>
      </c>
      <c r="AY160" s="66">
        <f t="shared" si="44"/>
        <v>0</v>
      </c>
      <c r="AZ160" s="63">
        <f t="shared" si="45"/>
        <v>0</v>
      </c>
      <c r="BA160" s="63">
        <f t="shared" si="46"/>
        <v>0</v>
      </c>
      <c r="BB160" s="59" t="s">
        <v>1381</v>
      </c>
      <c r="BC160" s="59" t="s">
        <v>1781</v>
      </c>
      <c r="BD160" s="60"/>
      <c r="BE160" s="60"/>
      <c r="BF160" s="60"/>
    </row>
    <row r="161" spans="1:58" s="12" customFormat="1" ht="38.25" x14ac:dyDescent="0.25">
      <c r="A161" s="49"/>
      <c r="B161" s="50"/>
      <c r="C161" s="69"/>
      <c r="D161" s="52"/>
      <c r="E161" s="52"/>
      <c r="F161" s="52" t="s">
        <v>1750</v>
      </c>
      <c r="G161" s="52" t="s">
        <v>115</v>
      </c>
      <c r="H161" s="187" t="s">
        <v>110</v>
      </c>
      <c r="I161" s="53" t="s">
        <v>714</v>
      </c>
      <c r="J161" s="54">
        <v>14000000000</v>
      </c>
      <c r="K161" s="52"/>
      <c r="L161" s="52"/>
      <c r="M161" s="49"/>
      <c r="N161" s="52"/>
      <c r="O161" s="55" t="s">
        <v>176</v>
      </c>
      <c r="P161" s="52"/>
      <c r="Q161" s="91" t="s">
        <v>1281</v>
      </c>
      <c r="R161" s="52"/>
      <c r="S161" s="52"/>
      <c r="T161" s="52"/>
      <c r="U161" s="52"/>
      <c r="V161" s="52"/>
      <c r="W161" s="52"/>
      <c r="X161" s="52"/>
      <c r="Y161" s="49"/>
      <c r="Z161" s="52"/>
      <c r="AA161" s="189">
        <v>44560</v>
      </c>
      <c r="AB161" s="189">
        <v>44664</v>
      </c>
      <c r="AC161" s="189">
        <v>44678</v>
      </c>
      <c r="AD161" s="193">
        <v>4</v>
      </c>
      <c r="AE161" s="56"/>
      <c r="AF161" s="56"/>
      <c r="AG161" s="56"/>
      <c r="AH161" s="56"/>
      <c r="AI161" s="52"/>
      <c r="AJ161" s="52" t="s">
        <v>1750</v>
      </c>
      <c r="AK161" s="54"/>
      <c r="AL161" s="56"/>
      <c r="AM161" s="56"/>
      <c r="AN161" s="56"/>
      <c r="AO161" s="58"/>
      <c r="AP161" s="58"/>
      <c r="AQ161" s="56"/>
      <c r="AR161" s="59"/>
      <c r="AS161" s="60"/>
      <c r="AT161" s="61" t="e">
        <f t="shared" ca="1" si="43"/>
        <v>#DIV/0!</v>
      </c>
      <c r="AU161" s="62">
        <v>0</v>
      </c>
      <c r="AV161" s="62"/>
      <c r="AW161" s="68">
        <v>0</v>
      </c>
      <c r="AX161" s="65">
        <v>0</v>
      </c>
      <c r="AY161" s="66">
        <f t="shared" si="44"/>
        <v>0</v>
      </c>
      <c r="AZ161" s="63">
        <f t="shared" si="45"/>
        <v>0</v>
      </c>
      <c r="BA161" s="63">
        <f t="shared" si="46"/>
        <v>0</v>
      </c>
      <c r="BB161" s="59" t="s">
        <v>1381</v>
      </c>
      <c r="BC161" s="59" t="s">
        <v>1781</v>
      </c>
      <c r="BD161" s="60"/>
      <c r="BE161" s="60"/>
      <c r="BF161" s="60"/>
    </row>
    <row r="162" spans="1:58" s="12" customFormat="1" ht="38.25" x14ac:dyDescent="0.25">
      <c r="A162" s="49"/>
      <c r="B162" s="50"/>
      <c r="C162" s="69"/>
      <c r="D162" s="52"/>
      <c r="E162" s="52"/>
      <c r="F162" s="52" t="s">
        <v>1751</v>
      </c>
      <c r="G162" s="52" t="s">
        <v>115</v>
      </c>
      <c r="H162" s="187" t="s">
        <v>110</v>
      </c>
      <c r="I162" s="53" t="s">
        <v>714</v>
      </c>
      <c r="J162" s="54">
        <v>930000000</v>
      </c>
      <c r="K162" s="52"/>
      <c r="L162" s="52"/>
      <c r="M162" s="49"/>
      <c r="N162" s="52"/>
      <c r="O162" s="55" t="s">
        <v>176</v>
      </c>
      <c r="P162" s="52"/>
      <c r="Q162" s="91" t="s">
        <v>1390</v>
      </c>
      <c r="R162" s="52"/>
      <c r="S162" s="52"/>
      <c r="T162" s="52"/>
      <c r="U162" s="52"/>
      <c r="V162" s="52"/>
      <c r="W162" s="52"/>
      <c r="X162" s="52"/>
      <c r="Y162" s="49"/>
      <c r="Z162" s="52"/>
      <c r="AA162" s="189">
        <v>44560</v>
      </c>
      <c r="AB162" s="189">
        <v>44664</v>
      </c>
      <c r="AC162" s="189">
        <v>44678</v>
      </c>
      <c r="AD162" s="193">
        <v>4</v>
      </c>
      <c r="AE162" s="56"/>
      <c r="AF162" s="56"/>
      <c r="AG162" s="56"/>
      <c r="AH162" s="56"/>
      <c r="AI162" s="52"/>
      <c r="AJ162" s="52" t="s">
        <v>1751</v>
      </c>
      <c r="AK162" s="54"/>
      <c r="AL162" s="56"/>
      <c r="AM162" s="56"/>
      <c r="AN162" s="56"/>
      <c r="AO162" s="58"/>
      <c r="AP162" s="58"/>
      <c r="AQ162" s="56"/>
      <c r="AR162" s="59"/>
      <c r="AS162" s="60"/>
      <c r="AT162" s="61" t="e">
        <f t="shared" ca="1" si="43"/>
        <v>#DIV/0!</v>
      </c>
      <c r="AU162" s="62">
        <v>0</v>
      </c>
      <c r="AV162" s="62"/>
      <c r="AW162" s="68">
        <v>0</v>
      </c>
      <c r="AX162" s="65">
        <v>0</v>
      </c>
      <c r="AY162" s="66">
        <f t="shared" si="44"/>
        <v>0</v>
      </c>
      <c r="AZ162" s="63">
        <f t="shared" si="45"/>
        <v>0</v>
      </c>
      <c r="BA162" s="63">
        <f t="shared" si="46"/>
        <v>0</v>
      </c>
      <c r="BB162" s="59" t="s">
        <v>1381</v>
      </c>
      <c r="BC162" s="59" t="s">
        <v>1781</v>
      </c>
      <c r="BD162" s="60"/>
      <c r="BE162" s="60"/>
      <c r="BF162" s="60"/>
    </row>
    <row r="163" spans="1:58" s="12" customFormat="1" ht="51" x14ac:dyDescent="0.25">
      <c r="A163" s="49"/>
      <c r="B163" s="50"/>
      <c r="C163" s="69"/>
      <c r="D163" s="52"/>
      <c r="E163" s="52"/>
      <c r="F163" s="52" t="s">
        <v>1752</v>
      </c>
      <c r="G163" s="52" t="s">
        <v>115</v>
      </c>
      <c r="H163" s="187" t="s">
        <v>124</v>
      </c>
      <c r="I163" s="53" t="s">
        <v>714</v>
      </c>
      <c r="J163" s="54">
        <v>6000000000</v>
      </c>
      <c r="K163" s="52"/>
      <c r="L163" s="52"/>
      <c r="M163" s="49"/>
      <c r="N163" s="52"/>
      <c r="O163" s="55" t="s">
        <v>176</v>
      </c>
      <c r="P163" s="52"/>
      <c r="Q163" s="91" t="s">
        <v>1412</v>
      </c>
      <c r="R163" s="52"/>
      <c r="S163" s="52"/>
      <c r="T163" s="52"/>
      <c r="U163" s="52"/>
      <c r="V163" s="52"/>
      <c r="W163" s="52"/>
      <c r="X163" s="52"/>
      <c r="Y163" s="49"/>
      <c r="Z163" s="52"/>
      <c r="AA163" s="189">
        <v>44560</v>
      </c>
      <c r="AB163" s="189">
        <v>44664</v>
      </c>
      <c r="AC163" s="189">
        <v>44678</v>
      </c>
      <c r="AD163" s="193">
        <v>4</v>
      </c>
      <c r="AE163" s="56"/>
      <c r="AF163" s="56"/>
      <c r="AG163" s="56"/>
      <c r="AH163" s="56"/>
      <c r="AI163" s="52"/>
      <c r="AJ163" s="52" t="s">
        <v>1752</v>
      </c>
      <c r="AK163" s="54"/>
      <c r="AL163" s="56"/>
      <c r="AM163" s="56"/>
      <c r="AN163" s="56"/>
      <c r="AO163" s="58"/>
      <c r="AP163" s="58"/>
      <c r="AQ163" s="56"/>
      <c r="AR163" s="59"/>
      <c r="AS163" s="60"/>
      <c r="AT163" s="61" t="e">
        <f t="shared" ca="1" si="43"/>
        <v>#DIV/0!</v>
      </c>
      <c r="AU163" s="62">
        <v>0</v>
      </c>
      <c r="AV163" s="62"/>
      <c r="AW163" s="68">
        <v>0</v>
      </c>
      <c r="AX163" s="65">
        <v>0</v>
      </c>
      <c r="AY163" s="66">
        <f t="shared" si="44"/>
        <v>0</v>
      </c>
      <c r="AZ163" s="63">
        <f t="shared" si="45"/>
        <v>0</v>
      </c>
      <c r="BA163" s="63">
        <f t="shared" si="46"/>
        <v>0</v>
      </c>
      <c r="BB163" s="59" t="s">
        <v>1381</v>
      </c>
      <c r="BC163" s="59" t="s">
        <v>1781</v>
      </c>
      <c r="BD163" s="60"/>
      <c r="BE163" s="60"/>
      <c r="BF163" s="60"/>
    </row>
    <row r="164" spans="1:58" s="12" customFormat="1" ht="38.25" x14ac:dyDescent="0.25">
      <c r="A164" s="49"/>
      <c r="B164" s="50"/>
      <c r="C164" s="69"/>
      <c r="D164" s="52"/>
      <c r="E164" s="52"/>
      <c r="F164" s="52" t="s">
        <v>1753</v>
      </c>
      <c r="G164" s="52" t="s">
        <v>115</v>
      </c>
      <c r="H164" s="187" t="s">
        <v>109</v>
      </c>
      <c r="I164" s="53" t="s">
        <v>714</v>
      </c>
      <c r="J164" s="54">
        <v>2050000000</v>
      </c>
      <c r="K164" s="52"/>
      <c r="L164" s="52"/>
      <c r="M164" s="49"/>
      <c r="N164" s="52"/>
      <c r="O164" s="55" t="s">
        <v>176</v>
      </c>
      <c r="P164" s="52"/>
      <c r="Q164" s="91" t="s">
        <v>1321</v>
      </c>
      <c r="R164" s="52"/>
      <c r="S164" s="52"/>
      <c r="T164" s="52"/>
      <c r="U164" s="52"/>
      <c r="V164" s="52"/>
      <c r="W164" s="52"/>
      <c r="X164" s="52"/>
      <c r="Y164" s="49"/>
      <c r="Z164" s="52"/>
      <c r="AA164" s="189">
        <v>44560</v>
      </c>
      <c r="AB164" s="189">
        <v>44664</v>
      </c>
      <c r="AC164" s="189">
        <v>44678</v>
      </c>
      <c r="AD164" s="193">
        <v>4</v>
      </c>
      <c r="AE164" s="56"/>
      <c r="AF164" s="56"/>
      <c r="AG164" s="56"/>
      <c r="AH164" s="56"/>
      <c r="AI164" s="52"/>
      <c r="AJ164" s="52" t="s">
        <v>1753</v>
      </c>
      <c r="AK164" s="54"/>
      <c r="AL164" s="56"/>
      <c r="AM164" s="56"/>
      <c r="AN164" s="56"/>
      <c r="AO164" s="58"/>
      <c r="AP164" s="58"/>
      <c r="AQ164" s="56"/>
      <c r="AR164" s="59"/>
      <c r="AS164" s="60"/>
      <c r="AT164" s="61" t="e">
        <f t="shared" ca="1" si="43"/>
        <v>#DIV/0!</v>
      </c>
      <c r="AU164" s="62">
        <v>0</v>
      </c>
      <c r="AV164" s="62"/>
      <c r="AW164" s="68">
        <v>0</v>
      </c>
      <c r="AX164" s="65">
        <v>0</v>
      </c>
      <c r="AY164" s="66">
        <f t="shared" si="44"/>
        <v>0</v>
      </c>
      <c r="AZ164" s="63">
        <f t="shared" si="45"/>
        <v>0</v>
      </c>
      <c r="BA164" s="63">
        <f t="shared" si="46"/>
        <v>0</v>
      </c>
      <c r="BB164" s="59" t="s">
        <v>1381</v>
      </c>
      <c r="BC164" s="59" t="s">
        <v>1781</v>
      </c>
      <c r="BD164" s="60"/>
      <c r="BE164" s="60"/>
      <c r="BF164" s="60"/>
    </row>
    <row r="165" spans="1:58" s="12" customFormat="1" ht="25.5" x14ac:dyDescent="0.25">
      <c r="A165" s="49"/>
      <c r="B165" s="50"/>
      <c r="C165" s="69"/>
      <c r="D165" s="52"/>
      <c r="E165" s="52"/>
      <c r="F165" s="52" t="s">
        <v>1754</v>
      </c>
      <c r="G165" s="52" t="s">
        <v>115</v>
      </c>
      <c r="H165" s="187" t="s">
        <v>124</v>
      </c>
      <c r="I165" s="53" t="s">
        <v>714</v>
      </c>
      <c r="J165" s="54">
        <v>4000000000</v>
      </c>
      <c r="K165" s="52"/>
      <c r="L165" s="52"/>
      <c r="M165" s="49"/>
      <c r="N165" s="52"/>
      <c r="O165" s="55" t="s">
        <v>176</v>
      </c>
      <c r="P165" s="52"/>
      <c r="Q165" s="91" t="s">
        <v>1820</v>
      </c>
      <c r="R165" s="52"/>
      <c r="S165" s="52"/>
      <c r="T165" s="52"/>
      <c r="U165" s="52"/>
      <c r="V165" s="52"/>
      <c r="W165" s="52"/>
      <c r="X165" s="52"/>
      <c r="Y165" s="49"/>
      <c r="Z165" s="52"/>
      <c r="AA165" s="189">
        <v>44560</v>
      </c>
      <c r="AB165" s="189">
        <v>44664</v>
      </c>
      <c r="AC165" s="189">
        <v>44678</v>
      </c>
      <c r="AD165" s="193">
        <v>4</v>
      </c>
      <c r="AE165" s="56"/>
      <c r="AF165" s="56"/>
      <c r="AG165" s="56"/>
      <c r="AH165" s="56"/>
      <c r="AI165" s="52"/>
      <c r="AJ165" s="52" t="s">
        <v>1754</v>
      </c>
      <c r="AK165" s="54"/>
      <c r="AL165" s="56"/>
      <c r="AM165" s="56"/>
      <c r="AN165" s="56"/>
      <c r="AO165" s="58"/>
      <c r="AP165" s="58"/>
      <c r="AQ165" s="56"/>
      <c r="AR165" s="59"/>
      <c r="AS165" s="60"/>
      <c r="AT165" s="61" t="e">
        <f t="shared" ca="1" si="43"/>
        <v>#DIV/0!</v>
      </c>
      <c r="AU165" s="62">
        <v>0</v>
      </c>
      <c r="AV165" s="62"/>
      <c r="AW165" s="68">
        <v>0</v>
      </c>
      <c r="AX165" s="65">
        <v>0</v>
      </c>
      <c r="AY165" s="66">
        <f t="shared" si="44"/>
        <v>0</v>
      </c>
      <c r="AZ165" s="63">
        <f t="shared" si="45"/>
        <v>0</v>
      </c>
      <c r="BA165" s="63">
        <f t="shared" si="46"/>
        <v>0</v>
      </c>
      <c r="BB165" s="59" t="s">
        <v>1381</v>
      </c>
      <c r="BC165" s="59" t="s">
        <v>1781</v>
      </c>
      <c r="BD165" s="60"/>
      <c r="BE165" s="60"/>
      <c r="BF165" s="60"/>
    </row>
    <row r="166" spans="1:58" s="12" customFormat="1" ht="51" x14ac:dyDescent="0.25">
      <c r="A166" s="49"/>
      <c r="B166" s="50"/>
      <c r="C166" s="69"/>
      <c r="D166" s="52"/>
      <c r="E166" s="52"/>
      <c r="F166" s="52" t="s">
        <v>1755</v>
      </c>
      <c r="G166" s="52" t="s">
        <v>115</v>
      </c>
      <c r="H166" s="187" t="s">
        <v>124</v>
      </c>
      <c r="I166" s="53" t="s">
        <v>714</v>
      </c>
      <c r="J166" s="54">
        <v>600000000</v>
      </c>
      <c r="K166" s="52"/>
      <c r="L166" s="52"/>
      <c r="M166" s="49"/>
      <c r="N166" s="52"/>
      <c r="O166" s="55" t="s">
        <v>176</v>
      </c>
      <c r="P166" s="52"/>
      <c r="Q166" s="91" t="s">
        <v>1412</v>
      </c>
      <c r="R166" s="52"/>
      <c r="S166" s="52"/>
      <c r="T166" s="52"/>
      <c r="U166" s="52"/>
      <c r="V166" s="52"/>
      <c r="W166" s="52"/>
      <c r="X166" s="52"/>
      <c r="Y166" s="49"/>
      <c r="Z166" s="52"/>
      <c r="AA166" s="189">
        <v>44560</v>
      </c>
      <c r="AB166" s="189">
        <v>44664</v>
      </c>
      <c r="AC166" s="189">
        <v>44678</v>
      </c>
      <c r="AD166" s="193">
        <v>4</v>
      </c>
      <c r="AE166" s="56"/>
      <c r="AF166" s="56"/>
      <c r="AG166" s="56"/>
      <c r="AH166" s="56"/>
      <c r="AI166" s="52"/>
      <c r="AJ166" s="52" t="s">
        <v>1755</v>
      </c>
      <c r="AK166" s="54"/>
      <c r="AL166" s="56"/>
      <c r="AM166" s="56"/>
      <c r="AN166" s="56"/>
      <c r="AO166" s="58"/>
      <c r="AP166" s="58"/>
      <c r="AQ166" s="56"/>
      <c r="AR166" s="59"/>
      <c r="AS166" s="60"/>
      <c r="AT166" s="61" t="e">
        <f t="shared" ca="1" si="43"/>
        <v>#DIV/0!</v>
      </c>
      <c r="AU166" s="62">
        <v>0</v>
      </c>
      <c r="AV166" s="62"/>
      <c r="AW166" s="68">
        <v>0</v>
      </c>
      <c r="AX166" s="65">
        <v>0</v>
      </c>
      <c r="AY166" s="66">
        <f t="shared" si="44"/>
        <v>0</v>
      </c>
      <c r="AZ166" s="63">
        <f t="shared" si="45"/>
        <v>0</v>
      </c>
      <c r="BA166" s="63">
        <f t="shared" si="46"/>
        <v>0</v>
      </c>
      <c r="BB166" s="59" t="s">
        <v>1381</v>
      </c>
      <c r="BC166" s="59" t="s">
        <v>1781</v>
      </c>
      <c r="BD166" s="60"/>
      <c r="BE166" s="60"/>
      <c r="BF166" s="60"/>
    </row>
    <row r="167" spans="1:58" s="12" customFormat="1" ht="38.25" x14ac:dyDescent="0.25">
      <c r="A167" s="49"/>
      <c r="B167" s="50"/>
      <c r="C167" s="69"/>
      <c r="D167" s="52"/>
      <c r="E167" s="52"/>
      <c r="F167" s="52" t="s">
        <v>1756</v>
      </c>
      <c r="G167" s="52" t="s">
        <v>115</v>
      </c>
      <c r="H167" s="187" t="s">
        <v>124</v>
      </c>
      <c r="I167" s="53" t="s">
        <v>714</v>
      </c>
      <c r="J167" s="54">
        <v>120000000</v>
      </c>
      <c r="K167" s="52"/>
      <c r="L167" s="52"/>
      <c r="M167" s="49"/>
      <c r="N167" s="52"/>
      <c r="O167" s="55" t="s">
        <v>176</v>
      </c>
      <c r="P167" s="52"/>
      <c r="Q167" s="91" t="s">
        <v>1304</v>
      </c>
      <c r="R167" s="52"/>
      <c r="S167" s="52"/>
      <c r="T167" s="52"/>
      <c r="U167" s="52"/>
      <c r="V167" s="52"/>
      <c r="W167" s="52"/>
      <c r="X167" s="52"/>
      <c r="Y167" s="49"/>
      <c r="Z167" s="52"/>
      <c r="AA167" s="189">
        <v>44560</v>
      </c>
      <c r="AB167" s="189">
        <v>44664</v>
      </c>
      <c r="AC167" s="189">
        <v>44678</v>
      </c>
      <c r="AD167" s="193">
        <v>4</v>
      </c>
      <c r="AE167" s="56"/>
      <c r="AF167" s="56"/>
      <c r="AG167" s="56"/>
      <c r="AH167" s="56"/>
      <c r="AI167" s="52"/>
      <c r="AJ167" s="52" t="s">
        <v>1756</v>
      </c>
      <c r="AK167" s="54"/>
      <c r="AL167" s="56"/>
      <c r="AM167" s="56"/>
      <c r="AN167" s="56"/>
      <c r="AO167" s="58"/>
      <c r="AP167" s="58"/>
      <c r="AQ167" s="56"/>
      <c r="AR167" s="59"/>
      <c r="AS167" s="60"/>
      <c r="AT167" s="61" t="e">
        <f t="shared" ca="1" si="43"/>
        <v>#DIV/0!</v>
      </c>
      <c r="AU167" s="62">
        <v>0</v>
      </c>
      <c r="AV167" s="62"/>
      <c r="AW167" s="68">
        <v>0</v>
      </c>
      <c r="AX167" s="65">
        <v>0</v>
      </c>
      <c r="AY167" s="66">
        <f t="shared" si="44"/>
        <v>0</v>
      </c>
      <c r="AZ167" s="63">
        <f t="shared" si="45"/>
        <v>0</v>
      </c>
      <c r="BA167" s="63">
        <f t="shared" si="46"/>
        <v>0</v>
      </c>
      <c r="BB167" s="59" t="s">
        <v>1381</v>
      </c>
      <c r="BC167" s="59" t="s">
        <v>1781</v>
      </c>
      <c r="BD167" s="60"/>
      <c r="BE167" s="60"/>
      <c r="BF167" s="60"/>
    </row>
    <row r="168" spans="1:58" s="12" customFormat="1" ht="25.5" x14ac:dyDescent="0.25">
      <c r="A168" s="49"/>
      <c r="B168" s="50"/>
      <c r="C168" s="69"/>
      <c r="D168" s="52"/>
      <c r="E168" s="52"/>
      <c r="F168" s="52" t="s">
        <v>1784</v>
      </c>
      <c r="G168" s="52" t="s">
        <v>113</v>
      </c>
      <c r="H168" s="187" t="s">
        <v>109</v>
      </c>
      <c r="I168" s="53" t="s">
        <v>714</v>
      </c>
      <c r="J168" s="54">
        <v>1000000000</v>
      </c>
      <c r="K168" s="52"/>
      <c r="L168" s="52"/>
      <c r="M168" s="49"/>
      <c r="N168" s="52"/>
      <c r="O168" s="55" t="s">
        <v>176</v>
      </c>
      <c r="P168" s="52"/>
      <c r="Q168" s="91" t="s">
        <v>1304</v>
      </c>
      <c r="R168" s="52"/>
      <c r="S168" s="52"/>
      <c r="T168" s="52"/>
      <c r="U168" s="52"/>
      <c r="V168" s="52"/>
      <c r="W168" s="52"/>
      <c r="X168" s="52"/>
      <c r="Y168" s="49"/>
      <c r="Z168" s="52"/>
      <c r="AA168" s="189">
        <v>44560</v>
      </c>
      <c r="AB168" s="189">
        <v>44664</v>
      </c>
      <c r="AC168" s="189">
        <v>44678</v>
      </c>
      <c r="AD168" s="193">
        <v>4</v>
      </c>
      <c r="AE168" s="56"/>
      <c r="AF168" s="56"/>
      <c r="AG168" s="56"/>
      <c r="AH168" s="56"/>
      <c r="AI168" s="52"/>
      <c r="AJ168" s="52" t="s">
        <v>1784</v>
      </c>
      <c r="AK168" s="54"/>
      <c r="AL168" s="56"/>
      <c r="AM168" s="56"/>
      <c r="AN168" s="56"/>
      <c r="AO168" s="58"/>
      <c r="AP168" s="58"/>
      <c r="AQ168" s="56"/>
      <c r="AR168" s="59"/>
      <c r="AS168" s="60"/>
      <c r="AT168" s="61" t="e">
        <f t="shared" ca="1" si="43"/>
        <v>#DIV/0!</v>
      </c>
      <c r="AU168" s="62">
        <v>0</v>
      </c>
      <c r="AV168" s="62"/>
      <c r="AW168" s="68">
        <v>0</v>
      </c>
      <c r="AX168" s="65">
        <v>0</v>
      </c>
      <c r="AY168" s="66">
        <f t="shared" si="44"/>
        <v>0</v>
      </c>
      <c r="AZ168" s="63">
        <f t="shared" si="45"/>
        <v>0</v>
      </c>
      <c r="BA168" s="63">
        <f t="shared" si="46"/>
        <v>0</v>
      </c>
      <c r="BB168" s="59" t="s">
        <v>1381</v>
      </c>
      <c r="BC168" s="59" t="s">
        <v>1781</v>
      </c>
      <c r="BD168" s="60"/>
      <c r="BE168" s="60"/>
      <c r="BF168" s="60"/>
    </row>
    <row r="169" spans="1:58" s="12" customFormat="1" ht="51" x14ac:dyDescent="0.25">
      <c r="A169" s="49"/>
      <c r="B169" s="50"/>
      <c r="C169" s="69"/>
      <c r="D169" s="52"/>
      <c r="E169" s="52"/>
      <c r="F169" s="52" t="s">
        <v>1757</v>
      </c>
      <c r="G169" s="52" t="s">
        <v>115</v>
      </c>
      <c r="H169" s="187" t="s">
        <v>109</v>
      </c>
      <c r="I169" s="53" t="s">
        <v>714</v>
      </c>
      <c r="J169" s="54">
        <v>548000000</v>
      </c>
      <c r="K169" s="52"/>
      <c r="L169" s="52"/>
      <c r="M169" s="49"/>
      <c r="N169" s="52"/>
      <c r="O169" s="55" t="s">
        <v>176</v>
      </c>
      <c r="P169" s="52"/>
      <c r="Q169" s="91" t="s">
        <v>1306</v>
      </c>
      <c r="R169" s="52"/>
      <c r="S169" s="52"/>
      <c r="T169" s="52"/>
      <c r="U169" s="52"/>
      <c r="V169" s="52"/>
      <c r="W169" s="52"/>
      <c r="X169" s="52"/>
      <c r="Y169" s="49"/>
      <c r="Z169" s="52"/>
      <c r="AA169" s="189">
        <v>44560</v>
      </c>
      <c r="AB169" s="189">
        <v>44664</v>
      </c>
      <c r="AC169" s="189">
        <v>44678</v>
      </c>
      <c r="AD169" s="193">
        <v>4</v>
      </c>
      <c r="AE169" s="56"/>
      <c r="AF169" s="56"/>
      <c r="AG169" s="56"/>
      <c r="AH169" s="56"/>
      <c r="AI169" s="52"/>
      <c r="AJ169" s="52" t="s">
        <v>1757</v>
      </c>
      <c r="AK169" s="54"/>
      <c r="AL169" s="56"/>
      <c r="AM169" s="56"/>
      <c r="AN169" s="56"/>
      <c r="AO169" s="58"/>
      <c r="AP169" s="58"/>
      <c r="AQ169" s="56"/>
      <c r="AR169" s="59"/>
      <c r="AS169" s="60"/>
      <c r="AT169" s="61" t="e">
        <f t="shared" ca="1" si="43"/>
        <v>#DIV/0!</v>
      </c>
      <c r="AU169" s="62">
        <v>0</v>
      </c>
      <c r="AV169" s="62"/>
      <c r="AW169" s="68">
        <v>0</v>
      </c>
      <c r="AX169" s="65">
        <v>0</v>
      </c>
      <c r="AY169" s="66">
        <f t="shared" si="44"/>
        <v>0</v>
      </c>
      <c r="AZ169" s="63">
        <f t="shared" si="45"/>
        <v>0</v>
      </c>
      <c r="BA169" s="63">
        <f t="shared" si="46"/>
        <v>0</v>
      </c>
      <c r="BB169" s="59" t="s">
        <v>1381</v>
      </c>
      <c r="BC169" s="59" t="s">
        <v>1781</v>
      </c>
      <c r="BD169" s="60"/>
      <c r="BE169" s="60"/>
      <c r="BF169" s="60"/>
    </row>
    <row r="170" spans="1:58" s="12" customFormat="1" ht="51" x14ac:dyDescent="0.25">
      <c r="A170" s="49"/>
      <c r="B170" s="50"/>
      <c r="C170" s="69"/>
      <c r="D170" s="52"/>
      <c r="E170" s="52"/>
      <c r="F170" s="52" t="s">
        <v>1758</v>
      </c>
      <c r="G170" s="52" t="s">
        <v>115</v>
      </c>
      <c r="H170" s="187" t="s">
        <v>109</v>
      </c>
      <c r="I170" s="53" t="s">
        <v>714</v>
      </c>
      <c r="J170" s="54">
        <v>718000000</v>
      </c>
      <c r="K170" s="52"/>
      <c r="L170" s="52"/>
      <c r="M170" s="49"/>
      <c r="N170" s="52"/>
      <c r="O170" s="55" t="s">
        <v>176</v>
      </c>
      <c r="P170" s="52"/>
      <c r="Q170" s="91" t="s">
        <v>1306</v>
      </c>
      <c r="R170" s="52"/>
      <c r="S170" s="52"/>
      <c r="T170" s="52"/>
      <c r="U170" s="52"/>
      <c r="V170" s="52"/>
      <c r="W170" s="52"/>
      <c r="X170" s="52"/>
      <c r="Y170" s="49"/>
      <c r="Z170" s="52"/>
      <c r="AA170" s="189">
        <v>44560</v>
      </c>
      <c r="AB170" s="189">
        <v>44664</v>
      </c>
      <c r="AC170" s="189">
        <v>44678</v>
      </c>
      <c r="AD170" s="193">
        <v>4</v>
      </c>
      <c r="AE170" s="56"/>
      <c r="AF170" s="56"/>
      <c r="AG170" s="56"/>
      <c r="AH170" s="56"/>
      <c r="AI170" s="52"/>
      <c r="AJ170" s="52" t="s">
        <v>1758</v>
      </c>
      <c r="AK170" s="54"/>
      <c r="AL170" s="56"/>
      <c r="AM170" s="56"/>
      <c r="AN170" s="56"/>
      <c r="AO170" s="58"/>
      <c r="AP170" s="58"/>
      <c r="AQ170" s="56"/>
      <c r="AR170" s="59"/>
      <c r="AS170" s="60"/>
      <c r="AT170" s="61" t="e">
        <f t="shared" ca="1" si="43"/>
        <v>#DIV/0!</v>
      </c>
      <c r="AU170" s="62">
        <v>0</v>
      </c>
      <c r="AV170" s="62"/>
      <c r="AW170" s="68">
        <v>0</v>
      </c>
      <c r="AX170" s="65">
        <v>0</v>
      </c>
      <c r="AY170" s="66">
        <f t="shared" si="44"/>
        <v>0</v>
      </c>
      <c r="AZ170" s="63">
        <f t="shared" si="45"/>
        <v>0</v>
      </c>
      <c r="BA170" s="63">
        <f t="shared" si="46"/>
        <v>0</v>
      </c>
      <c r="BB170" s="59" t="s">
        <v>1381</v>
      </c>
      <c r="BC170" s="59" t="s">
        <v>1781</v>
      </c>
      <c r="BD170" s="60"/>
      <c r="BE170" s="60"/>
      <c r="BF170" s="60"/>
    </row>
    <row r="171" spans="1:58" s="12" customFormat="1" ht="38.25" x14ac:dyDescent="0.25">
      <c r="A171" s="49"/>
      <c r="B171" s="50"/>
      <c r="C171" s="69"/>
      <c r="D171" s="52"/>
      <c r="E171" s="52"/>
      <c r="F171" s="52" t="s">
        <v>1759</v>
      </c>
      <c r="G171" s="52" t="s">
        <v>113</v>
      </c>
      <c r="H171" s="187" t="s">
        <v>124</v>
      </c>
      <c r="I171" s="53" t="s">
        <v>714</v>
      </c>
      <c r="J171" s="54">
        <v>4650000000</v>
      </c>
      <c r="K171" s="52"/>
      <c r="L171" s="52"/>
      <c r="M171" s="49"/>
      <c r="N171" s="52"/>
      <c r="O171" s="55" t="s">
        <v>176</v>
      </c>
      <c r="P171" s="52"/>
      <c r="Q171" s="91" t="s">
        <v>1304</v>
      </c>
      <c r="R171" s="52"/>
      <c r="S171" s="52"/>
      <c r="T171" s="52"/>
      <c r="U171" s="52"/>
      <c r="V171" s="52"/>
      <c r="W171" s="52"/>
      <c r="X171" s="52"/>
      <c r="Y171" s="49"/>
      <c r="Z171" s="52"/>
      <c r="AA171" s="189">
        <v>44560</v>
      </c>
      <c r="AB171" s="189">
        <v>44664</v>
      </c>
      <c r="AC171" s="189">
        <v>44678</v>
      </c>
      <c r="AD171" s="193">
        <v>4</v>
      </c>
      <c r="AE171" s="56"/>
      <c r="AF171" s="56"/>
      <c r="AG171" s="56"/>
      <c r="AH171" s="56"/>
      <c r="AI171" s="52"/>
      <c r="AJ171" s="52" t="s">
        <v>1759</v>
      </c>
      <c r="AK171" s="54"/>
      <c r="AL171" s="56"/>
      <c r="AM171" s="56"/>
      <c r="AN171" s="56"/>
      <c r="AO171" s="58"/>
      <c r="AP171" s="58"/>
      <c r="AQ171" s="56"/>
      <c r="AR171" s="59"/>
      <c r="AS171" s="60"/>
      <c r="AT171" s="61" t="e">
        <f t="shared" ca="1" si="43"/>
        <v>#DIV/0!</v>
      </c>
      <c r="AU171" s="62">
        <v>0</v>
      </c>
      <c r="AV171" s="62"/>
      <c r="AW171" s="68">
        <v>0</v>
      </c>
      <c r="AX171" s="65">
        <v>0</v>
      </c>
      <c r="AY171" s="66">
        <f t="shared" si="44"/>
        <v>0</v>
      </c>
      <c r="AZ171" s="63">
        <f t="shared" si="45"/>
        <v>0</v>
      </c>
      <c r="BA171" s="63">
        <f t="shared" si="46"/>
        <v>0</v>
      </c>
      <c r="BB171" s="59" t="s">
        <v>1381</v>
      </c>
      <c r="BC171" s="59" t="s">
        <v>1781</v>
      </c>
      <c r="BD171" s="60"/>
      <c r="BE171" s="60"/>
      <c r="BF171" s="60"/>
    </row>
    <row r="172" spans="1:58" s="12" customFormat="1" ht="25.5" x14ac:dyDescent="0.25">
      <c r="A172" s="49"/>
      <c r="B172" s="50"/>
      <c r="C172" s="69"/>
      <c r="D172" s="52"/>
      <c r="E172" s="52"/>
      <c r="F172" s="52" t="s">
        <v>1788</v>
      </c>
      <c r="G172" s="52" t="s">
        <v>115</v>
      </c>
      <c r="H172" s="187" t="s">
        <v>124</v>
      </c>
      <c r="I172" s="53" t="s">
        <v>714</v>
      </c>
      <c r="J172" s="54">
        <v>350000000</v>
      </c>
      <c r="K172" s="52"/>
      <c r="L172" s="52"/>
      <c r="M172" s="49"/>
      <c r="N172" s="52"/>
      <c r="O172" s="55" t="s">
        <v>176</v>
      </c>
      <c r="P172" s="52"/>
      <c r="Q172" s="91" t="s">
        <v>1304</v>
      </c>
      <c r="R172" s="52"/>
      <c r="S172" s="52"/>
      <c r="T172" s="52"/>
      <c r="U172" s="52"/>
      <c r="V172" s="52"/>
      <c r="W172" s="52"/>
      <c r="X172" s="52"/>
      <c r="Y172" s="49"/>
      <c r="Z172" s="52"/>
      <c r="AA172" s="189">
        <v>44560</v>
      </c>
      <c r="AB172" s="189">
        <v>44664</v>
      </c>
      <c r="AC172" s="189">
        <v>44678</v>
      </c>
      <c r="AD172" s="193">
        <v>4</v>
      </c>
      <c r="AE172" s="56"/>
      <c r="AF172" s="56"/>
      <c r="AG172" s="56"/>
      <c r="AH172" s="56"/>
      <c r="AI172" s="52"/>
      <c r="AJ172" s="52" t="s">
        <v>1788</v>
      </c>
      <c r="AK172" s="54"/>
      <c r="AL172" s="56"/>
      <c r="AM172" s="56"/>
      <c r="AN172" s="56"/>
      <c r="AO172" s="58"/>
      <c r="AP172" s="58"/>
      <c r="AQ172" s="56"/>
      <c r="AR172" s="59"/>
      <c r="AS172" s="60"/>
      <c r="AT172" s="61" t="e">
        <f t="shared" ca="1" si="43"/>
        <v>#DIV/0!</v>
      </c>
      <c r="AU172" s="62">
        <v>0</v>
      </c>
      <c r="AV172" s="62"/>
      <c r="AW172" s="68">
        <v>0</v>
      </c>
      <c r="AX172" s="65">
        <v>0</v>
      </c>
      <c r="AY172" s="66">
        <f t="shared" si="44"/>
        <v>0</v>
      </c>
      <c r="AZ172" s="63">
        <f t="shared" si="45"/>
        <v>0</v>
      </c>
      <c r="BA172" s="63">
        <f t="shared" si="46"/>
        <v>0</v>
      </c>
      <c r="BB172" s="59" t="s">
        <v>1381</v>
      </c>
      <c r="BC172" s="59" t="s">
        <v>1781</v>
      </c>
      <c r="BD172" s="60"/>
      <c r="BE172" s="60"/>
      <c r="BF172" s="60"/>
    </row>
    <row r="173" spans="1:58" s="12" customFormat="1" ht="25.5" x14ac:dyDescent="0.25">
      <c r="A173" s="49"/>
      <c r="B173" s="50"/>
      <c r="C173" s="69"/>
      <c r="D173" s="52"/>
      <c r="E173" s="52"/>
      <c r="F173" s="52" t="s">
        <v>1760</v>
      </c>
      <c r="G173" s="52" t="s">
        <v>115</v>
      </c>
      <c r="H173" s="187" t="s">
        <v>124</v>
      </c>
      <c r="I173" s="53" t="s">
        <v>714</v>
      </c>
      <c r="J173" s="54">
        <v>3000000000</v>
      </c>
      <c r="K173" s="52"/>
      <c r="L173" s="52"/>
      <c r="M173" s="49"/>
      <c r="N173" s="52"/>
      <c r="O173" s="55" t="s">
        <v>176</v>
      </c>
      <c r="P173" s="52"/>
      <c r="Q173" s="91" t="s">
        <v>1301</v>
      </c>
      <c r="R173" s="52"/>
      <c r="S173" s="52"/>
      <c r="T173" s="52"/>
      <c r="U173" s="52"/>
      <c r="V173" s="52"/>
      <c r="W173" s="52"/>
      <c r="X173" s="52"/>
      <c r="Y173" s="49"/>
      <c r="Z173" s="52"/>
      <c r="AA173" s="189"/>
      <c r="AB173" s="189"/>
      <c r="AC173" s="189"/>
      <c r="AD173" s="193"/>
      <c r="AE173" s="56"/>
      <c r="AF173" s="56"/>
      <c r="AG173" s="56"/>
      <c r="AH173" s="56"/>
      <c r="AI173" s="52"/>
      <c r="AJ173" s="52" t="s">
        <v>1760</v>
      </c>
      <c r="AK173" s="54"/>
      <c r="AL173" s="56"/>
      <c r="AM173" s="56"/>
      <c r="AN173" s="56"/>
      <c r="AO173" s="58"/>
      <c r="AP173" s="58"/>
      <c r="AQ173" s="56"/>
      <c r="AR173" s="59"/>
      <c r="AS173" s="60"/>
      <c r="AT173" s="61" t="e">
        <f t="shared" ca="1" si="43"/>
        <v>#DIV/0!</v>
      </c>
      <c r="AU173" s="62">
        <v>0</v>
      </c>
      <c r="AV173" s="62"/>
      <c r="AW173" s="68">
        <v>0</v>
      </c>
      <c r="AX173" s="65">
        <v>0</v>
      </c>
      <c r="AY173" s="66">
        <f t="shared" si="44"/>
        <v>0</v>
      </c>
      <c r="AZ173" s="63">
        <f t="shared" si="45"/>
        <v>0</v>
      </c>
      <c r="BA173" s="63">
        <f t="shared" si="46"/>
        <v>0</v>
      </c>
      <c r="BB173" s="59" t="s">
        <v>1381</v>
      </c>
      <c r="BC173" s="59" t="s">
        <v>1781</v>
      </c>
      <c r="BD173" s="60"/>
      <c r="BE173" s="60"/>
      <c r="BF173" s="60"/>
    </row>
    <row r="174" spans="1:58" s="12" customFormat="1" ht="25.5" x14ac:dyDescent="0.25">
      <c r="A174" s="49"/>
      <c r="B174" s="50"/>
      <c r="C174" s="69"/>
      <c r="D174" s="52"/>
      <c r="E174" s="52"/>
      <c r="F174" s="52" t="s">
        <v>1761</v>
      </c>
      <c r="G174" s="52" t="s">
        <v>115</v>
      </c>
      <c r="H174" s="187" t="s">
        <v>124</v>
      </c>
      <c r="I174" s="53" t="s">
        <v>714</v>
      </c>
      <c r="J174" s="54">
        <v>5000000000</v>
      </c>
      <c r="K174" s="52"/>
      <c r="L174" s="52"/>
      <c r="M174" s="49"/>
      <c r="N174" s="52"/>
      <c r="O174" s="55" t="s">
        <v>176</v>
      </c>
      <c r="P174" s="52"/>
      <c r="Q174" s="91" t="s">
        <v>1298</v>
      </c>
      <c r="R174" s="52"/>
      <c r="S174" s="52"/>
      <c r="T174" s="52"/>
      <c r="U174" s="52"/>
      <c r="V174" s="52"/>
      <c r="W174" s="52"/>
      <c r="X174" s="52"/>
      <c r="Y174" s="49"/>
      <c r="Z174" s="52"/>
      <c r="AA174" s="189"/>
      <c r="AB174" s="189"/>
      <c r="AC174" s="189"/>
      <c r="AD174" s="193"/>
      <c r="AE174" s="56"/>
      <c r="AF174" s="56"/>
      <c r="AG174" s="56"/>
      <c r="AH174" s="56"/>
      <c r="AI174" s="52"/>
      <c r="AJ174" s="52" t="s">
        <v>1761</v>
      </c>
      <c r="AK174" s="54"/>
      <c r="AL174" s="56"/>
      <c r="AM174" s="56"/>
      <c r="AN174" s="56"/>
      <c r="AO174" s="58"/>
      <c r="AP174" s="58"/>
      <c r="AQ174" s="56"/>
      <c r="AR174" s="59"/>
      <c r="AS174" s="60"/>
      <c r="AT174" s="61" t="e">
        <f t="shared" ca="1" si="43"/>
        <v>#DIV/0!</v>
      </c>
      <c r="AU174" s="62">
        <v>0</v>
      </c>
      <c r="AV174" s="62"/>
      <c r="AW174" s="68">
        <v>0</v>
      </c>
      <c r="AX174" s="65">
        <v>0</v>
      </c>
      <c r="AY174" s="66">
        <f t="shared" si="44"/>
        <v>0</v>
      </c>
      <c r="AZ174" s="63">
        <f t="shared" si="45"/>
        <v>0</v>
      </c>
      <c r="BA174" s="63">
        <f t="shared" si="46"/>
        <v>0</v>
      </c>
      <c r="BB174" s="59" t="s">
        <v>1381</v>
      </c>
      <c r="BC174" s="59" t="s">
        <v>1781</v>
      </c>
      <c r="BD174" s="60"/>
      <c r="BE174" s="60"/>
      <c r="BF174" s="60"/>
    </row>
    <row r="175" spans="1:58" s="12" customFormat="1" ht="25.5" x14ac:dyDescent="0.25">
      <c r="A175" s="49"/>
      <c r="B175" s="50"/>
      <c r="C175" s="69"/>
      <c r="D175" s="52"/>
      <c r="E175" s="52"/>
      <c r="F175" s="52" t="s">
        <v>1762</v>
      </c>
      <c r="G175" s="52" t="s">
        <v>115</v>
      </c>
      <c r="H175" s="187" t="s">
        <v>124</v>
      </c>
      <c r="I175" s="53" t="s">
        <v>714</v>
      </c>
      <c r="J175" s="54">
        <v>5000000000</v>
      </c>
      <c r="K175" s="52"/>
      <c r="L175" s="52"/>
      <c r="M175" s="49"/>
      <c r="N175" s="52"/>
      <c r="O175" s="55" t="s">
        <v>176</v>
      </c>
      <c r="P175" s="52"/>
      <c r="Q175" s="91"/>
      <c r="R175" s="52"/>
      <c r="S175" s="52"/>
      <c r="T175" s="52"/>
      <c r="U175" s="52"/>
      <c r="V175" s="52"/>
      <c r="W175" s="52"/>
      <c r="X175" s="52"/>
      <c r="Y175" s="49"/>
      <c r="Z175" s="52"/>
      <c r="AA175" s="189">
        <v>44560</v>
      </c>
      <c r="AB175" s="189">
        <v>44664</v>
      </c>
      <c r="AC175" s="189">
        <v>44678</v>
      </c>
      <c r="AD175" s="193">
        <v>4</v>
      </c>
      <c r="AE175" s="56"/>
      <c r="AF175" s="56"/>
      <c r="AG175" s="56"/>
      <c r="AH175" s="56"/>
      <c r="AI175" s="52"/>
      <c r="AJ175" s="52" t="s">
        <v>1762</v>
      </c>
      <c r="AK175" s="54"/>
      <c r="AL175" s="56"/>
      <c r="AM175" s="56"/>
      <c r="AN175" s="56"/>
      <c r="AO175" s="58"/>
      <c r="AP175" s="58"/>
      <c r="AQ175" s="56"/>
      <c r="AR175" s="59"/>
      <c r="AS175" s="60"/>
      <c r="AT175" s="61" t="e">
        <f t="shared" ca="1" si="43"/>
        <v>#DIV/0!</v>
      </c>
      <c r="AU175" s="62">
        <v>0</v>
      </c>
      <c r="AV175" s="62"/>
      <c r="AW175" s="68">
        <v>0</v>
      </c>
      <c r="AX175" s="65">
        <v>0</v>
      </c>
      <c r="AY175" s="66">
        <f t="shared" si="44"/>
        <v>0</v>
      </c>
      <c r="AZ175" s="63">
        <f t="shared" si="45"/>
        <v>0</v>
      </c>
      <c r="BA175" s="63">
        <f t="shared" si="46"/>
        <v>0</v>
      </c>
      <c r="BB175" s="59" t="s">
        <v>1381</v>
      </c>
      <c r="BC175" s="59" t="s">
        <v>1781</v>
      </c>
      <c r="BD175" s="60"/>
      <c r="BE175" s="60"/>
      <c r="BF175" s="60"/>
    </row>
    <row r="176" spans="1:58" s="12" customFormat="1" ht="25.5" x14ac:dyDescent="0.25">
      <c r="A176" s="49"/>
      <c r="B176" s="50"/>
      <c r="C176" s="69"/>
      <c r="D176" s="52"/>
      <c r="E176" s="52"/>
      <c r="F176" s="52" t="s">
        <v>1763</v>
      </c>
      <c r="G176" s="52" t="s">
        <v>115</v>
      </c>
      <c r="H176" s="187" t="s">
        <v>124</v>
      </c>
      <c r="I176" s="53" t="s">
        <v>714</v>
      </c>
      <c r="J176" s="54">
        <v>5000000000</v>
      </c>
      <c r="K176" s="52"/>
      <c r="L176" s="52"/>
      <c r="M176" s="49"/>
      <c r="N176" s="52"/>
      <c r="O176" s="55" t="s">
        <v>176</v>
      </c>
      <c r="P176" s="52"/>
      <c r="Q176" s="91" t="s">
        <v>1309</v>
      </c>
      <c r="R176" s="52"/>
      <c r="S176" s="52"/>
      <c r="T176" s="52"/>
      <c r="U176" s="52"/>
      <c r="V176" s="52"/>
      <c r="W176" s="52"/>
      <c r="X176" s="52"/>
      <c r="Y176" s="49"/>
      <c r="Z176" s="52"/>
      <c r="AA176" s="189">
        <v>44560</v>
      </c>
      <c r="AB176" s="189">
        <v>44664</v>
      </c>
      <c r="AC176" s="189">
        <v>44678</v>
      </c>
      <c r="AD176" s="193">
        <v>4</v>
      </c>
      <c r="AE176" s="56"/>
      <c r="AF176" s="56"/>
      <c r="AG176" s="56"/>
      <c r="AH176" s="56"/>
      <c r="AI176" s="52"/>
      <c r="AJ176" s="52" t="s">
        <v>1763</v>
      </c>
      <c r="AK176" s="54"/>
      <c r="AL176" s="56"/>
      <c r="AM176" s="56"/>
      <c r="AN176" s="56"/>
      <c r="AO176" s="58"/>
      <c r="AP176" s="58"/>
      <c r="AQ176" s="56"/>
      <c r="AR176" s="59"/>
      <c r="AS176" s="60"/>
      <c r="AT176" s="61" t="e">
        <f t="shared" ca="1" si="43"/>
        <v>#DIV/0!</v>
      </c>
      <c r="AU176" s="62">
        <v>0</v>
      </c>
      <c r="AV176" s="62"/>
      <c r="AW176" s="68">
        <v>0</v>
      </c>
      <c r="AX176" s="65">
        <v>0</v>
      </c>
      <c r="AY176" s="66">
        <f t="shared" si="44"/>
        <v>0</v>
      </c>
      <c r="AZ176" s="63">
        <f t="shared" si="45"/>
        <v>0</v>
      </c>
      <c r="BA176" s="63">
        <f t="shared" si="46"/>
        <v>0</v>
      </c>
      <c r="BB176" s="59" t="s">
        <v>1381</v>
      </c>
      <c r="BC176" s="59" t="s">
        <v>1781</v>
      </c>
      <c r="BD176" s="60" t="s">
        <v>1892</v>
      </c>
      <c r="BE176" s="60"/>
      <c r="BF176" s="60"/>
    </row>
    <row r="177" spans="1:58" s="12" customFormat="1" ht="51" x14ac:dyDescent="0.25">
      <c r="A177" s="49"/>
      <c r="B177" s="50"/>
      <c r="C177" s="69"/>
      <c r="D177" s="52"/>
      <c r="E177" s="52"/>
      <c r="F177" s="52" t="s">
        <v>1855</v>
      </c>
      <c r="G177" s="52" t="s">
        <v>121</v>
      </c>
      <c r="H177" s="187" t="s">
        <v>110</v>
      </c>
      <c r="I177" s="53" t="s">
        <v>714</v>
      </c>
      <c r="J177" s="54">
        <v>455000000</v>
      </c>
      <c r="K177" s="52"/>
      <c r="L177" s="52"/>
      <c r="M177" s="49"/>
      <c r="N177" s="52"/>
      <c r="O177" s="55" t="s">
        <v>176</v>
      </c>
      <c r="P177" s="52"/>
      <c r="Q177" s="91" t="s">
        <v>1309</v>
      </c>
      <c r="R177" s="52"/>
      <c r="S177" s="52"/>
      <c r="T177" s="52"/>
      <c r="U177" s="52"/>
      <c r="V177" s="52"/>
      <c r="W177" s="52"/>
      <c r="X177" s="52"/>
      <c r="Y177" s="49"/>
      <c r="Z177" s="52"/>
      <c r="AA177" s="189"/>
      <c r="AB177" s="189"/>
      <c r="AC177" s="189"/>
      <c r="AD177" s="193"/>
      <c r="AE177" s="56"/>
      <c r="AF177" s="56"/>
      <c r="AG177" s="56"/>
      <c r="AH177" s="56"/>
      <c r="AI177" s="52" t="s">
        <v>1856</v>
      </c>
      <c r="AJ177" s="52" t="s">
        <v>1855</v>
      </c>
      <c r="AK177" s="54">
        <v>454877740</v>
      </c>
      <c r="AL177" s="56"/>
      <c r="AM177" s="56"/>
      <c r="AN177" s="56"/>
      <c r="AO177" s="58"/>
      <c r="AP177" s="58"/>
      <c r="AQ177" s="56"/>
      <c r="AR177" s="59">
        <v>20</v>
      </c>
      <c r="AS177" s="60" t="s">
        <v>1857</v>
      </c>
      <c r="AT177" s="61">
        <f t="shared" ca="1" si="43"/>
        <v>2267.75</v>
      </c>
      <c r="AU177" s="62">
        <v>0</v>
      </c>
      <c r="AV177" s="62"/>
      <c r="AW177" s="68">
        <v>0</v>
      </c>
      <c r="AX177" s="65">
        <v>0</v>
      </c>
      <c r="AY177" s="66">
        <f t="shared" si="44"/>
        <v>0</v>
      </c>
      <c r="AZ177" s="63">
        <f t="shared" si="45"/>
        <v>0</v>
      </c>
      <c r="BA177" s="63">
        <f t="shared" si="46"/>
        <v>0</v>
      </c>
      <c r="BB177" s="59" t="s">
        <v>1381</v>
      </c>
      <c r="BC177" s="59" t="s">
        <v>1781</v>
      </c>
      <c r="BD177" s="60" t="s">
        <v>1858</v>
      </c>
      <c r="BE177" s="60"/>
      <c r="BF177" s="60"/>
    </row>
    <row r="178" spans="1:58" s="12" customFormat="1" ht="38.25" x14ac:dyDescent="0.25">
      <c r="A178" s="49"/>
      <c r="B178" s="50"/>
      <c r="C178" s="69"/>
      <c r="D178" s="52"/>
      <c r="E178" s="52"/>
      <c r="F178" s="52" t="s">
        <v>1764</v>
      </c>
      <c r="G178" s="52" t="s">
        <v>115</v>
      </c>
      <c r="H178" s="187" t="s">
        <v>109</v>
      </c>
      <c r="I178" s="53" t="s">
        <v>714</v>
      </c>
      <c r="J178" s="54">
        <v>2500000000</v>
      </c>
      <c r="K178" s="52"/>
      <c r="L178" s="52"/>
      <c r="M178" s="49"/>
      <c r="N178" s="52"/>
      <c r="O178" s="55" t="s">
        <v>176</v>
      </c>
      <c r="P178" s="52"/>
      <c r="Q178" s="91" t="s">
        <v>1282</v>
      </c>
      <c r="R178" s="52"/>
      <c r="S178" s="52"/>
      <c r="T178" s="52"/>
      <c r="U178" s="52"/>
      <c r="V178" s="52"/>
      <c r="W178" s="52"/>
      <c r="X178" s="52"/>
      <c r="Y178" s="49"/>
      <c r="Z178" s="52"/>
      <c r="AA178" s="189"/>
      <c r="AB178" s="189"/>
      <c r="AC178" s="189"/>
      <c r="AD178" s="193"/>
      <c r="AE178" s="56"/>
      <c r="AF178" s="56"/>
      <c r="AG178" s="56"/>
      <c r="AH178" s="56"/>
      <c r="AI178" s="52"/>
      <c r="AJ178" s="52" t="s">
        <v>1764</v>
      </c>
      <c r="AK178" s="54"/>
      <c r="AL178" s="56"/>
      <c r="AM178" s="56"/>
      <c r="AN178" s="56"/>
      <c r="AO178" s="58"/>
      <c r="AP178" s="58"/>
      <c r="AQ178" s="56"/>
      <c r="AR178" s="59"/>
      <c r="AS178" s="60"/>
      <c r="AT178" s="61" t="e">
        <f t="shared" ca="1" si="43"/>
        <v>#DIV/0!</v>
      </c>
      <c r="AU178" s="62">
        <v>0</v>
      </c>
      <c r="AV178" s="62"/>
      <c r="AW178" s="68">
        <v>0</v>
      </c>
      <c r="AX178" s="65">
        <v>0</v>
      </c>
      <c r="AY178" s="66">
        <f t="shared" si="44"/>
        <v>0</v>
      </c>
      <c r="AZ178" s="63">
        <f t="shared" si="45"/>
        <v>0</v>
      </c>
      <c r="BA178" s="63">
        <f t="shared" si="46"/>
        <v>0</v>
      </c>
      <c r="BB178" s="59" t="s">
        <v>1381</v>
      </c>
      <c r="BC178" s="59" t="s">
        <v>1781</v>
      </c>
      <c r="BD178" s="60"/>
      <c r="BE178" s="60"/>
      <c r="BF178" s="60"/>
    </row>
    <row r="179" spans="1:58" s="12" customFormat="1" ht="38.25" x14ac:dyDescent="0.25">
      <c r="A179" s="49"/>
      <c r="B179" s="50"/>
      <c r="C179" s="69"/>
      <c r="D179" s="52"/>
      <c r="E179" s="52"/>
      <c r="F179" s="52" t="s">
        <v>1765</v>
      </c>
      <c r="G179" s="52" t="s">
        <v>115</v>
      </c>
      <c r="H179" s="187" t="s">
        <v>124</v>
      </c>
      <c r="I179" s="53" t="s">
        <v>714</v>
      </c>
      <c r="J179" s="54">
        <v>40239000000</v>
      </c>
      <c r="K179" s="52"/>
      <c r="L179" s="52"/>
      <c r="M179" s="49"/>
      <c r="N179" s="52"/>
      <c r="O179" s="55" t="s">
        <v>176</v>
      </c>
      <c r="P179" s="52"/>
      <c r="Q179" s="91" t="s">
        <v>1281</v>
      </c>
      <c r="R179" s="52"/>
      <c r="S179" s="52"/>
      <c r="T179" s="52"/>
      <c r="U179" s="52"/>
      <c r="V179" s="52"/>
      <c r="W179" s="52"/>
      <c r="X179" s="52"/>
      <c r="Y179" s="49"/>
      <c r="Z179" s="52"/>
      <c r="AA179" s="189">
        <v>44560</v>
      </c>
      <c r="AB179" s="189">
        <v>44664</v>
      </c>
      <c r="AC179" s="189">
        <v>44678</v>
      </c>
      <c r="AD179" s="193">
        <v>4</v>
      </c>
      <c r="AE179" s="56"/>
      <c r="AF179" s="56"/>
      <c r="AG179" s="56"/>
      <c r="AH179" s="56"/>
      <c r="AI179" s="52"/>
      <c r="AJ179" s="52" t="s">
        <v>1765</v>
      </c>
      <c r="AK179" s="54"/>
      <c r="AL179" s="56"/>
      <c r="AM179" s="56"/>
      <c r="AN179" s="56"/>
      <c r="AO179" s="58"/>
      <c r="AP179" s="58"/>
      <c r="AQ179" s="56"/>
      <c r="AR179" s="59"/>
      <c r="AS179" s="60"/>
      <c r="AT179" s="61" t="e">
        <f t="shared" ca="1" si="43"/>
        <v>#DIV/0!</v>
      </c>
      <c r="AU179" s="62">
        <v>0</v>
      </c>
      <c r="AV179" s="62"/>
      <c r="AW179" s="68">
        <v>0</v>
      </c>
      <c r="AX179" s="65">
        <v>0</v>
      </c>
      <c r="AY179" s="66">
        <f t="shared" si="44"/>
        <v>0</v>
      </c>
      <c r="AZ179" s="63">
        <f t="shared" si="45"/>
        <v>0</v>
      </c>
      <c r="BA179" s="63">
        <f t="shared" si="46"/>
        <v>0</v>
      </c>
      <c r="BB179" s="59" t="s">
        <v>1381</v>
      </c>
      <c r="BC179" s="59" t="s">
        <v>1781</v>
      </c>
      <c r="BD179" s="60"/>
      <c r="BE179" s="60"/>
      <c r="BF179" s="60"/>
    </row>
    <row r="180" spans="1:58" s="12" customFormat="1" ht="38.25" x14ac:dyDescent="0.25">
      <c r="A180" s="49"/>
      <c r="B180" s="50"/>
      <c r="C180" s="69"/>
      <c r="D180" s="52"/>
      <c r="E180" s="52"/>
      <c r="F180" s="52" t="s">
        <v>1766</v>
      </c>
      <c r="G180" s="52" t="s">
        <v>115</v>
      </c>
      <c r="H180" s="187" t="s">
        <v>124</v>
      </c>
      <c r="I180" s="53" t="s">
        <v>714</v>
      </c>
      <c r="J180" s="54">
        <v>25500000000</v>
      </c>
      <c r="K180" s="52"/>
      <c r="L180" s="52"/>
      <c r="M180" s="49"/>
      <c r="N180" s="52"/>
      <c r="O180" s="55" t="s">
        <v>176</v>
      </c>
      <c r="P180" s="52"/>
      <c r="Q180" s="91" t="s">
        <v>1302</v>
      </c>
      <c r="R180" s="52"/>
      <c r="S180" s="52"/>
      <c r="T180" s="52"/>
      <c r="U180" s="52"/>
      <c r="V180" s="52"/>
      <c r="W180" s="52"/>
      <c r="X180" s="52"/>
      <c r="Y180" s="49"/>
      <c r="Z180" s="52"/>
      <c r="AA180" s="189">
        <v>44560</v>
      </c>
      <c r="AB180" s="189">
        <v>44664</v>
      </c>
      <c r="AC180" s="189">
        <v>44678</v>
      </c>
      <c r="AD180" s="193">
        <v>4</v>
      </c>
      <c r="AE180" s="56"/>
      <c r="AF180" s="56"/>
      <c r="AG180" s="56"/>
      <c r="AH180" s="56"/>
      <c r="AI180" s="52"/>
      <c r="AJ180" s="52" t="s">
        <v>1766</v>
      </c>
      <c r="AK180" s="54"/>
      <c r="AL180" s="56"/>
      <c r="AM180" s="56"/>
      <c r="AN180" s="56"/>
      <c r="AO180" s="58"/>
      <c r="AP180" s="58"/>
      <c r="AQ180" s="56"/>
      <c r="AR180" s="59"/>
      <c r="AS180" s="60"/>
      <c r="AT180" s="61" t="e">
        <f t="shared" ca="1" si="43"/>
        <v>#DIV/0!</v>
      </c>
      <c r="AU180" s="62">
        <v>0</v>
      </c>
      <c r="AV180" s="62"/>
      <c r="AW180" s="68">
        <v>0</v>
      </c>
      <c r="AX180" s="65">
        <v>0</v>
      </c>
      <c r="AY180" s="66">
        <f t="shared" si="44"/>
        <v>0</v>
      </c>
      <c r="AZ180" s="63">
        <f t="shared" si="45"/>
        <v>0</v>
      </c>
      <c r="BA180" s="63">
        <f t="shared" si="46"/>
        <v>0</v>
      </c>
      <c r="BB180" s="59" t="s">
        <v>1381</v>
      </c>
      <c r="BC180" s="59" t="s">
        <v>1781</v>
      </c>
      <c r="BD180" s="60"/>
      <c r="BE180" s="60"/>
      <c r="BF180" s="60"/>
    </row>
    <row r="181" spans="1:58" s="12" customFormat="1" ht="25.5" x14ac:dyDescent="0.25">
      <c r="A181" s="49"/>
      <c r="B181" s="50"/>
      <c r="C181" s="69"/>
      <c r="D181" s="52"/>
      <c r="E181" s="52"/>
      <c r="F181" s="52" t="s">
        <v>1767</v>
      </c>
      <c r="G181" s="52" t="s">
        <v>115</v>
      </c>
      <c r="H181" s="187" t="s">
        <v>124</v>
      </c>
      <c r="I181" s="53" t="s">
        <v>714</v>
      </c>
      <c r="J181" s="54">
        <v>29000000000</v>
      </c>
      <c r="K181" s="52"/>
      <c r="L181" s="52"/>
      <c r="M181" s="49"/>
      <c r="N181" s="52"/>
      <c r="O181" s="55" t="s">
        <v>176</v>
      </c>
      <c r="P181" s="52"/>
      <c r="Q181" s="91"/>
      <c r="R181" s="52"/>
      <c r="S181" s="52"/>
      <c r="T181" s="52"/>
      <c r="U181" s="52"/>
      <c r="V181" s="52"/>
      <c r="W181" s="52"/>
      <c r="X181" s="52"/>
      <c r="Y181" s="49"/>
      <c r="Z181" s="52"/>
      <c r="AA181" s="189">
        <v>44560</v>
      </c>
      <c r="AB181" s="189">
        <v>44664</v>
      </c>
      <c r="AC181" s="189">
        <v>44678</v>
      </c>
      <c r="AD181" s="193">
        <v>4</v>
      </c>
      <c r="AE181" s="56"/>
      <c r="AF181" s="56"/>
      <c r="AG181" s="56"/>
      <c r="AH181" s="56"/>
      <c r="AI181" s="52"/>
      <c r="AJ181" s="52" t="s">
        <v>1767</v>
      </c>
      <c r="AK181" s="54"/>
      <c r="AL181" s="56"/>
      <c r="AM181" s="56"/>
      <c r="AN181" s="56"/>
      <c r="AO181" s="58"/>
      <c r="AP181" s="58"/>
      <c r="AQ181" s="56"/>
      <c r="AR181" s="59"/>
      <c r="AS181" s="60"/>
      <c r="AT181" s="61" t="e">
        <f t="shared" ca="1" si="43"/>
        <v>#DIV/0!</v>
      </c>
      <c r="AU181" s="62">
        <v>0</v>
      </c>
      <c r="AV181" s="62"/>
      <c r="AW181" s="68">
        <v>0</v>
      </c>
      <c r="AX181" s="65">
        <v>0</v>
      </c>
      <c r="AY181" s="66">
        <f t="shared" si="44"/>
        <v>0</v>
      </c>
      <c r="AZ181" s="63">
        <f t="shared" si="45"/>
        <v>0</v>
      </c>
      <c r="BA181" s="63">
        <f t="shared" si="46"/>
        <v>0</v>
      </c>
      <c r="BB181" s="59" t="s">
        <v>1381</v>
      </c>
      <c r="BC181" s="59" t="s">
        <v>1781</v>
      </c>
      <c r="BD181" s="60"/>
      <c r="BE181" s="60"/>
      <c r="BF181" s="60"/>
    </row>
    <row r="182" spans="1:58" s="12" customFormat="1" x14ac:dyDescent="0.25">
      <c r="A182" s="49"/>
      <c r="B182" s="50"/>
      <c r="C182" s="69"/>
      <c r="D182" s="52"/>
      <c r="E182" s="52"/>
      <c r="F182" s="52" t="s">
        <v>1768</v>
      </c>
      <c r="G182" s="52" t="s">
        <v>115</v>
      </c>
      <c r="H182" s="187" t="s">
        <v>124</v>
      </c>
      <c r="I182" s="53" t="s">
        <v>714</v>
      </c>
      <c r="J182" s="54">
        <v>3000000000</v>
      </c>
      <c r="K182" s="52"/>
      <c r="L182" s="52"/>
      <c r="M182" s="49"/>
      <c r="N182" s="52"/>
      <c r="O182" s="55" t="s">
        <v>176</v>
      </c>
      <c r="P182" s="52"/>
      <c r="Q182" s="91"/>
      <c r="R182" s="52"/>
      <c r="S182" s="52"/>
      <c r="T182" s="52"/>
      <c r="U182" s="52"/>
      <c r="V182" s="52"/>
      <c r="W182" s="52"/>
      <c r="X182" s="52"/>
      <c r="Y182" s="49"/>
      <c r="Z182" s="52"/>
      <c r="AA182" s="189">
        <v>44560</v>
      </c>
      <c r="AB182" s="189">
        <v>44664</v>
      </c>
      <c r="AC182" s="189">
        <v>44678</v>
      </c>
      <c r="AD182" s="193">
        <v>4</v>
      </c>
      <c r="AE182" s="56"/>
      <c r="AF182" s="56"/>
      <c r="AG182" s="56"/>
      <c r="AH182" s="56"/>
      <c r="AI182" s="52"/>
      <c r="AJ182" s="52" t="s">
        <v>1768</v>
      </c>
      <c r="AK182" s="54"/>
      <c r="AL182" s="56"/>
      <c r="AM182" s="56"/>
      <c r="AN182" s="56"/>
      <c r="AO182" s="58"/>
      <c r="AP182" s="58"/>
      <c r="AQ182" s="56"/>
      <c r="AR182" s="59"/>
      <c r="AS182" s="60"/>
      <c r="AT182" s="61" t="e">
        <f t="shared" ca="1" si="43"/>
        <v>#DIV/0!</v>
      </c>
      <c r="AU182" s="62">
        <v>0</v>
      </c>
      <c r="AV182" s="62"/>
      <c r="AW182" s="68">
        <v>0</v>
      </c>
      <c r="AX182" s="65">
        <v>0</v>
      </c>
      <c r="AY182" s="66">
        <f t="shared" si="44"/>
        <v>0</v>
      </c>
      <c r="AZ182" s="63">
        <f t="shared" si="45"/>
        <v>0</v>
      </c>
      <c r="BA182" s="63">
        <f t="shared" si="46"/>
        <v>0</v>
      </c>
      <c r="BB182" s="59" t="s">
        <v>1381</v>
      </c>
      <c r="BC182" s="59" t="s">
        <v>1781</v>
      </c>
      <c r="BD182" s="60"/>
      <c r="BE182" s="60"/>
      <c r="BF182" s="60"/>
    </row>
    <row r="183" spans="1:58" s="12" customFormat="1" ht="25.5" x14ac:dyDescent="0.25">
      <c r="A183" s="49"/>
      <c r="B183" s="50"/>
      <c r="C183" s="69"/>
      <c r="D183" s="52"/>
      <c r="E183" s="52"/>
      <c r="F183" s="52" t="s">
        <v>1769</v>
      </c>
      <c r="G183" s="49" t="s">
        <v>1882</v>
      </c>
      <c r="H183" s="187" t="s">
        <v>1770</v>
      </c>
      <c r="I183" s="53" t="s">
        <v>714</v>
      </c>
      <c r="J183" s="54">
        <v>500000000</v>
      </c>
      <c r="K183" s="52"/>
      <c r="L183" s="52"/>
      <c r="M183" s="49"/>
      <c r="N183" s="52"/>
      <c r="O183" s="55" t="s">
        <v>176</v>
      </c>
      <c r="P183" s="52"/>
      <c r="Q183" s="91"/>
      <c r="R183" s="52"/>
      <c r="S183" s="52"/>
      <c r="T183" s="52"/>
      <c r="U183" s="52"/>
      <c r="V183" s="52"/>
      <c r="W183" s="52"/>
      <c r="X183" s="52"/>
      <c r="Y183" s="49"/>
      <c r="Z183" s="52"/>
      <c r="AA183" s="189"/>
      <c r="AB183" s="189"/>
      <c r="AC183" s="189"/>
      <c r="AD183" s="193"/>
      <c r="AE183" s="56"/>
      <c r="AF183" s="56"/>
      <c r="AG183" s="56"/>
      <c r="AH183" s="56"/>
      <c r="AI183" s="52"/>
      <c r="AJ183" s="52" t="s">
        <v>1769</v>
      </c>
      <c r="AK183" s="54"/>
      <c r="AL183" s="56"/>
      <c r="AM183" s="56"/>
      <c r="AN183" s="56"/>
      <c r="AO183" s="58"/>
      <c r="AP183" s="58"/>
      <c r="AQ183" s="56"/>
      <c r="AR183" s="59"/>
      <c r="AS183" s="60"/>
      <c r="AT183" s="61" t="e">
        <f t="shared" ca="1" si="43"/>
        <v>#DIV/0!</v>
      </c>
      <c r="AU183" s="62">
        <v>0</v>
      </c>
      <c r="AV183" s="62"/>
      <c r="AW183" s="68">
        <v>0</v>
      </c>
      <c r="AX183" s="65">
        <v>0</v>
      </c>
      <c r="AY183" s="66">
        <f t="shared" si="44"/>
        <v>0</v>
      </c>
      <c r="AZ183" s="63">
        <f t="shared" si="45"/>
        <v>0</v>
      </c>
      <c r="BA183" s="63">
        <f t="shared" si="46"/>
        <v>0</v>
      </c>
      <c r="BB183" s="59" t="s">
        <v>1381</v>
      </c>
      <c r="BC183" s="59" t="s">
        <v>1781</v>
      </c>
      <c r="BD183" s="60"/>
      <c r="BE183" s="60"/>
      <c r="BF183" s="60"/>
    </row>
    <row r="184" spans="1:58" s="12" customFormat="1" x14ac:dyDescent="0.25">
      <c r="A184" s="49"/>
      <c r="B184" s="50"/>
      <c r="C184" s="69"/>
      <c r="D184" s="52"/>
      <c r="E184" s="52"/>
      <c r="F184" s="52" t="s">
        <v>1771</v>
      </c>
      <c r="G184" s="49" t="s">
        <v>1882</v>
      </c>
      <c r="H184" s="187" t="s">
        <v>1770</v>
      </c>
      <c r="I184" s="53" t="s">
        <v>714</v>
      </c>
      <c r="J184" s="54">
        <v>70000000</v>
      </c>
      <c r="K184" s="52"/>
      <c r="L184" s="52"/>
      <c r="M184" s="49"/>
      <c r="N184" s="52"/>
      <c r="O184" s="55" t="s">
        <v>176</v>
      </c>
      <c r="P184" s="52"/>
      <c r="Q184" s="91"/>
      <c r="R184" s="52"/>
      <c r="S184" s="52"/>
      <c r="T184" s="52"/>
      <c r="U184" s="52"/>
      <c r="V184" s="52"/>
      <c r="W184" s="52"/>
      <c r="X184" s="52"/>
      <c r="Y184" s="49"/>
      <c r="Z184" s="52"/>
      <c r="AA184" s="189"/>
      <c r="AB184" s="189"/>
      <c r="AC184" s="189"/>
      <c r="AD184" s="193"/>
      <c r="AE184" s="56"/>
      <c r="AF184" s="56"/>
      <c r="AG184" s="56"/>
      <c r="AH184" s="56"/>
      <c r="AI184" s="52"/>
      <c r="AJ184" s="52" t="s">
        <v>1771</v>
      </c>
      <c r="AK184" s="54"/>
      <c r="AL184" s="56"/>
      <c r="AM184" s="56"/>
      <c r="AN184" s="56"/>
      <c r="AO184" s="58"/>
      <c r="AP184" s="58"/>
      <c r="AQ184" s="56"/>
      <c r="AR184" s="59"/>
      <c r="AS184" s="60"/>
      <c r="AT184" s="61" t="e">
        <f t="shared" ca="1" si="43"/>
        <v>#DIV/0!</v>
      </c>
      <c r="AU184" s="62">
        <v>0</v>
      </c>
      <c r="AV184" s="62"/>
      <c r="AW184" s="68">
        <v>0</v>
      </c>
      <c r="AX184" s="65">
        <v>0</v>
      </c>
      <c r="AY184" s="66">
        <f t="shared" si="44"/>
        <v>0</v>
      </c>
      <c r="AZ184" s="63">
        <f t="shared" si="45"/>
        <v>0</v>
      </c>
      <c r="BA184" s="63">
        <f t="shared" si="46"/>
        <v>0</v>
      </c>
      <c r="BB184" s="59" t="s">
        <v>1381</v>
      </c>
      <c r="BC184" s="59" t="s">
        <v>1781</v>
      </c>
      <c r="BD184" s="60"/>
      <c r="BE184" s="60"/>
      <c r="BF184" s="60"/>
    </row>
    <row r="185" spans="1:58" s="12" customFormat="1" ht="25.5" x14ac:dyDescent="0.25">
      <c r="A185" s="49"/>
      <c r="B185" s="50"/>
      <c r="C185" s="69"/>
      <c r="D185" s="52"/>
      <c r="E185" s="52"/>
      <c r="F185" s="52" t="s">
        <v>1863</v>
      </c>
      <c r="G185" s="49" t="s">
        <v>1882</v>
      </c>
      <c r="H185" s="187" t="s">
        <v>1770</v>
      </c>
      <c r="I185" s="53" t="s">
        <v>714</v>
      </c>
      <c r="J185" s="54">
        <v>130000000</v>
      </c>
      <c r="K185" s="52"/>
      <c r="L185" s="52"/>
      <c r="M185" s="49"/>
      <c r="N185" s="52"/>
      <c r="O185" s="55" t="s">
        <v>176</v>
      </c>
      <c r="P185" s="52"/>
      <c r="Q185" s="91"/>
      <c r="R185" s="52"/>
      <c r="S185" s="52"/>
      <c r="T185" s="52"/>
      <c r="U185" s="52"/>
      <c r="V185" s="52"/>
      <c r="W185" s="52"/>
      <c r="X185" s="52"/>
      <c r="Y185" s="49"/>
      <c r="Z185" s="52"/>
      <c r="AA185" s="189">
        <v>44560</v>
      </c>
      <c r="AB185" s="189">
        <v>44664</v>
      </c>
      <c r="AC185" s="189">
        <v>44678</v>
      </c>
      <c r="AD185" s="193">
        <v>4</v>
      </c>
      <c r="AE185" s="56"/>
      <c r="AF185" s="56"/>
      <c r="AG185" s="56"/>
      <c r="AH185" s="56"/>
      <c r="AI185" s="52"/>
      <c r="AJ185" s="52" t="s">
        <v>1772</v>
      </c>
      <c r="AK185" s="54"/>
      <c r="AL185" s="56"/>
      <c r="AM185" s="56"/>
      <c r="AN185" s="56"/>
      <c r="AO185" s="58"/>
      <c r="AP185" s="58"/>
      <c r="AQ185" s="56"/>
      <c r="AR185" s="59"/>
      <c r="AS185" s="60"/>
      <c r="AT185" s="61" t="e">
        <f t="shared" ca="1" si="43"/>
        <v>#DIV/0!</v>
      </c>
      <c r="AU185" s="62">
        <v>0</v>
      </c>
      <c r="AV185" s="62"/>
      <c r="AW185" s="68">
        <v>0</v>
      </c>
      <c r="AX185" s="65">
        <v>0</v>
      </c>
      <c r="AY185" s="66">
        <f t="shared" si="44"/>
        <v>0</v>
      </c>
      <c r="AZ185" s="63">
        <f t="shared" si="45"/>
        <v>0</v>
      </c>
      <c r="BA185" s="63">
        <f t="shared" si="46"/>
        <v>0</v>
      </c>
      <c r="BB185" s="59" t="s">
        <v>1381</v>
      </c>
      <c r="BC185" s="59" t="s">
        <v>1781</v>
      </c>
      <c r="BD185" s="60"/>
      <c r="BE185" s="60"/>
      <c r="BF185" s="60"/>
    </row>
    <row r="186" spans="1:58" s="12" customFormat="1" ht="25.5" x14ac:dyDescent="0.25">
      <c r="A186" s="49"/>
      <c r="B186" s="50"/>
      <c r="C186" s="69"/>
      <c r="D186" s="52"/>
      <c r="E186" s="52"/>
      <c r="F186" s="52" t="s">
        <v>1864</v>
      </c>
      <c r="G186" s="49" t="s">
        <v>1882</v>
      </c>
      <c r="H186" s="187" t="s">
        <v>1770</v>
      </c>
      <c r="I186" s="53" t="s">
        <v>714</v>
      </c>
      <c r="J186" s="54">
        <v>100000000</v>
      </c>
      <c r="K186" s="52"/>
      <c r="L186" s="52"/>
      <c r="M186" s="49"/>
      <c r="N186" s="52"/>
      <c r="O186" s="55" t="s">
        <v>176</v>
      </c>
      <c r="P186" s="52"/>
      <c r="Q186" s="91"/>
      <c r="R186" s="52"/>
      <c r="S186" s="52"/>
      <c r="T186" s="52"/>
      <c r="U186" s="52"/>
      <c r="V186" s="52"/>
      <c r="W186" s="52"/>
      <c r="X186" s="52"/>
      <c r="Y186" s="49"/>
      <c r="Z186" s="52"/>
      <c r="AA186" s="189">
        <v>44560</v>
      </c>
      <c r="AB186" s="189">
        <v>44664</v>
      </c>
      <c r="AC186" s="189">
        <v>44678</v>
      </c>
      <c r="AD186" s="193">
        <v>4</v>
      </c>
      <c r="AE186" s="56"/>
      <c r="AF186" s="56"/>
      <c r="AG186" s="56"/>
      <c r="AH186" s="56"/>
      <c r="AI186" s="52"/>
      <c r="AJ186" s="52" t="s">
        <v>1773</v>
      </c>
      <c r="AK186" s="54"/>
      <c r="AL186" s="56"/>
      <c r="AM186" s="56"/>
      <c r="AN186" s="56"/>
      <c r="AO186" s="58"/>
      <c r="AP186" s="58"/>
      <c r="AQ186" s="56"/>
      <c r="AR186" s="59"/>
      <c r="AS186" s="60"/>
      <c r="AT186" s="61" t="e">
        <f t="shared" ca="1" si="43"/>
        <v>#DIV/0!</v>
      </c>
      <c r="AU186" s="62">
        <v>0</v>
      </c>
      <c r="AV186" s="62"/>
      <c r="AW186" s="68">
        <v>0</v>
      </c>
      <c r="AX186" s="65">
        <v>0</v>
      </c>
      <c r="AY186" s="66">
        <f t="shared" si="44"/>
        <v>0</v>
      </c>
      <c r="AZ186" s="63">
        <f t="shared" si="45"/>
        <v>0</v>
      </c>
      <c r="BA186" s="63">
        <f t="shared" si="46"/>
        <v>0</v>
      </c>
      <c r="BB186" s="59" t="s">
        <v>1381</v>
      </c>
      <c r="BC186" s="59" t="s">
        <v>1781</v>
      </c>
      <c r="BD186" s="60"/>
      <c r="BE186" s="60"/>
      <c r="BF186" s="60"/>
    </row>
    <row r="187" spans="1:58" s="12" customFormat="1" ht="25.5" x14ac:dyDescent="0.25">
      <c r="A187" s="49"/>
      <c r="B187" s="50"/>
      <c r="C187" s="69"/>
      <c r="D187" s="52"/>
      <c r="E187" s="52"/>
      <c r="F187" s="52" t="s">
        <v>1865</v>
      </c>
      <c r="G187" s="49" t="s">
        <v>1882</v>
      </c>
      <c r="H187" s="187" t="s">
        <v>110</v>
      </c>
      <c r="I187" s="53" t="s">
        <v>714</v>
      </c>
      <c r="J187" s="54">
        <v>350000000</v>
      </c>
      <c r="K187" s="52"/>
      <c r="L187" s="52"/>
      <c r="M187" s="49"/>
      <c r="N187" s="52"/>
      <c r="O187" s="55" t="s">
        <v>176</v>
      </c>
      <c r="P187" s="52"/>
      <c r="Q187" s="91"/>
      <c r="R187" s="52"/>
      <c r="S187" s="52"/>
      <c r="T187" s="52"/>
      <c r="U187" s="52"/>
      <c r="V187" s="52"/>
      <c r="W187" s="52"/>
      <c r="X187" s="52"/>
      <c r="Y187" s="49"/>
      <c r="Z187" s="52"/>
      <c r="AA187" s="189">
        <v>44560</v>
      </c>
      <c r="AB187" s="189">
        <v>44664</v>
      </c>
      <c r="AC187" s="189">
        <v>44678</v>
      </c>
      <c r="AD187" s="193">
        <v>4</v>
      </c>
      <c r="AE187" s="56"/>
      <c r="AF187" s="56"/>
      <c r="AG187" s="56"/>
      <c r="AH187" s="56"/>
      <c r="AI187" s="52"/>
      <c r="AJ187" s="52" t="s">
        <v>1774</v>
      </c>
      <c r="AK187" s="54"/>
      <c r="AL187" s="56"/>
      <c r="AM187" s="56"/>
      <c r="AN187" s="56"/>
      <c r="AO187" s="58"/>
      <c r="AP187" s="58"/>
      <c r="AQ187" s="56"/>
      <c r="AR187" s="59"/>
      <c r="AS187" s="60"/>
      <c r="AT187" s="61" t="e">
        <f t="shared" ca="1" si="43"/>
        <v>#DIV/0!</v>
      </c>
      <c r="AU187" s="62">
        <v>0</v>
      </c>
      <c r="AV187" s="62"/>
      <c r="AW187" s="68">
        <v>0</v>
      </c>
      <c r="AX187" s="65">
        <v>0</v>
      </c>
      <c r="AY187" s="66">
        <f t="shared" si="44"/>
        <v>0</v>
      </c>
      <c r="AZ187" s="63">
        <f t="shared" si="45"/>
        <v>0</v>
      </c>
      <c r="BA187" s="63">
        <f t="shared" si="46"/>
        <v>0</v>
      </c>
      <c r="BB187" s="59" t="s">
        <v>1381</v>
      </c>
      <c r="BC187" s="59" t="s">
        <v>1781</v>
      </c>
      <c r="BD187" s="60"/>
      <c r="BE187" s="60"/>
      <c r="BF187" s="60"/>
    </row>
    <row r="188" spans="1:58" s="12" customFormat="1" x14ac:dyDescent="0.25">
      <c r="A188" s="49"/>
      <c r="B188" s="50"/>
      <c r="C188" s="69"/>
      <c r="D188" s="52"/>
      <c r="E188" s="52"/>
      <c r="F188" s="52" t="s">
        <v>1775</v>
      </c>
      <c r="G188" s="49" t="s">
        <v>1882</v>
      </c>
      <c r="H188" s="187" t="s">
        <v>109</v>
      </c>
      <c r="I188" s="53" t="s">
        <v>714</v>
      </c>
      <c r="J188" s="54">
        <v>20000000</v>
      </c>
      <c r="K188" s="52"/>
      <c r="L188" s="52"/>
      <c r="M188" s="49"/>
      <c r="N188" s="52"/>
      <c r="O188" s="55" t="s">
        <v>176</v>
      </c>
      <c r="P188" s="52"/>
      <c r="Q188" s="91"/>
      <c r="R188" s="52"/>
      <c r="S188" s="52"/>
      <c r="T188" s="52"/>
      <c r="U188" s="52"/>
      <c r="V188" s="52"/>
      <c r="W188" s="52"/>
      <c r="X188" s="52"/>
      <c r="Y188" s="49"/>
      <c r="Z188" s="52"/>
      <c r="AA188" s="189"/>
      <c r="AB188" s="189"/>
      <c r="AC188" s="189"/>
      <c r="AD188" s="193"/>
      <c r="AE188" s="56"/>
      <c r="AF188" s="56"/>
      <c r="AG188" s="56"/>
      <c r="AH188" s="56"/>
      <c r="AI188" s="52"/>
      <c r="AJ188" s="52" t="s">
        <v>1775</v>
      </c>
      <c r="AK188" s="54"/>
      <c r="AL188" s="56"/>
      <c r="AM188" s="56"/>
      <c r="AN188" s="56"/>
      <c r="AO188" s="58"/>
      <c r="AP188" s="58"/>
      <c r="AQ188" s="56"/>
      <c r="AR188" s="59"/>
      <c r="AS188" s="60"/>
      <c r="AT188" s="61" t="e">
        <f t="shared" ca="1" si="43"/>
        <v>#DIV/0!</v>
      </c>
      <c r="AU188" s="62">
        <v>0</v>
      </c>
      <c r="AV188" s="62"/>
      <c r="AW188" s="68">
        <v>0</v>
      </c>
      <c r="AX188" s="65">
        <v>0</v>
      </c>
      <c r="AY188" s="66">
        <f t="shared" si="44"/>
        <v>0</v>
      </c>
      <c r="AZ188" s="63">
        <f t="shared" si="45"/>
        <v>0</v>
      </c>
      <c r="BA188" s="63">
        <f t="shared" si="46"/>
        <v>0</v>
      </c>
      <c r="BB188" s="59" t="s">
        <v>1381</v>
      </c>
      <c r="BC188" s="59" t="s">
        <v>1781</v>
      </c>
      <c r="BD188" s="60"/>
      <c r="BE188" s="60"/>
      <c r="BF188" s="60"/>
    </row>
    <row r="189" spans="1:58" s="12" customFormat="1" ht="25.5" x14ac:dyDescent="0.25">
      <c r="A189" s="49"/>
      <c r="B189" s="50"/>
      <c r="C189" s="69"/>
      <c r="D189" s="52"/>
      <c r="E189" s="52"/>
      <c r="F189" s="52" t="s">
        <v>1884</v>
      </c>
      <c r="G189" s="49" t="s">
        <v>1882</v>
      </c>
      <c r="H189" s="187" t="s">
        <v>110</v>
      </c>
      <c r="I189" s="53" t="s">
        <v>714</v>
      </c>
      <c r="J189" s="54" t="s">
        <v>1885</v>
      </c>
      <c r="K189" s="52"/>
      <c r="L189" s="52"/>
      <c r="M189" s="49"/>
      <c r="N189" s="52"/>
      <c r="O189" s="55" t="s">
        <v>176</v>
      </c>
      <c r="P189" s="52"/>
      <c r="Q189" s="91"/>
      <c r="R189" s="52"/>
      <c r="S189" s="52"/>
      <c r="T189" s="52"/>
      <c r="U189" s="52"/>
      <c r="V189" s="52"/>
      <c r="W189" s="52"/>
      <c r="X189" s="52"/>
      <c r="Y189" s="49"/>
      <c r="Z189" s="52"/>
      <c r="AA189" s="189">
        <v>44560</v>
      </c>
      <c r="AB189" s="189">
        <v>44664</v>
      </c>
      <c r="AC189" s="189">
        <v>44678</v>
      </c>
      <c r="AD189" s="193">
        <v>4</v>
      </c>
      <c r="AE189" s="56"/>
      <c r="AF189" s="56"/>
      <c r="AG189" s="56"/>
      <c r="AH189" s="56"/>
      <c r="AI189" s="52"/>
      <c r="AJ189" s="52" t="s">
        <v>1884</v>
      </c>
      <c r="AK189" s="54"/>
      <c r="AL189" s="56"/>
      <c r="AM189" s="56"/>
      <c r="AN189" s="56"/>
      <c r="AO189" s="58"/>
      <c r="AP189" s="58"/>
      <c r="AQ189" s="56"/>
      <c r="AR189" s="59"/>
      <c r="AS189" s="60"/>
      <c r="AT189" s="61" t="e">
        <f t="shared" ref="AT189:AT190" ca="1" si="47">((TODAY())-AQ189)/AR189</f>
        <v>#DIV/0!</v>
      </c>
      <c r="AU189" s="62">
        <v>0</v>
      </c>
      <c r="AV189" s="62"/>
      <c r="AW189" s="68">
        <v>0</v>
      </c>
      <c r="AX189" s="65">
        <v>0</v>
      </c>
      <c r="AY189" s="66">
        <f t="shared" ref="AY189:AY190" si="48">+AU189</f>
        <v>0</v>
      </c>
      <c r="AZ189" s="63">
        <f t="shared" ref="AZ189:AZ190" si="49">+AY189-AX189</f>
        <v>0</v>
      </c>
      <c r="BA189" s="63">
        <f t="shared" ref="BA189:BA190" si="50">+AU189-AW189</f>
        <v>0</v>
      </c>
      <c r="BB189" s="59" t="s">
        <v>1381</v>
      </c>
      <c r="BC189" s="59" t="s">
        <v>1781</v>
      </c>
      <c r="BD189" s="60"/>
      <c r="BE189" s="60"/>
      <c r="BF189" s="60"/>
    </row>
    <row r="190" spans="1:58" s="12" customFormat="1" ht="25.5" x14ac:dyDescent="0.25">
      <c r="A190" s="49"/>
      <c r="B190" s="50"/>
      <c r="C190" s="69"/>
      <c r="D190" s="52"/>
      <c r="E190" s="52"/>
      <c r="F190" s="52" t="s">
        <v>1930</v>
      </c>
      <c r="G190" s="49" t="s">
        <v>1882</v>
      </c>
      <c r="H190" s="187" t="s">
        <v>1770</v>
      </c>
      <c r="I190" s="53" t="s">
        <v>714</v>
      </c>
      <c r="J190" s="54">
        <v>180000000</v>
      </c>
      <c r="K190" s="52"/>
      <c r="L190" s="52"/>
      <c r="M190" s="49"/>
      <c r="N190" s="52"/>
      <c r="O190" s="55"/>
      <c r="P190" s="52"/>
      <c r="Q190" s="91"/>
      <c r="R190" s="52"/>
      <c r="S190" s="52"/>
      <c r="T190" s="52"/>
      <c r="U190" s="52"/>
      <c r="V190" s="52"/>
      <c r="W190" s="52"/>
      <c r="X190" s="52"/>
      <c r="Y190" s="49"/>
      <c r="Z190" s="52"/>
      <c r="AA190" s="189">
        <v>44560</v>
      </c>
      <c r="AB190" s="189">
        <v>44664</v>
      </c>
      <c r="AC190" s="189">
        <v>44678</v>
      </c>
      <c r="AD190" s="193">
        <v>4</v>
      </c>
      <c r="AE190" s="56"/>
      <c r="AF190" s="56"/>
      <c r="AG190" s="56"/>
      <c r="AH190" s="56"/>
      <c r="AI190" s="52"/>
      <c r="AJ190" s="52" t="s">
        <v>1930</v>
      </c>
      <c r="AK190" s="54"/>
      <c r="AL190" s="56"/>
      <c r="AM190" s="56"/>
      <c r="AN190" s="56"/>
      <c r="AO190" s="58"/>
      <c r="AP190" s="58"/>
      <c r="AQ190" s="56"/>
      <c r="AR190" s="59"/>
      <c r="AS190" s="60"/>
      <c r="AT190" s="61" t="e">
        <f t="shared" ca="1" si="47"/>
        <v>#DIV/0!</v>
      </c>
      <c r="AU190" s="62">
        <v>0</v>
      </c>
      <c r="AV190" s="62"/>
      <c r="AW190" s="68">
        <v>0</v>
      </c>
      <c r="AX190" s="65">
        <v>0</v>
      </c>
      <c r="AY190" s="66">
        <f t="shared" si="48"/>
        <v>0</v>
      </c>
      <c r="AZ190" s="63">
        <f t="shared" si="49"/>
        <v>0</v>
      </c>
      <c r="BA190" s="63">
        <f t="shared" si="50"/>
        <v>0</v>
      </c>
      <c r="BB190" s="59" t="s">
        <v>1381</v>
      </c>
      <c r="BC190" s="59" t="s">
        <v>1781</v>
      </c>
      <c r="BD190" s="60"/>
      <c r="BE190" s="60"/>
      <c r="BF190" s="60"/>
    </row>
    <row r="191" spans="1:58" s="12" customFormat="1" x14ac:dyDescent="0.25">
      <c r="A191" s="49"/>
      <c r="B191" s="50"/>
      <c r="C191" s="69"/>
      <c r="D191" s="52"/>
      <c r="E191" s="52"/>
      <c r="F191" s="52" t="s">
        <v>1929</v>
      </c>
      <c r="G191" s="49" t="s">
        <v>1882</v>
      </c>
      <c r="H191" s="187" t="s">
        <v>109</v>
      </c>
      <c r="I191" s="53" t="s">
        <v>714</v>
      </c>
      <c r="J191" s="54">
        <v>10000000</v>
      </c>
      <c r="K191" s="52"/>
      <c r="L191" s="52"/>
      <c r="M191" s="49"/>
      <c r="N191" s="52"/>
      <c r="O191" s="55" t="s">
        <v>176</v>
      </c>
      <c r="P191" s="52"/>
      <c r="Q191" s="91"/>
      <c r="R191" s="52"/>
      <c r="S191" s="52"/>
      <c r="T191" s="52"/>
      <c r="U191" s="52"/>
      <c r="V191" s="52"/>
      <c r="W191" s="52"/>
      <c r="X191" s="52"/>
      <c r="Y191" s="49"/>
      <c r="Z191" s="52"/>
      <c r="AA191" s="189">
        <v>44560</v>
      </c>
      <c r="AB191" s="189">
        <v>44664</v>
      </c>
      <c r="AC191" s="189">
        <v>44678</v>
      </c>
      <c r="AD191" s="193">
        <v>4</v>
      </c>
      <c r="AE191" s="56"/>
      <c r="AF191" s="56"/>
      <c r="AG191" s="56"/>
      <c r="AH191" s="56"/>
      <c r="AI191" s="52"/>
      <c r="AJ191" s="52" t="s">
        <v>1776</v>
      </c>
      <c r="AK191" s="54"/>
      <c r="AL191" s="56"/>
      <c r="AM191" s="56"/>
      <c r="AN191" s="56"/>
      <c r="AO191" s="58"/>
      <c r="AP191" s="58"/>
      <c r="AQ191" s="56"/>
      <c r="AR191" s="59"/>
      <c r="AS191" s="60"/>
      <c r="AT191" s="61" t="e">
        <f t="shared" ca="1" si="43"/>
        <v>#DIV/0!</v>
      </c>
      <c r="AU191" s="62">
        <v>0</v>
      </c>
      <c r="AV191" s="62"/>
      <c r="AW191" s="68">
        <v>0</v>
      </c>
      <c r="AX191" s="65">
        <v>0</v>
      </c>
      <c r="AY191" s="66">
        <f t="shared" si="44"/>
        <v>0</v>
      </c>
      <c r="AZ191" s="63">
        <f t="shared" si="45"/>
        <v>0</v>
      </c>
      <c r="BA191" s="63">
        <f t="shared" si="46"/>
        <v>0</v>
      </c>
      <c r="BB191" s="59" t="s">
        <v>1381</v>
      </c>
      <c r="BC191" s="59" t="s">
        <v>1781</v>
      </c>
      <c r="BD191" s="60"/>
      <c r="BE191" s="60"/>
      <c r="BF191" s="60"/>
    </row>
    <row r="192" spans="1:58" s="12" customFormat="1" ht="38.25" x14ac:dyDescent="0.25">
      <c r="A192" s="49"/>
      <c r="B192" s="50"/>
      <c r="C192" s="69"/>
      <c r="D192" s="52"/>
      <c r="E192" s="52"/>
      <c r="F192" s="52" t="s">
        <v>1866</v>
      </c>
      <c r="G192" s="49" t="s">
        <v>1882</v>
      </c>
      <c r="H192" s="187" t="s">
        <v>109</v>
      </c>
      <c r="I192" s="53" t="s">
        <v>714</v>
      </c>
      <c r="J192" s="54">
        <v>180000000</v>
      </c>
      <c r="K192" s="52"/>
      <c r="L192" s="52"/>
      <c r="M192" s="49"/>
      <c r="N192" s="52"/>
      <c r="O192" s="55" t="s">
        <v>176</v>
      </c>
      <c r="P192" s="52"/>
      <c r="Q192" s="91"/>
      <c r="R192" s="52"/>
      <c r="S192" s="52"/>
      <c r="T192" s="52"/>
      <c r="U192" s="52"/>
      <c r="V192" s="52"/>
      <c r="W192" s="52"/>
      <c r="X192" s="52"/>
      <c r="Y192" s="49"/>
      <c r="Z192" s="52"/>
      <c r="AA192" s="189">
        <v>44560</v>
      </c>
      <c r="AB192" s="189">
        <v>44664</v>
      </c>
      <c r="AC192" s="189">
        <v>44678</v>
      </c>
      <c r="AD192" s="193">
        <v>4</v>
      </c>
      <c r="AE192" s="56"/>
      <c r="AF192" s="56"/>
      <c r="AG192" s="56"/>
      <c r="AH192" s="56"/>
      <c r="AI192" s="52"/>
      <c r="AJ192" s="52" t="s">
        <v>1777</v>
      </c>
      <c r="AK192" s="54"/>
      <c r="AL192" s="56"/>
      <c r="AM192" s="56"/>
      <c r="AN192" s="56"/>
      <c r="AO192" s="58"/>
      <c r="AP192" s="58"/>
      <c r="AQ192" s="56"/>
      <c r="AR192" s="59"/>
      <c r="AS192" s="60"/>
      <c r="AT192" s="61" t="e">
        <f t="shared" ca="1" si="43"/>
        <v>#DIV/0!</v>
      </c>
      <c r="AU192" s="62">
        <v>0</v>
      </c>
      <c r="AV192" s="62"/>
      <c r="AW192" s="68">
        <v>0</v>
      </c>
      <c r="AX192" s="65">
        <v>0</v>
      </c>
      <c r="AY192" s="66">
        <f t="shared" si="44"/>
        <v>0</v>
      </c>
      <c r="AZ192" s="63">
        <f t="shared" si="45"/>
        <v>0</v>
      </c>
      <c r="BA192" s="63">
        <f t="shared" si="46"/>
        <v>0</v>
      </c>
      <c r="BB192" s="59" t="s">
        <v>1381</v>
      </c>
      <c r="BC192" s="59" t="s">
        <v>1781</v>
      </c>
      <c r="BD192" s="60"/>
      <c r="BE192" s="60"/>
      <c r="BF192" s="60"/>
    </row>
    <row r="193" spans="1:58" s="12" customFormat="1" ht="38.25" x14ac:dyDescent="0.25">
      <c r="A193" s="49"/>
      <c r="B193" s="50"/>
      <c r="C193" s="69"/>
      <c r="D193" s="52"/>
      <c r="E193" s="52"/>
      <c r="F193" s="52" t="s">
        <v>1867</v>
      </c>
      <c r="G193" s="49" t="s">
        <v>1882</v>
      </c>
      <c r="H193" s="187" t="s">
        <v>109</v>
      </c>
      <c r="I193" s="53" t="s">
        <v>714</v>
      </c>
      <c r="J193" s="54">
        <v>186000000</v>
      </c>
      <c r="K193" s="52"/>
      <c r="L193" s="52"/>
      <c r="M193" s="49"/>
      <c r="N193" s="52"/>
      <c r="O193" s="55" t="s">
        <v>176</v>
      </c>
      <c r="P193" s="52"/>
      <c r="Q193" s="91"/>
      <c r="R193" s="52"/>
      <c r="S193" s="52"/>
      <c r="T193" s="52"/>
      <c r="U193" s="52"/>
      <c r="V193" s="52"/>
      <c r="W193" s="52"/>
      <c r="X193" s="52"/>
      <c r="Y193" s="49"/>
      <c r="Z193" s="52"/>
      <c r="AA193" s="189">
        <v>44560</v>
      </c>
      <c r="AB193" s="189">
        <v>44664</v>
      </c>
      <c r="AC193" s="189">
        <v>44678</v>
      </c>
      <c r="AD193" s="193">
        <v>4</v>
      </c>
      <c r="AE193" s="56"/>
      <c r="AF193" s="56"/>
      <c r="AG193" s="56"/>
      <c r="AH193" s="56"/>
      <c r="AI193" s="52"/>
      <c r="AJ193" s="52" t="s">
        <v>1778</v>
      </c>
      <c r="AK193" s="54"/>
      <c r="AL193" s="56"/>
      <c r="AM193" s="56"/>
      <c r="AN193" s="56"/>
      <c r="AO193" s="58"/>
      <c r="AP193" s="58"/>
      <c r="AQ193" s="56"/>
      <c r="AR193" s="59"/>
      <c r="AS193" s="60"/>
      <c r="AT193" s="61" t="e">
        <f t="shared" ca="1" si="43"/>
        <v>#DIV/0!</v>
      </c>
      <c r="AU193" s="62">
        <v>0</v>
      </c>
      <c r="AV193" s="62"/>
      <c r="AW193" s="68">
        <v>0</v>
      </c>
      <c r="AX193" s="65">
        <v>0</v>
      </c>
      <c r="AY193" s="66">
        <f t="shared" si="44"/>
        <v>0</v>
      </c>
      <c r="AZ193" s="63">
        <f t="shared" si="45"/>
        <v>0</v>
      </c>
      <c r="BA193" s="63">
        <f t="shared" si="46"/>
        <v>0</v>
      </c>
      <c r="BB193" s="59" t="s">
        <v>1381</v>
      </c>
      <c r="BC193" s="59" t="s">
        <v>1781</v>
      </c>
      <c r="BD193" s="60"/>
      <c r="BE193" s="60"/>
      <c r="BF193" s="60"/>
    </row>
    <row r="194" spans="1:58" s="12" customFormat="1" ht="25.5" x14ac:dyDescent="0.25">
      <c r="A194" s="49"/>
      <c r="B194" s="50"/>
      <c r="C194" s="69"/>
      <c r="D194" s="52"/>
      <c r="E194" s="52"/>
      <c r="F194" s="52" t="s">
        <v>1868</v>
      </c>
      <c r="G194" s="49" t="s">
        <v>1882</v>
      </c>
      <c r="H194" s="187" t="s">
        <v>109</v>
      </c>
      <c r="I194" s="53" t="s">
        <v>714</v>
      </c>
      <c r="J194" s="54">
        <v>180000000</v>
      </c>
      <c r="K194" s="52"/>
      <c r="L194" s="52"/>
      <c r="M194" s="49"/>
      <c r="N194" s="52"/>
      <c r="O194" s="55" t="s">
        <v>176</v>
      </c>
      <c r="P194" s="52"/>
      <c r="Q194" s="91"/>
      <c r="R194" s="52"/>
      <c r="S194" s="52"/>
      <c r="T194" s="52"/>
      <c r="U194" s="52"/>
      <c r="V194" s="52"/>
      <c r="W194" s="52"/>
      <c r="X194" s="52"/>
      <c r="Y194" s="49"/>
      <c r="Z194" s="52"/>
      <c r="AA194" s="189">
        <v>44560</v>
      </c>
      <c r="AB194" s="189">
        <v>44664</v>
      </c>
      <c r="AC194" s="189">
        <v>44678</v>
      </c>
      <c r="AD194" s="193">
        <v>4</v>
      </c>
      <c r="AE194" s="56"/>
      <c r="AF194" s="56"/>
      <c r="AG194" s="56"/>
      <c r="AH194" s="56"/>
      <c r="AI194" s="52"/>
      <c r="AJ194" s="52" t="s">
        <v>1779</v>
      </c>
      <c r="AK194" s="54"/>
      <c r="AL194" s="56"/>
      <c r="AM194" s="56"/>
      <c r="AN194" s="56"/>
      <c r="AO194" s="58"/>
      <c r="AP194" s="58"/>
      <c r="AQ194" s="56"/>
      <c r="AR194" s="59"/>
      <c r="AS194" s="60"/>
      <c r="AT194" s="61" t="e">
        <f t="shared" ca="1" si="43"/>
        <v>#DIV/0!</v>
      </c>
      <c r="AU194" s="62">
        <v>0</v>
      </c>
      <c r="AV194" s="62"/>
      <c r="AW194" s="68">
        <v>0</v>
      </c>
      <c r="AX194" s="65">
        <v>0</v>
      </c>
      <c r="AY194" s="66">
        <f t="shared" si="44"/>
        <v>0</v>
      </c>
      <c r="AZ194" s="63">
        <f t="shared" si="45"/>
        <v>0</v>
      </c>
      <c r="BA194" s="63">
        <f t="shared" si="46"/>
        <v>0</v>
      </c>
      <c r="BB194" s="59" t="s">
        <v>1381</v>
      </c>
      <c r="BC194" s="59" t="s">
        <v>1781</v>
      </c>
      <c r="BD194" s="60"/>
      <c r="BE194" s="60"/>
      <c r="BF194" s="60"/>
    </row>
    <row r="195" spans="1:58" s="12" customFormat="1" ht="25.5" x14ac:dyDescent="0.25">
      <c r="A195" s="49"/>
      <c r="B195" s="50"/>
      <c r="C195" s="69"/>
      <c r="D195" s="52"/>
      <c r="E195" s="52"/>
      <c r="F195" s="52" t="s">
        <v>1886</v>
      </c>
      <c r="G195" s="49" t="s">
        <v>1882</v>
      </c>
      <c r="H195" s="187" t="s">
        <v>1770</v>
      </c>
      <c r="I195" s="53" t="s">
        <v>714</v>
      </c>
      <c r="J195" s="54">
        <v>20000000</v>
      </c>
      <c r="K195" s="52"/>
      <c r="L195" s="52"/>
      <c r="M195" s="49"/>
      <c r="N195" s="52"/>
      <c r="O195" s="55" t="s">
        <v>176</v>
      </c>
      <c r="P195" s="52"/>
      <c r="Q195" s="91"/>
      <c r="R195" s="52"/>
      <c r="S195" s="52"/>
      <c r="T195" s="52"/>
      <c r="U195" s="52"/>
      <c r="V195" s="52"/>
      <c r="W195" s="52"/>
      <c r="X195" s="52"/>
      <c r="Y195" s="49"/>
      <c r="Z195" s="52"/>
      <c r="AA195" s="189">
        <v>44560</v>
      </c>
      <c r="AB195" s="189">
        <v>44624</v>
      </c>
      <c r="AC195" s="189">
        <v>44666</v>
      </c>
      <c r="AD195" s="193">
        <v>3</v>
      </c>
      <c r="AE195" s="56"/>
      <c r="AF195" s="56"/>
      <c r="AG195" s="56"/>
      <c r="AH195" s="56"/>
      <c r="AI195" s="52"/>
      <c r="AJ195" s="52" t="s">
        <v>1886</v>
      </c>
      <c r="AK195" s="54"/>
      <c r="AL195" s="56"/>
      <c r="AM195" s="56"/>
      <c r="AN195" s="56"/>
      <c r="AO195" s="58"/>
      <c r="AP195" s="58"/>
      <c r="AQ195" s="56"/>
      <c r="AR195" s="59"/>
      <c r="AS195" s="60"/>
      <c r="AT195" s="61" t="e">
        <f t="shared" ref="AT195" ca="1" si="51">((TODAY())-AQ195)/AR195</f>
        <v>#DIV/0!</v>
      </c>
      <c r="AU195" s="62">
        <v>0</v>
      </c>
      <c r="AV195" s="62"/>
      <c r="AW195" s="68">
        <v>0</v>
      </c>
      <c r="AX195" s="65">
        <v>0</v>
      </c>
      <c r="AY195" s="66">
        <f t="shared" ref="AY195" si="52">+AU195</f>
        <v>0</v>
      </c>
      <c r="AZ195" s="63">
        <f t="shared" ref="AZ195" si="53">+AY195-AX195</f>
        <v>0</v>
      </c>
      <c r="BA195" s="63">
        <f t="shared" ref="BA195" si="54">+AU195-AW195</f>
        <v>0</v>
      </c>
      <c r="BB195" s="59" t="s">
        <v>1381</v>
      </c>
      <c r="BC195" s="59" t="s">
        <v>1781</v>
      </c>
      <c r="BD195" s="60"/>
      <c r="BE195" s="60"/>
      <c r="BF195" s="60"/>
    </row>
    <row r="196" spans="1:58" s="12" customFormat="1" ht="25.5" x14ac:dyDescent="0.25">
      <c r="A196" s="49"/>
      <c r="B196" s="50"/>
      <c r="C196" s="69"/>
      <c r="D196" s="52"/>
      <c r="E196" s="52"/>
      <c r="F196" s="52" t="s">
        <v>1780</v>
      </c>
      <c r="G196" s="49" t="s">
        <v>1882</v>
      </c>
      <c r="H196" s="187" t="s">
        <v>109</v>
      </c>
      <c r="I196" s="53" t="s">
        <v>714</v>
      </c>
      <c r="J196" s="54">
        <v>50000000</v>
      </c>
      <c r="K196" s="52"/>
      <c r="L196" s="52"/>
      <c r="M196" s="49"/>
      <c r="N196" s="52"/>
      <c r="O196" s="55" t="s">
        <v>176</v>
      </c>
      <c r="P196" s="52"/>
      <c r="Q196" s="91"/>
      <c r="R196" s="52"/>
      <c r="S196" s="52"/>
      <c r="T196" s="52"/>
      <c r="U196" s="52"/>
      <c r="V196" s="52"/>
      <c r="W196" s="52"/>
      <c r="X196" s="52"/>
      <c r="Y196" s="49"/>
      <c r="Z196" s="52"/>
      <c r="AA196" s="189"/>
      <c r="AB196" s="189"/>
      <c r="AC196" s="189"/>
      <c r="AD196" s="193"/>
      <c r="AE196" s="56"/>
      <c r="AF196" s="56"/>
      <c r="AG196" s="56"/>
      <c r="AH196" s="56"/>
      <c r="AI196" s="52"/>
      <c r="AJ196" s="52" t="s">
        <v>1780</v>
      </c>
      <c r="AK196" s="54"/>
      <c r="AL196" s="56"/>
      <c r="AM196" s="56"/>
      <c r="AN196" s="56"/>
      <c r="AO196" s="58"/>
      <c r="AP196" s="58"/>
      <c r="AQ196" s="56"/>
      <c r="AR196" s="59"/>
      <c r="AS196" s="60"/>
      <c r="AT196" s="61" t="e">
        <f t="shared" ca="1" si="43"/>
        <v>#DIV/0!</v>
      </c>
      <c r="AU196" s="62">
        <v>0</v>
      </c>
      <c r="AV196" s="62"/>
      <c r="AW196" s="68">
        <v>0</v>
      </c>
      <c r="AX196" s="65">
        <v>0</v>
      </c>
      <c r="AY196" s="66">
        <f t="shared" si="44"/>
        <v>0</v>
      </c>
      <c r="AZ196" s="63">
        <f t="shared" si="45"/>
        <v>0</v>
      </c>
      <c r="BA196" s="63">
        <f t="shared" si="46"/>
        <v>0</v>
      </c>
      <c r="BB196" s="59" t="s">
        <v>1381</v>
      </c>
      <c r="BC196" s="59" t="s">
        <v>1781</v>
      </c>
      <c r="BD196" s="60"/>
      <c r="BE196" s="60"/>
      <c r="BF196" s="60"/>
    </row>
    <row r="197" spans="1:58" s="12" customFormat="1" ht="38.25" x14ac:dyDescent="0.25">
      <c r="A197" s="49"/>
      <c r="B197" s="50"/>
      <c r="C197" s="69"/>
      <c r="D197" s="52"/>
      <c r="E197" s="52"/>
      <c r="F197" s="52" t="s">
        <v>1782</v>
      </c>
      <c r="G197" s="49" t="s">
        <v>113</v>
      </c>
      <c r="H197" s="187" t="s">
        <v>110</v>
      </c>
      <c r="I197" s="53" t="s">
        <v>714</v>
      </c>
      <c r="J197" s="54">
        <v>1500000000</v>
      </c>
      <c r="K197" s="52"/>
      <c r="L197" s="52"/>
      <c r="M197" s="49"/>
      <c r="N197" s="52"/>
      <c r="O197" s="55" t="s">
        <v>176</v>
      </c>
      <c r="P197" s="52"/>
      <c r="Q197" s="91"/>
      <c r="R197" s="52"/>
      <c r="S197" s="52"/>
      <c r="T197" s="52"/>
      <c r="U197" s="52"/>
      <c r="V197" s="52"/>
      <c r="W197" s="52"/>
      <c r="X197" s="52"/>
      <c r="Y197" s="49"/>
      <c r="Z197" s="52"/>
      <c r="AA197" s="189">
        <v>44560</v>
      </c>
      <c r="AB197" s="189">
        <v>44664</v>
      </c>
      <c r="AC197" s="189">
        <v>44678</v>
      </c>
      <c r="AD197" s="193">
        <v>4</v>
      </c>
      <c r="AE197" s="56"/>
      <c r="AF197" s="56"/>
      <c r="AG197" s="56"/>
      <c r="AH197" s="56"/>
      <c r="AI197" s="52"/>
      <c r="AJ197" s="52" t="s">
        <v>1782</v>
      </c>
      <c r="AK197" s="54"/>
      <c r="AL197" s="56"/>
      <c r="AM197" s="56"/>
      <c r="AN197" s="56"/>
      <c r="AO197" s="58"/>
      <c r="AP197" s="58"/>
      <c r="AQ197" s="56"/>
      <c r="AR197" s="59"/>
      <c r="AS197" s="60"/>
      <c r="AT197" s="61" t="e">
        <f t="shared" ca="1" si="43"/>
        <v>#DIV/0!</v>
      </c>
      <c r="AU197" s="62">
        <v>0</v>
      </c>
      <c r="AV197" s="62"/>
      <c r="AW197" s="68">
        <v>0</v>
      </c>
      <c r="AX197" s="65">
        <v>0</v>
      </c>
      <c r="AY197" s="66">
        <f t="shared" si="44"/>
        <v>0</v>
      </c>
      <c r="AZ197" s="63">
        <f t="shared" si="45"/>
        <v>0</v>
      </c>
      <c r="BA197" s="63">
        <f t="shared" si="46"/>
        <v>0</v>
      </c>
      <c r="BB197" s="59" t="s">
        <v>1381</v>
      </c>
      <c r="BC197" s="59" t="s">
        <v>1781</v>
      </c>
      <c r="BD197" s="60"/>
      <c r="BE197" s="60"/>
      <c r="BF197" s="60"/>
    </row>
    <row r="198" spans="1:58" s="12" customFormat="1" ht="25.5" x14ac:dyDescent="0.25">
      <c r="A198" s="49"/>
      <c r="B198" s="50"/>
      <c r="C198" s="69"/>
      <c r="D198" s="52"/>
      <c r="E198" s="52"/>
      <c r="F198" s="52" t="s">
        <v>1783</v>
      </c>
      <c r="G198" s="49" t="s">
        <v>111</v>
      </c>
      <c r="H198" s="187" t="s">
        <v>109</v>
      </c>
      <c r="I198" s="53" t="s">
        <v>714</v>
      </c>
      <c r="J198" s="54">
        <v>8968000000</v>
      </c>
      <c r="K198" s="52"/>
      <c r="L198" s="52"/>
      <c r="M198" s="49"/>
      <c r="N198" s="52"/>
      <c r="O198" s="55" t="s">
        <v>176</v>
      </c>
      <c r="P198" s="52"/>
      <c r="Q198" s="91" t="s">
        <v>1306</v>
      </c>
      <c r="R198" s="52"/>
      <c r="S198" s="52"/>
      <c r="T198" s="52"/>
      <c r="U198" s="52"/>
      <c r="V198" s="52"/>
      <c r="W198" s="52"/>
      <c r="X198" s="52"/>
      <c r="Y198" s="49"/>
      <c r="Z198" s="52"/>
      <c r="AA198" s="189">
        <v>44560</v>
      </c>
      <c r="AB198" s="189">
        <v>44664</v>
      </c>
      <c r="AC198" s="189">
        <v>44678</v>
      </c>
      <c r="AD198" s="193">
        <v>4</v>
      </c>
      <c r="AE198" s="56"/>
      <c r="AF198" s="56"/>
      <c r="AG198" s="56"/>
      <c r="AH198" s="56"/>
      <c r="AI198" s="52"/>
      <c r="AJ198" s="52" t="s">
        <v>1783</v>
      </c>
      <c r="AK198" s="54"/>
      <c r="AL198" s="56"/>
      <c r="AM198" s="56"/>
      <c r="AN198" s="56"/>
      <c r="AO198" s="58"/>
      <c r="AP198" s="58"/>
      <c r="AQ198" s="56"/>
      <c r="AR198" s="59"/>
      <c r="AS198" s="60"/>
      <c r="AT198" s="61" t="e">
        <f t="shared" ca="1" si="43"/>
        <v>#DIV/0!</v>
      </c>
      <c r="AU198" s="62">
        <v>0</v>
      </c>
      <c r="AV198" s="62"/>
      <c r="AW198" s="68">
        <v>0</v>
      </c>
      <c r="AX198" s="65">
        <v>0</v>
      </c>
      <c r="AY198" s="66">
        <f t="shared" si="44"/>
        <v>0</v>
      </c>
      <c r="AZ198" s="63">
        <f t="shared" si="45"/>
        <v>0</v>
      </c>
      <c r="BA198" s="63">
        <f t="shared" si="46"/>
        <v>0</v>
      </c>
      <c r="BB198" s="59" t="s">
        <v>1381</v>
      </c>
      <c r="BC198" s="59" t="s">
        <v>1781</v>
      </c>
      <c r="BD198" s="60"/>
      <c r="BE198" s="60"/>
      <c r="BF198" s="60"/>
    </row>
    <row r="199" spans="1:58" s="12" customFormat="1" ht="51" x14ac:dyDescent="0.25">
      <c r="A199" s="49"/>
      <c r="B199" s="50"/>
      <c r="C199" s="69"/>
      <c r="D199" s="52"/>
      <c r="E199" s="52"/>
      <c r="F199" s="52" t="s">
        <v>1785</v>
      </c>
      <c r="G199" s="49" t="s">
        <v>113</v>
      </c>
      <c r="H199" s="187" t="s">
        <v>110</v>
      </c>
      <c r="I199" s="53" t="s">
        <v>714</v>
      </c>
      <c r="J199" s="54">
        <v>5000000000</v>
      </c>
      <c r="K199" s="52"/>
      <c r="L199" s="52"/>
      <c r="M199" s="49"/>
      <c r="N199" s="52"/>
      <c r="O199" s="55" t="s">
        <v>176</v>
      </c>
      <c r="P199" s="52"/>
      <c r="Q199" s="91"/>
      <c r="R199" s="52"/>
      <c r="S199" s="52"/>
      <c r="T199" s="52"/>
      <c r="U199" s="52"/>
      <c r="V199" s="52"/>
      <c r="W199" s="52"/>
      <c r="X199" s="52"/>
      <c r="Y199" s="49"/>
      <c r="Z199" s="52"/>
      <c r="AA199" s="189">
        <v>44560</v>
      </c>
      <c r="AB199" s="189">
        <v>44664</v>
      </c>
      <c r="AC199" s="189">
        <v>44678</v>
      </c>
      <c r="AD199" s="193">
        <v>4</v>
      </c>
      <c r="AE199" s="56"/>
      <c r="AF199" s="56"/>
      <c r="AG199" s="56"/>
      <c r="AH199" s="56"/>
      <c r="AI199" s="52"/>
      <c r="AJ199" s="52" t="s">
        <v>1785</v>
      </c>
      <c r="AK199" s="54"/>
      <c r="AL199" s="56"/>
      <c r="AM199" s="56"/>
      <c r="AN199" s="56"/>
      <c r="AO199" s="58"/>
      <c r="AP199" s="58"/>
      <c r="AQ199" s="56"/>
      <c r="AR199" s="59"/>
      <c r="AS199" s="60"/>
      <c r="AT199" s="61" t="e">
        <f t="shared" ca="1" si="43"/>
        <v>#DIV/0!</v>
      </c>
      <c r="AU199" s="62">
        <v>0</v>
      </c>
      <c r="AV199" s="62"/>
      <c r="AW199" s="68">
        <v>0</v>
      </c>
      <c r="AX199" s="65">
        <v>0</v>
      </c>
      <c r="AY199" s="66">
        <f t="shared" si="44"/>
        <v>0</v>
      </c>
      <c r="AZ199" s="63">
        <f t="shared" si="45"/>
        <v>0</v>
      </c>
      <c r="BA199" s="63">
        <f t="shared" si="46"/>
        <v>0</v>
      </c>
      <c r="BB199" s="59" t="s">
        <v>1381</v>
      </c>
      <c r="BC199" s="59" t="s">
        <v>1781</v>
      </c>
      <c r="BD199" s="60"/>
      <c r="BE199" s="60"/>
      <c r="BF199" s="60"/>
    </row>
    <row r="200" spans="1:58" s="12" customFormat="1" ht="25.5" x14ac:dyDescent="0.25">
      <c r="A200" s="49"/>
      <c r="B200" s="50"/>
      <c r="C200" s="69"/>
      <c r="D200" s="52"/>
      <c r="E200" s="52"/>
      <c r="F200" s="52" t="s">
        <v>1786</v>
      </c>
      <c r="G200" s="49" t="s">
        <v>113</v>
      </c>
      <c r="H200" s="187" t="s">
        <v>110</v>
      </c>
      <c r="I200" s="53" t="s">
        <v>714</v>
      </c>
      <c r="J200" s="54">
        <v>3800000000</v>
      </c>
      <c r="K200" s="52"/>
      <c r="L200" s="52"/>
      <c r="M200" s="49"/>
      <c r="N200" s="52"/>
      <c r="O200" s="55" t="s">
        <v>176</v>
      </c>
      <c r="P200" s="52"/>
      <c r="Q200" s="91" t="s">
        <v>1304</v>
      </c>
      <c r="R200" s="52"/>
      <c r="S200" s="52"/>
      <c r="T200" s="52"/>
      <c r="U200" s="52"/>
      <c r="V200" s="52"/>
      <c r="W200" s="52"/>
      <c r="X200" s="52"/>
      <c r="Y200" s="49"/>
      <c r="Z200" s="52"/>
      <c r="AA200" s="189">
        <v>44560</v>
      </c>
      <c r="AB200" s="189">
        <v>44664</v>
      </c>
      <c r="AC200" s="189">
        <v>44678</v>
      </c>
      <c r="AD200" s="193">
        <v>4</v>
      </c>
      <c r="AE200" s="56"/>
      <c r="AF200" s="56"/>
      <c r="AG200" s="56"/>
      <c r="AH200" s="56"/>
      <c r="AI200" s="52"/>
      <c r="AJ200" s="52" t="s">
        <v>1786</v>
      </c>
      <c r="AK200" s="54"/>
      <c r="AL200" s="56"/>
      <c r="AM200" s="56"/>
      <c r="AN200" s="56"/>
      <c r="AO200" s="58"/>
      <c r="AP200" s="58"/>
      <c r="AQ200" s="56"/>
      <c r="AR200" s="59"/>
      <c r="AS200" s="60"/>
      <c r="AT200" s="61" t="e">
        <f t="shared" ca="1" si="43"/>
        <v>#DIV/0!</v>
      </c>
      <c r="AU200" s="62">
        <v>0</v>
      </c>
      <c r="AV200" s="62"/>
      <c r="AW200" s="68">
        <v>0</v>
      </c>
      <c r="AX200" s="65">
        <v>0</v>
      </c>
      <c r="AY200" s="66">
        <f t="shared" si="44"/>
        <v>0</v>
      </c>
      <c r="AZ200" s="63">
        <f t="shared" si="45"/>
        <v>0</v>
      </c>
      <c r="BA200" s="63">
        <f t="shared" si="46"/>
        <v>0</v>
      </c>
      <c r="BB200" s="59" t="s">
        <v>1381</v>
      </c>
      <c r="BC200" s="59" t="s">
        <v>1781</v>
      </c>
      <c r="BD200" s="60"/>
      <c r="BE200" s="60"/>
      <c r="BF200" s="60"/>
    </row>
    <row r="201" spans="1:58" s="12" customFormat="1" ht="38.25" x14ac:dyDescent="0.25">
      <c r="A201" s="49"/>
      <c r="B201" s="50"/>
      <c r="C201" s="69"/>
      <c r="D201" s="52"/>
      <c r="E201" s="52"/>
      <c r="F201" s="52" t="s">
        <v>1787</v>
      </c>
      <c r="G201" s="49" t="s">
        <v>113</v>
      </c>
      <c r="H201" s="187" t="s">
        <v>124</v>
      </c>
      <c r="I201" s="53" t="s">
        <v>714</v>
      </c>
      <c r="J201" s="54">
        <v>2400000000</v>
      </c>
      <c r="K201" s="52"/>
      <c r="L201" s="52"/>
      <c r="M201" s="49"/>
      <c r="N201" s="52"/>
      <c r="O201" s="55" t="s">
        <v>176</v>
      </c>
      <c r="P201" s="52"/>
      <c r="Q201" s="91"/>
      <c r="R201" s="52"/>
      <c r="S201" s="52"/>
      <c r="T201" s="52"/>
      <c r="U201" s="52"/>
      <c r="V201" s="52"/>
      <c r="W201" s="52"/>
      <c r="X201" s="52"/>
      <c r="Y201" s="49"/>
      <c r="Z201" s="52"/>
      <c r="AA201" s="189">
        <v>44560</v>
      </c>
      <c r="AB201" s="189">
        <v>44664</v>
      </c>
      <c r="AC201" s="189">
        <v>44678</v>
      </c>
      <c r="AD201" s="193">
        <v>4</v>
      </c>
      <c r="AE201" s="56"/>
      <c r="AF201" s="56"/>
      <c r="AG201" s="56"/>
      <c r="AH201" s="56"/>
      <c r="AI201" s="52"/>
      <c r="AJ201" s="52" t="s">
        <v>1787</v>
      </c>
      <c r="AK201" s="54"/>
      <c r="AL201" s="56"/>
      <c r="AM201" s="56"/>
      <c r="AN201" s="56"/>
      <c r="AO201" s="58"/>
      <c r="AP201" s="58"/>
      <c r="AQ201" s="56"/>
      <c r="AR201" s="59"/>
      <c r="AS201" s="60"/>
      <c r="AT201" s="61" t="e">
        <f t="shared" ca="1" si="43"/>
        <v>#DIV/0!</v>
      </c>
      <c r="AU201" s="62">
        <v>0</v>
      </c>
      <c r="AV201" s="62"/>
      <c r="AW201" s="68">
        <v>0</v>
      </c>
      <c r="AX201" s="65">
        <v>0</v>
      </c>
      <c r="AY201" s="66">
        <f t="shared" si="44"/>
        <v>0</v>
      </c>
      <c r="AZ201" s="63">
        <f t="shared" si="45"/>
        <v>0</v>
      </c>
      <c r="BA201" s="63">
        <f t="shared" si="46"/>
        <v>0</v>
      </c>
      <c r="BB201" s="59" t="s">
        <v>1381</v>
      </c>
      <c r="BC201" s="59" t="s">
        <v>1781</v>
      </c>
      <c r="BD201" s="60"/>
      <c r="BE201" s="60"/>
      <c r="BF201" s="60"/>
    </row>
    <row r="202" spans="1:58" s="12" customFormat="1" ht="25.5" x14ac:dyDescent="0.25">
      <c r="A202" s="49"/>
      <c r="B202" s="50"/>
      <c r="C202" s="69"/>
      <c r="D202" s="52"/>
      <c r="E202" s="52"/>
      <c r="F202" s="52" t="s">
        <v>1789</v>
      </c>
      <c r="G202" s="49" t="s">
        <v>114</v>
      </c>
      <c r="H202" s="187" t="s">
        <v>110</v>
      </c>
      <c r="I202" s="53" t="s">
        <v>714</v>
      </c>
      <c r="J202" s="54">
        <v>30000000000</v>
      </c>
      <c r="K202" s="52"/>
      <c r="L202" s="52"/>
      <c r="M202" s="49"/>
      <c r="N202" s="52"/>
      <c r="O202" s="55" t="s">
        <v>176</v>
      </c>
      <c r="P202" s="52"/>
      <c r="Q202" s="91" t="s">
        <v>1291</v>
      </c>
      <c r="R202" s="52"/>
      <c r="S202" s="52"/>
      <c r="T202" s="52"/>
      <c r="U202" s="52"/>
      <c r="V202" s="52"/>
      <c r="W202" s="52"/>
      <c r="X202" s="52"/>
      <c r="Y202" s="49"/>
      <c r="Z202" s="52"/>
      <c r="AA202" s="189">
        <v>44560</v>
      </c>
      <c r="AB202" s="189">
        <v>44664</v>
      </c>
      <c r="AC202" s="189">
        <v>44678</v>
      </c>
      <c r="AD202" s="193">
        <v>4</v>
      </c>
      <c r="AE202" s="56"/>
      <c r="AF202" s="56"/>
      <c r="AG202" s="56"/>
      <c r="AH202" s="56"/>
      <c r="AI202" s="52"/>
      <c r="AJ202" s="52" t="s">
        <v>1789</v>
      </c>
      <c r="AK202" s="54"/>
      <c r="AL202" s="56"/>
      <c r="AM202" s="56"/>
      <c r="AN202" s="56"/>
      <c r="AO202" s="58"/>
      <c r="AP202" s="58"/>
      <c r="AQ202" s="56"/>
      <c r="AR202" s="59"/>
      <c r="AS202" s="60"/>
      <c r="AT202" s="61" t="e">
        <f t="shared" ca="1" si="43"/>
        <v>#DIV/0!</v>
      </c>
      <c r="AU202" s="62">
        <v>0</v>
      </c>
      <c r="AV202" s="62"/>
      <c r="AW202" s="68">
        <v>0</v>
      </c>
      <c r="AX202" s="65">
        <v>0</v>
      </c>
      <c r="AY202" s="66">
        <f t="shared" si="44"/>
        <v>0</v>
      </c>
      <c r="AZ202" s="63">
        <f t="shared" si="45"/>
        <v>0</v>
      </c>
      <c r="BA202" s="63">
        <f t="shared" si="46"/>
        <v>0</v>
      </c>
      <c r="BB202" s="59" t="s">
        <v>1381</v>
      </c>
      <c r="BC202" s="59" t="s">
        <v>1781</v>
      </c>
      <c r="BD202" s="60"/>
      <c r="BE202" s="60"/>
      <c r="BF202" s="60"/>
    </row>
    <row r="203" spans="1:58" s="12" customFormat="1" ht="25.5" x14ac:dyDescent="0.25">
      <c r="A203" s="49"/>
      <c r="B203" s="50"/>
      <c r="C203" s="69"/>
      <c r="D203" s="52"/>
      <c r="E203" s="52"/>
      <c r="F203" s="52" t="s">
        <v>1791</v>
      </c>
      <c r="G203" s="49" t="s">
        <v>114</v>
      </c>
      <c r="H203" s="187" t="s">
        <v>124</v>
      </c>
      <c r="I203" s="53" t="s">
        <v>714</v>
      </c>
      <c r="J203" s="54">
        <v>5000000000</v>
      </c>
      <c r="K203" s="52"/>
      <c r="L203" s="52"/>
      <c r="M203" s="49"/>
      <c r="N203" s="52"/>
      <c r="O203" s="55" t="s">
        <v>176</v>
      </c>
      <c r="P203" s="52"/>
      <c r="Q203" s="91"/>
      <c r="R203" s="52"/>
      <c r="S203" s="52"/>
      <c r="T203" s="52"/>
      <c r="U203" s="52"/>
      <c r="V203" s="52"/>
      <c r="W203" s="52"/>
      <c r="X203" s="52"/>
      <c r="Y203" s="49"/>
      <c r="Z203" s="52"/>
      <c r="AA203" s="189">
        <v>44560</v>
      </c>
      <c r="AB203" s="189">
        <v>44664</v>
      </c>
      <c r="AC203" s="189">
        <v>44678</v>
      </c>
      <c r="AD203" s="193">
        <v>4</v>
      </c>
      <c r="AE203" s="56"/>
      <c r="AF203" s="56"/>
      <c r="AG203" s="56"/>
      <c r="AH203" s="56"/>
      <c r="AI203" s="52"/>
      <c r="AJ203" s="52" t="s">
        <v>1791</v>
      </c>
      <c r="AK203" s="54"/>
      <c r="AL203" s="56"/>
      <c r="AM203" s="56"/>
      <c r="AN203" s="56"/>
      <c r="AO203" s="58"/>
      <c r="AP203" s="58"/>
      <c r="AQ203" s="56"/>
      <c r="AR203" s="59"/>
      <c r="AS203" s="60"/>
      <c r="AT203" s="61" t="e">
        <f t="shared" ca="1" si="43"/>
        <v>#DIV/0!</v>
      </c>
      <c r="AU203" s="62">
        <v>0</v>
      </c>
      <c r="AV203" s="62"/>
      <c r="AW203" s="68">
        <v>0</v>
      </c>
      <c r="AX203" s="65">
        <v>0</v>
      </c>
      <c r="AY203" s="66">
        <f t="shared" si="44"/>
        <v>0</v>
      </c>
      <c r="AZ203" s="63">
        <f t="shared" si="45"/>
        <v>0</v>
      </c>
      <c r="BA203" s="63">
        <f t="shared" si="46"/>
        <v>0</v>
      </c>
      <c r="BB203" s="59" t="s">
        <v>1381</v>
      </c>
      <c r="BC203" s="59" t="s">
        <v>1781</v>
      </c>
      <c r="BD203" s="60"/>
      <c r="BE203" s="60"/>
      <c r="BF203" s="60"/>
    </row>
    <row r="204" spans="1:58" s="12" customFormat="1" ht="25.5" x14ac:dyDescent="0.25">
      <c r="A204" s="49"/>
      <c r="B204" s="50"/>
      <c r="C204" s="69"/>
      <c r="D204" s="52"/>
      <c r="E204" s="52"/>
      <c r="F204" s="52" t="s">
        <v>1790</v>
      </c>
      <c r="G204" s="49" t="s">
        <v>114</v>
      </c>
      <c r="H204" s="187" t="s">
        <v>124</v>
      </c>
      <c r="I204" s="53" t="s">
        <v>714</v>
      </c>
      <c r="J204" s="54">
        <v>3000000000</v>
      </c>
      <c r="K204" s="52"/>
      <c r="L204" s="52"/>
      <c r="M204" s="49"/>
      <c r="N204" s="52"/>
      <c r="O204" s="55" t="s">
        <v>176</v>
      </c>
      <c r="P204" s="52"/>
      <c r="Q204" s="91" t="s">
        <v>1819</v>
      </c>
      <c r="R204" s="52"/>
      <c r="S204" s="52"/>
      <c r="T204" s="52"/>
      <c r="U204" s="52"/>
      <c r="V204" s="52"/>
      <c r="W204" s="52"/>
      <c r="X204" s="52"/>
      <c r="Y204" s="49"/>
      <c r="Z204" s="52"/>
      <c r="AA204" s="189">
        <v>44560</v>
      </c>
      <c r="AB204" s="189">
        <v>44664</v>
      </c>
      <c r="AC204" s="189">
        <v>44678</v>
      </c>
      <c r="AD204" s="193">
        <v>4</v>
      </c>
      <c r="AE204" s="56"/>
      <c r="AF204" s="56"/>
      <c r="AG204" s="56"/>
      <c r="AH204" s="56"/>
      <c r="AI204" s="52"/>
      <c r="AJ204" s="52" t="s">
        <v>1790</v>
      </c>
      <c r="AK204" s="54"/>
      <c r="AL204" s="56"/>
      <c r="AM204" s="56"/>
      <c r="AN204" s="56"/>
      <c r="AO204" s="58"/>
      <c r="AP204" s="58"/>
      <c r="AQ204" s="56"/>
      <c r="AR204" s="59"/>
      <c r="AS204" s="60"/>
      <c r="AT204" s="61" t="e">
        <f t="shared" ca="1" si="43"/>
        <v>#DIV/0!</v>
      </c>
      <c r="AU204" s="62">
        <v>0</v>
      </c>
      <c r="AV204" s="62"/>
      <c r="AW204" s="68">
        <v>0</v>
      </c>
      <c r="AX204" s="65">
        <v>0</v>
      </c>
      <c r="AY204" s="66">
        <f t="shared" si="44"/>
        <v>0</v>
      </c>
      <c r="AZ204" s="63">
        <f t="shared" si="45"/>
        <v>0</v>
      </c>
      <c r="BA204" s="63">
        <f t="shared" si="46"/>
        <v>0</v>
      </c>
      <c r="BB204" s="59" t="s">
        <v>1381</v>
      </c>
      <c r="BC204" s="59" t="s">
        <v>1781</v>
      </c>
      <c r="BD204" s="60"/>
      <c r="BE204" s="60"/>
      <c r="BF204" s="60"/>
    </row>
    <row r="205" spans="1:58" s="12" customFormat="1" ht="38.25" x14ac:dyDescent="0.25">
      <c r="A205" s="49"/>
      <c r="B205" s="50"/>
      <c r="C205" s="69"/>
      <c r="D205" s="52"/>
      <c r="E205" s="52"/>
      <c r="F205" s="52" t="s">
        <v>1792</v>
      </c>
      <c r="G205" s="49" t="s">
        <v>121</v>
      </c>
      <c r="H205" s="187" t="s">
        <v>124</v>
      </c>
      <c r="I205" s="53" t="s">
        <v>714</v>
      </c>
      <c r="J205" s="54">
        <v>200000000</v>
      </c>
      <c r="K205" s="52"/>
      <c r="L205" s="52"/>
      <c r="M205" s="49"/>
      <c r="N205" s="52"/>
      <c r="O205" s="55" t="s">
        <v>176</v>
      </c>
      <c r="P205" s="52"/>
      <c r="Q205" s="91" t="s">
        <v>1501</v>
      </c>
      <c r="R205" s="52"/>
      <c r="S205" s="52"/>
      <c r="T205" s="52"/>
      <c r="U205" s="52"/>
      <c r="V205" s="52"/>
      <c r="W205" s="52"/>
      <c r="X205" s="52"/>
      <c r="Y205" s="49"/>
      <c r="Z205" s="52"/>
      <c r="AA205" s="189">
        <v>44560</v>
      </c>
      <c r="AB205" s="189">
        <v>44664</v>
      </c>
      <c r="AC205" s="189">
        <v>44678</v>
      </c>
      <c r="AD205" s="193">
        <v>4</v>
      </c>
      <c r="AE205" s="56"/>
      <c r="AF205" s="56"/>
      <c r="AG205" s="56"/>
      <c r="AH205" s="56"/>
      <c r="AI205" s="52"/>
      <c r="AJ205" s="52" t="s">
        <v>1792</v>
      </c>
      <c r="AK205" s="54"/>
      <c r="AL205" s="56"/>
      <c r="AM205" s="56"/>
      <c r="AN205" s="56"/>
      <c r="AO205" s="58"/>
      <c r="AP205" s="58"/>
      <c r="AQ205" s="56"/>
      <c r="AR205" s="59"/>
      <c r="AS205" s="60"/>
      <c r="AT205" s="61" t="e">
        <f t="shared" ca="1" si="43"/>
        <v>#DIV/0!</v>
      </c>
      <c r="AU205" s="62">
        <v>0</v>
      </c>
      <c r="AV205" s="62"/>
      <c r="AW205" s="68">
        <v>0</v>
      </c>
      <c r="AX205" s="65">
        <v>0</v>
      </c>
      <c r="AY205" s="66">
        <f t="shared" si="44"/>
        <v>0</v>
      </c>
      <c r="AZ205" s="63">
        <f t="shared" si="45"/>
        <v>0</v>
      </c>
      <c r="BA205" s="63">
        <f t="shared" si="46"/>
        <v>0</v>
      </c>
      <c r="BB205" s="59" t="s">
        <v>1381</v>
      </c>
      <c r="BC205" s="59" t="s">
        <v>1781</v>
      </c>
      <c r="BD205" s="60"/>
      <c r="BE205" s="60"/>
      <c r="BF205" s="60"/>
    </row>
    <row r="206" spans="1:58" s="12" customFormat="1" ht="25.5" x14ac:dyDescent="0.25">
      <c r="A206" s="49"/>
      <c r="B206" s="50"/>
      <c r="C206" s="69"/>
      <c r="D206" s="52"/>
      <c r="E206" s="52"/>
      <c r="F206" s="52" t="s">
        <v>1794</v>
      </c>
      <c r="G206" s="49" t="s">
        <v>113</v>
      </c>
      <c r="H206" s="187" t="s">
        <v>110</v>
      </c>
      <c r="I206" s="53" t="s">
        <v>714</v>
      </c>
      <c r="J206" s="54">
        <v>6000000000</v>
      </c>
      <c r="K206" s="52"/>
      <c r="L206" s="52"/>
      <c r="M206" s="49"/>
      <c r="N206" s="52"/>
      <c r="O206" s="55" t="s">
        <v>176</v>
      </c>
      <c r="P206" s="52"/>
      <c r="Q206" s="91" t="s">
        <v>1299</v>
      </c>
      <c r="R206" s="52"/>
      <c r="S206" s="52"/>
      <c r="T206" s="52"/>
      <c r="U206" s="52"/>
      <c r="V206" s="52"/>
      <c r="W206" s="52"/>
      <c r="X206" s="52"/>
      <c r="Y206" s="49"/>
      <c r="Z206" s="52"/>
      <c r="AA206" s="189">
        <v>44560</v>
      </c>
      <c r="AB206" s="189">
        <v>44664</v>
      </c>
      <c r="AC206" s="189">
        <v>44678</v>
      </c>
      <c r="AD206" s="193">
        <v>4</v>
      </c>
      <c r="AE206" s="56"/>
      <c r="AF206" s="56"/>
      <c r="AG206" s="56"/>
      <c r="AH206" s="56"/>
      <c r="AI206" s="52"/>
      <c r="AJ206" s="52" t="s">
        <v>1794</v>
      </c>
      <c r="AK206" s="54"/>
      <c r="AL206" s="56"/>
      <c r="AM206" s="56"/>
      <c r="AN206" s="56"/>
      <c r="AO206" s="58"/>
      <c r="AP206" s="58"/>
      <c r="AQ206" s="56"/>
      <c r="AR206" s="59"/>
      <c r="AS206" s="60"/>
      <c r="AT206" s="61" t="e">
        <f t="shared" ca="1" si="43"/>
        <v>#DIV/0!</v>
      </c>
      <c r="AU206" s="62">
        <v>0</v>
      </c>
      <c r="AV206" s="62"/>
      <c r="AW206" s="68">
        <v>0</v>
      </c>
      <c r="AX206" s="65">
        <v>0</v>
      </c>
      <c r="AY206" s="66">
        <f t="shared" si="44"/>
        <v>0</v>
      </c>
      <c r="AZ206" s="63">
        <f t="shared" si="45"/>
        <v>0</v>
      </c>
      <c r="BA206" s="63">
        <f t="shared" si="46"/>
        <v>0</v>
      </c>
      <c r="BB206" s="59" t="s">
        <v>1381</v>
      </c>
      <c r="BC206" s="59" t="s">
        <v>1781</v>
      </c>
      <c r="BD206" s="60"/>
      <c r="BE206" s="60"/>
      <c r="BF206" s="60"/>
    </row>
    <row r="207" spans="1:58" s="12" customFormat="1" ht="25.5" x14ac:dyDescent="0.25">
      <c r="A207" s="49"/>
      <c r="B207" s="50"/>
      <c r="C207" s="69"/>
      <c r="D207" s="52"/>
      <c r="E207" s="52"/>
      <c r="F207" s="52" t="s">
        <v>1956</v>
      </c>
      <c r="G207" s="49" t="s">
        <v>121</v>
      </c>
      <c r="H207" s="187" t="s">
        <v>110</v>
      </c>
      <c r="I207" s="53" t="s">
        <v>714</v>
      </c>
      <c r="J207" s="54">
        <v>60000000</v>
      </c>
      <c r="K207" s="52"/>
      <c r="L207" s="52"/>
      <c r="M207" s="49"/>
      <c r="N207" s="52"/>
      <c r="O207" s="55" t="s">
        <v>176</v>
      </c>
      <c r="P207" s="52"/>
      <c r="Q207" s="91" t="s">
        <v>1299</v>
      </c>
      <c r="R207" s="52"/>
      <c r="S207" s="52"/>
      <c r="T207" s="52"/>
      <c r="U207" s="52"/>
      <c r="V207" s="52"/>
      <c r="W207" s="52"/>
      <c r="X207" s="52"/>
      <c r="Y207" s="49"/>
      <c r="Z207" s="52"/>
      <c r="AA207" s="189"/>
      <c r="AB207" s="189"/>
      <c r="AC207" s="189"/>
      <c r="AD207" s="193"/>
      <c r="AE207" s="56"/>
      <c r="AF207" s="56"/>
      <c r="AG207" s="56"/>
      <c r="AH207" s="56"/>
      <c r="AI207" s="52"/>
      <c r="AJ207" s="52" t="s">
        <v>1956</v>
      </c>
      <c r="AK207" s="54"/>
      <c r="AL207" s="56"/>
      <c r="AM207" s="56"/>
      <c r="AN207" s="56"/>
      <c r="AO207" s="58"/>
      <c r="AP207" s="58"/>
      <c r="AQ207" s="56"/>
      <c r="AR207" s="59"/>
      <c r="AS207" s="60"/>
      <c r="AT207" s="61" t="e">
        <f t="shared" ref="AT207" ca="1" si="55">((TODAY())-AQ207)/AR207</f>
        <v>#DIV/0!</v>
      </c>
      <c r="AU207" s="62">
        <v>0</v>
      </c>
      <c r="AV207" s="62"/>
      <c r="AW207" s="68">
        <v>0</v>
      </c>
      <c r="AX207" s="65">
        <v>0</v>
      </c>
      <c r="AY207" s="66">
        <f t="shared" ref="AY207" si="56">+AU207</f>
        <v>0</v>
      </c>
      <c r="AZ207" s="63">
        <f t="shared" ref="AZ207" si="57">+AY207-AX207</f>
        <v>0</v>
      </c>
      <c r="BA207" s="63">
        <f t="shared" ref="BA207" si="58">+AU207-AW207</f>
        <v>0</v>
      </c>
      <c r="BB207" s="59" t="s">
        <v>1381</v>
      </c>
      <c r="BC207" s="59" t="s">
        <v>1781</v>
      </c>
      <c r="BD207" s="60"/>
      <c r="BE207" s="60"/>
      <c r="BF207" s="60"/>
    </row>
    <row r="208" spans="1:58" s="12" customFormat="1" ht="25.5" x14ac:dyDescent="0.25">
      <c r="A208" s="49"/>
      <c r="B208" s="50"/>
      <c r="C208" s="69"/>
      <c r="D208" s="52"/>
      <c r="E208" s="52"/>
      <c r="F208" s="52" t="s">
        <v>1925</v>
      </c>
      <c r="G208" s="49" t="s">
        <v>114</v>
      </c>
      <c r="H208" s="187" t="s">
        <v>110</v>
      </c>
      <c r="I208" s="53" t="s">
        <v>714</v>
      </c>
      <c r="J208" s="54">
        <v>800000000</v>
      </c>
      <c r="K208" s="52"/>
      <c r="L208" s="52"/>
      <c r="M208" s="49"/>
      <c r="N208" s="52"/>
      <c r="O208" s="55" t="s">
        <v>176</v>
      </c>
      <c r="P208" s="52"/>
      <c r="Q208" s="91" t="s">
        <v>1299</v>
      </c>
      <c r="R208" s="52"/>
      <c r="S208" s="52"/>
      <c r="T208" s="52"/>
      <c r="U208" s="52"/>
      <c r="V208" s="52"/>
      <c r="W208" s="52"/>
      <c r="X208" s="52"/>
      <c r="Y208" s="49"/>
      <c r="Z208" s="52"/>
      <c r="AA208" s="189">
        <v>44560</v>
      </c>
      <c r="AB208" s="189">
        <v>44664</v>
      </c>
      <c r="AC208" s="189">
        <v>44678</v>
      </c>
      <c r="AD208" s="193">
        <v>4</v>
      </c>
      <c r="AE208" s="56"/>
      <c r="AF208" s="56"/>
      <c r="AG208" s="56"/>
      <c r="AH208" s="56"/>
      <c r="AI208" s="52"/>
      <c r="AJ208" s="52" t="s">
        <v>1795</v>
      </c>
      <c r="AK208" s="54"/>
      <c r="AL208" s="56"/>
      <c r="AM208" s="56"/>
      <c r="AN208" s="56"/>
      <c r="AO208" s="58"/>
      <c r="AP208" s="58"/>
      <c r="AQ208" s="56"/>
      <c r="AR208" s="59"/>
      <c r="AS208" s="60"/>
      <c r="AT208" s="61" t="e">
        <f t="shared" ca="1" si="43"/>
        <v>#DIV/0!</v>
      </c>
      <c r="AU208" s="62">
        <v>0</v>
      </c>
      <c r="AV208" s="62"/>
      <c r="AW208" s="68">
        <v>0</v>
      </c>
      <c r="AX208" s="65">
        <v>0</v>
      </c>
      <c r="AY208" s="66">
        <f t="shared" si="44"/>
        <v>0</v>
      </c>
      <c r="AZ208" s="63">
        <f t="shared" si="45"/>
        <v>0</v>
      </c>
      <c r="BA208" s="63">
        <f t="shared" si="46"/>
        <v>0</v>
      </c>
      <c r="BB208" s="59" t="s">
        <v>1381</v>
      </c>
      <c r="BC208" s="59" t="s">
        <v>1781</v>
      </c>
      <c r="BD208" s="60"/>
      <c r="BE208" s="60"/>
      <c r="BF208" s="60"/>
    </row>
    <row r="209" spans="1:58" s="12" customFormat="1" ht="25.5" x14ac:dyDescent="0.25">
      <c r="A209" s="49"/>
      <c r="B209" s="50"/>
      <c r="C209" s="69"/>
      <c r="D209" s="52"/>
      <c r="E209" s="52"/>
      <c r="F209" s="52" t="s">
        <v>1796</v>
      </c>
      <c r="G209" s="49" t="s">
        <v>114</v>
      </c>
      <c r="H209" s="187" t="s">
        <v>124</v>
      </c>
      <c r="I209" s="53" t="s">
        <v>714</v>
      </c>
      <c r="J209" s="54">
        <v>7000000000</v>
      </c>
      <c r="K209" s="52"/>
      <c r="L209" s="52"/>
      <c r="M209" s="49"/>
      <c r="N209" s="52"/>
      <c r="O209" s="55" t="s">
        <v>176</v>
      </c>
      <c r="P209" s="52"/>
      <c r="Q209" s="91"/>
      <c r="R209" s="52"/>
      <c r="S209" s="52"/>
      <c r="T209" s="52"/>
      <c r="U209" s="52"/>
      <c r="V209" s="52"/>
      <c r="W209" s="52"/>
      <c r="X209" s="52"/>
      <c r="Y209" s="49"/>
      <c r="Z209" s="52"/>
      <c r="AA209" s="189">
        <v>44560</v>
      </c>
      <c r="AB209" s="189">
        <v>44664</v>
      </c>
      <c r="AC209" s="189">
        <v>44678</v>
      </c>
      <c r="AD209" s="193">
        <v>4</v>
      </c>
      <c r="AE209" s="56"/>
      <c r="AF209" s="56"/>
      <c r="AG209" s="56"/>
      <c r="AH209" s="56"/>
      <c r="AI209" s="52"/>
      <c r="AJ209" s="52" t="s">
        <v>1796</v>
      </c>
      <c r="AK209" s="54"/>
      <c r="AL209" s="56"/>
      <c r="AM209" s="56"/>
      <c r="AN209" s="56"/>
      <c r="AO209" s="58"/>
      <c r="AP209" s="58"/>
      <c r="AQ209" s="56"/>
      <c r="AR209" s="59"/>
      <c r="AS209" s="60"/>
      <c r="AT209" s="61" t="e">
        <f t="shared" ca="1" si="43"/>
        <v>#DIV/0!</v>
      </c>
      <c r="AU209" s="62">
        <v>0</v>
      </c>
      <c r="AV209" s="62"/>
      <c r="AW209" s="68">
        <v>0</v>
      </c>
      <c r="AX209" s="65">
        <v>0</v>
      </c>
      <c r="AY209" s="66">
        <f t="shared" si="44"/>
        <v>0</v>
      </c>
      <c r="AZ209" s="63">
        <f t="shared" si="45"/>
        <v>0</v>
      </c>
      <c r="BA209" s="63">
        <f t="shared" si="46"/>
        <v>0</v>
      </c>
      <c r="BB209" s="59" t="s">
        <v>1381</v>
      </c>
      <c r="BC209" s="59" t="s">
        <v>1781</v>
      </c>
      <c r="BD209" s="60" t="s">
        <v>1869</v>
      </c>
      <c r="BE209" s="60"/>
      <c r="BF209" s="60"/>
    </row>
    <row r="210" spans="1:58" s="12" customFormat="1" ht="25.5" x14ac:dyDescent="0.25">
      <c r="A210" s="49"/>
      <c r="B210" s="50"/>
      <c r="C210" s="69"/>
      <c r="D210" s="52"/>
      <c r="E210" s="52"/>
      <c r="F210" s="52" t="s">
        <v>1797</v>
      </c>
      <c r="G210" s="49" t="s">
        <v>114</v>
      </c>
      <c r="H210" s="187" t="s">
        <v>124</v>
      </c>
      <c r="I210" s="53" t="s">
        <v>714</v>
      </c>
      <c r="J210" s="54">
        <v>4000000000</v>
      </c>
      <c r="K210" s="52"/>
      <c r="L210" s="52"/>
      <c r="M210" s="49"/>
      <c r="N210" s="52"/>
      <c r="O210" s="55" t="s">
        <v>176</v>
      </c>
      <c r="P210" s="52"/>
      <c r="Q210" s="91"/>
      <c r="R210" s="52"/>
      <c r="S210" s="52"/>
      <c r="T210" s="52"/>
      <c r="U210" s="52"/>
      <c r="V210" s="52"/>
      <c r="W210" s="52"/>
      <c r="X210" s="52"/>
      <c r="Y210" s="49"/>
      <c r="Z210" s="52"/>
      <c r="AA210" s="189">
        <v>44560</v>
      </c>
      <c r="AB210" s="189">
        <v>44664</v>
      </c>
      <c r="AC210" s="189">
        <v>44678</v>
      </c>
      <c r="AD210" s="193">
        <v>4</v>
      </c>
      <c r="AE210" s="56"/>
      <c r="AF210" s="56"/>
      <c r="AG210" s="56"/>
      <c r="AH210" s="56"/>
      <c r="AI210" s="52"/>
      <c r="AJ210" s="52" t="s">
        <v>1797</v>
      </c>
      <c r="AK210" s="54"/>
      <c r="AL210" s="56"/>
      <c r="AM210" s="56"/>
      <c r="AN210" s="56"/>
      <c r="AO210" s="58"/>
      <c r="AP210" s="58"/>
      <c r="AQ210" s="56"/>
      <c r="AR210" s="59"/>
      <c r="AS210" s="60"/>
      <c r="AT210" s="61" t="e">
        <f t="shared" ca="1" si="43"/>
        <v>#DIV/0!</v>
      </c>
      <c r="AU210" s="62">
        <v>0</v>
      </c>
      <c r="AV210" s="62"/>
      <c r="AW210" s="68">
        <v>0</v>
      </c>
      <c r="AX210" s="65">
        <v>0</v>
      </c>
      <c r="AY210" s="66">
        <f t="shared" si="44"/>
        <v>0</v>
      </c>
      <c r="AZ210" s="63">
        <f t="shared" si="45"/>
        <v>0</v>
      </c>
      <c r="BA210" s="63">
        <f t="shared" si="46"/>
        <v>0</v>
      </c>
      <c r="BB210" s="59" t="s">
        <v>1381</v>
      </c>
      <c r="BC210" s="59" t="s">
        <v>1781</v>
      </c>
      <c r="BD210" s="60"/>
      <c r="BE210" s="60"/>
      <c r="BF210" s="60"/>
    </row>
    <row r="211" spans="1:58" s="12" customFormat="1" ht="25.5" x14ac:dyDescent="0.25">
      <c r="A211" s="49"/>
      <c r="B211" s="50"/>
      <c r="C211" s="69"/>
      <c r="D211" s="52"/>
      <c r="E211" s="52"/>
      <c r="F211" s="52" t="s">
        <v>1798</v>
      </c>
      <c r="G211" s="49" t="s">
        <v>114</v>
      </c>
      <c r="H211" s="187" t="s">
        <v>124</v>
      </c>
      <c r="I211" s="53" t="s">
        <v>714</v>
      </c>
      <c r="J211" s="54">
        <v>7000000000</v>
      </c>
      <c r="K211" s="52"/>
      <c r="L211" s="52"/>
      <c r="M211" s="49"/>
      <c r="N211" s="52"/>
      <c r="O211" s="55" t="s">
        <v>176</v>
      </c>
      <c r="P211" s="52"/>
      <c r="Q211" s="91"/>
      <c r="R211" s="52"/>
      <c r="S211" s="52"/>
      <c r="T211" s="52"/>
      <c r="U211" s="52"/>
      <c r="V211" s="52"/>
      <c r="W211" s="52"/>
      <c r="X211" s="52"/>
      <c r="Y211" s="49"/>
      <c r="Z211" s="52"/>
      <c r="AA211" s="189">
        <v>44560</v>
      </c>
      <c r="AB211" s="189">
        <v>44664</v>
      </c>
      <c r="AC211" s="189">
        <v>44678</v>
      </c>
      <c r="AD211" s="193">
        <v>4</v>
      </c>
      <c r="AE211" s="56"/>
      <c r="AF211" s="56"/>
      <c r="AG211" s="56"/>
      <c r="AH211" s="56"/>
      <c r="AI211" s="52"/>
      <c r="AJ211" s="52" t="s">
        <v>1798</v>
      </c>
      <c r="AK211" s="54"/>
      <c r="AL211" s="56"/>
      <c r="AM211" s="56"/>
      <c r="AN211" s="56"/>
      <c r="AO211" s="58"/>
      <c r="AP211" s="58"/>
      <c r="AQ211" s="56"/>
      <c r="AR211" s="59"/>
      <c r="AS211" s="60"/>
      <c r="AT211" s="61" t="e">
        <f t="shared" ca="1" si="43"/>
        <v>#DIV/0!</v>
      </c>
      <c r="AU211" s="62">
        <v>0</v>
      </c>
      <c r="AV211" s="62"/>
      <c r="AW211" s="68">
        <v>0</v>
      </c>
      <c r="AX211" s="65">
        <v>0</v>
      </c>
      <c r="AY211" s="66">
        <f t="shared" si="44"/>
        <v>0</v>
      </c>
      <c r="AZ211" s="63">
        <f t="shared" si="45"/>
        <v>0</v>
      </c>
      <c r="BA211" s="63">
        <f t="shared" si="46"/>
        <v>0</v>
      </c>
      <c r="BB211" s="59" t="s">
        <v>1381</v>
      </c>
      <c r="BC211" s="59" t="s">
        <v>1781</v>
      </c>
      <c r="BD211" s="60"/>
      <c r="BE211" s="60"/>
      <c r="BF211" s="60"/>
    </row>
    <row r="212" spans="1:58" s="12" customFormat="1" ht="25.5" x14ac:dyDescent="0.25">
      <c r="A212" s="49"/>
      <c r="B212" s="50"/>
      <c r="C212" s="69"/>
      <c r="D212" s="52"/>
      <c r="E212" s="52"/>
      <c r="F212" s="52" t="s">
        <v>1799</v>
      </c>
      <c r="G212" s="49" t="s">
        <v>114</v>
      </c>
      <c r="H212" s="187" t="s">
        <v>124</v>
      </c>
      <c r="I212" s="53" t="s">
        <v>714</v>
      </c>
      <c r="J212" s="54">
        <v>5000000000</v>
      </c>
      <c r="K212" s="52"/>
      <c r="L212" s="52"/>
      <c r="M212" s="49"/>
      <c r="N212" s="52"/>
      <c r="O212" s="55" t="s">
        <v>176</v>
      </c>
      <c r="P212" s="52"/>
      <c r="Q212" s="91"/>
      <c r="R212" s="52"/>
      <c r="S212" s="52"/>
      <c r="T212" s="52"/>
      <c r="U212" s="52"/>
      <c r="V212" s="52"/>
      <c r="W212" s="52"/>
      <c r="X212" s="52"/>
      <c r="Y212" s="49"/>
      <c r="Z212" s="52"/>
      <c r="AA212" s="189">
        <v>44560</v>
      </c>
      <c r="AB212" s="189">
        <v>44664</v>
      </c>
      <c r="AC212" s="189">
        <v>44678</v>
      </c>
      <c r="AD212" s="193">
        <v>4</v>
      </c>
      <c r="AE212" s="56"/>
      <c r="AF212" s="56"/>
      <c r="AG212" s="56"/>
      <c r="AH212" s="56"/>
      <c r="AI212" s="52"/>
      <c r="AJ212" s="52" t="s">
        <v>1799</v>
      </c>
      <c r="AK212" s="54"/>
      <c r="AL212" s="56"/>
      <c r="AM212" s="56"/>
      <c r="AN212" s="56"/>
      <c r="AO212" s="58"/>
      <c r="AP212" s="58"/>
      <c r="AQ212" s="56"/>
      <c r="AR212" s="59"/>
      <c r="AS212" s="60"/>
      <c r="AT212" s="61" t="e">
        <f t="shared" ca="1" si="43"/>
        <v>#DIV/0!</v>
      </c>
      <c r="AU212" s="62">
        <v>0</v>
      </c>
      <c r="AV212" s="62"/>
      <c r="AW212" s="68">
        <v>0</v>
      </c>
      <c r="AX212" s="65">
        <v>0</v>
      </c>
      <c r="AY212" s="66">
        <f t="shared" si="44"/>
        <v>0</v>
      </c>
      <c r="AZ212" s="63">
        <f t="shared" si="45"/>
        <v>0</v>
      </c>
      <c r="BA212" s="63">
        <f t="shared" si="46"/>
        <v>0</v>
      </c>
      <c r="BB212" s="59" t="s">
        <v>1381</v>
      </c>
      <c r="BC212" s="59" t="s">
        <v>1781</v>
      </c>
      <c r="BD212" s="60"/>
      <c r="BE212" s="60"/>
      <c r="BF212" s="60"/>
    </row>
    <row r="213" spans="1:58" s="12" customFormat="1" ht="25.5" x14ac:dyDescent="0.25">
      <c r="A213" s="49"/>
      <c r="B213" s="50"/>
      <c r="C213" s="69"/>
      <c r="D213" s="52"/>
      <c r="E213" s="52"/>
      <c r="F213" s="52" t="s">
        <v>1800</v>
      </c>
      <c r="G213" s="49" t="s">
        <v>114</v>
      </c>
      <c r="H213" s="187" t="s">
        <v>124</v>
      </c>
      <c r="I213" s="53" t="s">
        <v>714</v>
      </c>
      <c r="J213" s="54">
        <v>3500000000</v>
      </c>
      <c r="K213" s="52"/>
      <c r="L213" s="52"/>
      <c r="M213" s="49"/>
      <c r="N213" s="52"/>
      <c r="O213" s="55" t="s">
        <v>176</v>
      </c>
      <c r="P213" s="52"/>
      <c r="Q213" s="91" t="s">
        <v>1818</v>
      </c>
      <c r="R213" s="52"/>
      <c r="S213" s="52"/>
      <c r="T213" s="52"/>
      <c r="U213" s="52"/>
      <c r="V213" s="52"/>
      <c r="W213" s="52"/>
      <c r="X213" s="52"/>
      <c r="Y213" s="49"/>
      <c r="Z213" s="52"/>
      <c r="AA213" s="189">
        <v>44560</v>
      </c>
      <c r="AB213" s="189">
        <v>44664</v>
      </c>
      <c r="AC213" s="189">
        <v>44678</v>
      </c>
      <c r="AD213" s="193">
        <v>4</v>
      </c>
      <c r="AE213" s="56"/>
      <c r="AF213" s="56"/>
      <c r="AG213" s="56"/>
      <c r="AH213" s="56"/>
      <c r="AI213" s="52"/>
      <c r="AJ213" s="52" t="s">
        <v>1800</v>
      </c>
      <c r="AK213" s="54"/>
      <c r="AL213" s="56"/>
      <c r="AM213" s="56"/>
      <c r="AN213" s="56"/>
      <c r="AO213" s="58"/>
      <c r="AP213" s="58"/>
      <c r="AQ213" s="56"/>
      <c r="AR213" s="59"/>
      <c r="AS213" s="60"/>
      <c r="AT213" s="61" t="e">
        <f t="shared" ca="1" si="43"/>
        <v>#DIV/0!</v>
      </c>
      <c r="AU213" s="62">
        <v>0</v>
      </c>
      <c r="AV213" s="62"/>
      <c r="AW213" s="68">
        <v>0</v>
      </c>
      <c r="AX213" s="65">
        <v>0</v>
      </c>
      <c r="AY213" s="66">
        <f t="shared" si="44"/>
        <v>0</v>
      </c>
      <c r="AZ213" s="63">
        <f t="shared" si="45"/>
        <v>0</v>
      </c>
      <c r="BA213" s="63">
        <f t="shared" si="46"/>
        <v>0</v>
      </c>
      <c r="BB213" s="59" t="s">
        <v>1381</v>
      </c>
      <c r="BC213" s="59" t="s">
        <v>1781</v>
      </c>
      <c r="BD213" s="60"/>
      <c r="BE213" s="60"/>
      <c r="BF213" s="60"/>
    </row>
    <row r="214" spans="1:58" s="12" customFormat="1" ht="38.25" x14ac:dyDescent="0.25">
      <c r="A214" s="49"/>
      <c r="B214" s="50"/>
      <c r="C214" s="69"/>
      <c r="D214" s="52"/>
      <c r="E214" s="52"/>
      <c r="F214" s="52" t="s">
        <v>1801</v>
      </c>
      <c r="G214" s="49" t="s">
        <v>121</v>
      </c>
      <c r="H214" s="187" t="s">
        <v>109</v>
      </c>
      <c r="I214" s="53" t="s">
        <v>714</v>
      </c>
      <c r="J214" s="54">
        <v>150000000</v>
      </c>
      <c r="K214" s="52"/>
      <c r="L214" s="52"/>
      <c r="M214" s="49"/>
      <c r="N214" s="52"/>
      <c r="O214" s="55" t="s">
        <v>176</v>
      </c>
      <c r="P214" s="52"/>
      <c r="Q214" s="91" t="s">
        <v>1817</v>
      </c>
      <c r="R214" s="52"/>
      <c r="S214" s="52"/>
      <c r="T214" s="52"/>
      <c r="U214" s="52"/>
      <c r="V214" s="52"/>
      <c r="W214" s="52"/>
      <c r="X214" s="52"/>
      <c r="Y214" s="49"/>
      <c r="Z214" s="52"/>
      <c r="AA214" s="189">
        <v>44560</v>
      </c>
      <c r="AB214" s="189">
        <v>44664</v>
      </c>
      <c r="AC214" s="189">
        <v>44678</v>
      </c>
      <c r="AD214" s="193">
        <v>4</v>
      </c>
      <c r="AE214" s="56"/>
      <c r="AF214" s="56"/>
      <c r="AG214" s="56"/>
      <c r="AH214" s="56"/>
      <c r="AI214" s="52"/>
      <c r="AJ214" s="52" t="s">
        <v>1801</v>
      </c>
      <c r="AK214" s="54"/>
      <c r="AL214" s="56"/>
      <c r="AM214" s="56"/>
      <c r="AN214" s="56"/>
      <c r="AO214" s="58"/>
      <c r="AP214" s="58"/>
      <c r="AQ214" s="56"/>
      <c r="AR214" s="59"/>
      <c r="AS214" s="60"/>
      <c r="AT214" s="61" t="e">
        <f t="shared" ca="1" si="43"/>
        <v>#DIV/0!</v>
      </c>
      <c r="AU214" s="62">
        <v>0</v>
      </c>
      <c r="AV214" s="62"/>
      <c r="AW214" s="68">
        <v>0</v>
      </c>
      <c r="AX214" s="65">
        <v>0</v>
      </c>
      <c r="AY214" s="66">
        <f t="shared" si="44"/>
        <v>0</v>
      </c>
      <c r="AZ214" s="63">
        <f t="shared" si="45"/>
        <v>0</v>
      </c>
      <c r="BA214" s="63">
        <f t="shared" si="46"/>
        <v>0</v>
      </c>
      <c r="BB214" s="59" t="s">
        <v>1381</v>
      </c>
      <c r="BC214" s="59" t="s">
        <v>1781</v>
      </c>
      <c r="BD214" s="60"/>
      <c r="BE214" s="60"/>
      <c r="BF214" s="60"/>
    </row>
    <row r="215" spans="1:58" s="12" customFormat="1" ht="38.25" x14ac:dyDescent="0.25">
      <c r="A215" s="49"/>
      <c r="B215" s="50"/>
      <c r="C215" s="69"/>
      <c r="D215" s="52"/>
      <c r="E215" s="52"/>
      <c r="F215" s="52" t="s">
        <v>1802</v>
      </c>
      <c r="G215" s="49" t="s">
        <v>114</v>
      </c>
      <c r="H215" s="187" t="s">
        <v>124</v>
      </c>
      <c r="I215" s="53" t="s">
        <v>714</v>
      </c>
      <c r="J215" s="54">
        <v>50000000000</v>
      </c>
      <c r="K215" s="52"/>
      <c r="L215" s="52"/>
      <c r="M215" s="49"/>
      <c r="N215" s="52"/>
      <c r="O215" s="55" t="s">
        <v>176</v>
      </c>
      <c r="P215" s="52"/>
      <c r="Q215" s="91" t="s">
        <v>1309</v>
      </c>
      <c r="R215" s="52"/>
      <c r="S215" s="52"/>
      <c r="T215" s="52"/>
      <c r="U215" s="52"/>
      <c r="V215" s="52"/>
      <c r="W215" s="52"/>
      <c r="X215" s="52"/>
      <c r="Y215" s="49"/>
      <c r="Z215" s="52"/>
      <c r="AA215" s="189"/>
      <c r="AB215" s="189"/>
      <c r="AC215" s="189"/>
      <c r="AD215" s="193"/>
      <c r="AE215" s="56"/>
      <c r="AF215" s="56"/>
      <c r="AG215" s="56"/>
      <c r="AH215" s="56"/>
      <c r="AI215" s="52"/>
      <c r="AJ215" s="52" t="s">
        <v>1802</v>
      </c>
      <c r="AK215" s="54"/>
      <c r="AL215" s="56"/>
      <c r="AM215" s="56"/>
      <c r="AN215" s="56"/>
      <c r="AO215" s="58"/>
      <c r="AP215" s="58"/>
      <c r="AQ215" s="56"/>
      <c r="AR215" s="59"/>
      <c r="AS215" s="60"/>
      <c r="AT215" s="61" t="e">
        <f t="shared" ca="1" si="43"/>
        <v>#DIV/0!</v>
      </c>
      <c r="AU215" s="62">
        <v>0</v>
      </c>
      <c r="AV215" s="62"/>
      <c r="AW215" s="68">
        <v>0</v>
      </c>
      <c r="AX215" s="65">
        <v>0</v>
      </c>
      <c r="AY215" s="66">
        <f t="shared" si="44"/>
        <v>0</v>
      </c>
      <c r="AZ215" s="63">
        <f t="shared" si="45"/>
        <v>0</v>
      </c>
      <c r="BA215" s="63">
        <f t="shared" si="46"/>
        <v>0</v>
      </c>
      <c r="BB215" s="59" t="s">
        <v>1381</v>
      </c>
      <c r="BC215" s="59" t="s">
        <v>1781</v>
      </c>
      <c r="BD215" s="60"/>
      <c r="BE215" s="60"/>
      <c r="BF215" s="60"/>
    </row>
    <row r="216" spans="1:58" s="12" customFormat="1" ht="38.25" x14ac:dyDescent="0.25">
      <c r="A216" s="49"/>
      <c r="B216" s="50"/>
      <c r="C216" s="69"/>
      <c r="D216" s="52"/>
      <c r="E216" s="52"/>
      <c r="F216" s="52" t="s">
        <v>1920</v>
      </c>
      <c r="G216" s="49" t="s">
        <v>114</v>
      </c>
      <c r="H216" s="187" t="s">
        <v>109</v>
      </c>
      <c r="I216" s="53" t="s">
        <v>714</v>
      </c>
      <c r="J216" s="54">
        <v>5000000000</v>
      </c>
      <c r="K216" s="52"/>
      <c r="L216" s="52"/>
      <c r="M216" s="49"/>
      <c r="N216" s="52"/>
      <c r="O216" s="55" t="s">
        <v>176</v>
      </c>
      <c r="P216" s="52"/>
      <c r="Q216" s="91" t="s">
        <v>1319</v>
      </c>
      <c r="R216" s="52"/>
      <c r="S216" s="52"/>
      <c r="T216" s="52"/>
      <c r="U216" s="52"/>
      <c r="V216" s="52"/>
      <c r="W216" s="52"/>
      <c r="X216" s="52"/>
      <c r="Y216" s="49"/>
      <c r="Z216" s="52"/>
      <c r="AA216" s="189">
        <v>44560</v>
      </c>
      <c r="AB216" s="189">
        <v>44664</v>
      </c>
      <c r="AC216" s="189">
        <v>44678</v>
      </c>
      <c r="AD216" s="193">
        <v>4</v>
      </c>
      <c r="AE216" s="56"/>
      <c r="AF216" s="56"/>
      <c r="AG216" s="56"/>
      <c r="AH216" s="56"/>
      <c r="AI216" s="52"/>
      <c r="AJ216" s="52" t="s">
        <v>1920</v>
      </c>
      <c r="AK216" s="54"/>
      <c r="AL216" s="56"/>
      <c r="AM216" s="56"/>
      <c r="AN216" s="56"/>
      <c r="AO216" s="58"/>
      <c r="AP216" s="58"/>
      <c r="AQ216" s="56"/>
      <c r="AR216" s="59"/>
      <c r="AS216" s="60"/>
      <c r="AT216" s="61" t="e">
        <f t="shared" ref="AT216:AT217" ca="1" si="59">((TODAY())-AQ216)/AR216</f>
        <v>#DIV/0!</v>
      </c>
      <c r="AU216" s="62">
        <v>0</v>
      </c>
      <c r="AV216" s="62"/>
      <c r="AW216" s="68">
        <v>0</v>
      </c>
      <c r="AX216" s="65">
        <v>0</v>
      </c>
      <c r="AY216" s="66">
        <f t="shared" ref="AY216:AY217" si="60">+AU216</f>
        <v>0</v>
      </c>
      <c r="AZ216" s="63">
        <f t="shared" ref="AZ216:AZ217" si="61">+AY216-AX216</f>
        <v>0</v>
      </c>
      <c r="BA216" s="63">
        <f t="shared" ref="BA216:BA217" si="62">+AU216-AW216</f>
        <v>0</v>
      </c>
      <c r="BB216" s="59" t="s">
        <v>1381</v>
      </c>
      <c r="BC216" s="59" t="s">
        <v>1781</v>
      </c>
      <c r="BD216" s="60"/>
      <c r="BE216" s="60"/>
      <c r="BF216" s="60"/>
    </row>
    <row r="217" spans="1:58" s="12" customFormat="1" ht="25.5" x14ac:dyDescent="0.25">
      <c r="A217" s="49"/>
      <c r="B217" s="50"/>
      <c r="C217" s="69"/>
      <c r="D217" s="52"/>
      <c r="E217" s="52"/>
      <c r="F217" s="52" t="s">
        <v>1926</v>
      </c>
      <c r="G217" s="49" t="s">
        <v>111</v>
      </c>
      <c r="H217" s="187" t="s">
        <v>110</v>
      </c>
      <c r="I217" s="53" t="s">
        <v>714</v>
      </c>
      <c r="J217" s="54">
        <v>50000000000</v>
      </c>
      <c r="K217" s="52"/>
      <c r="L217" s="52"/>
      <c r="M217" s="49"/>
      <c r="N217" s="52"/>
      <c r="O217" s="55"/>
      <c r="P217" s="52"/>
      <c r="Q217" s="91" t="s">
        <v>1927</v>
      </c>
      <c r="R217" s="52"/>
      <c r="S217" s="52"/>
      <c r="T217" s="52"/>
      <c r="U217" s="52"/>
      <c r="V217" s="52"/>
      <c r="W217" s="52"/>
      <c r="X217" s="52"/>
      <c r="Y217" s="49"/>
      <c r="Z217" s="52"/>
      <c r="AA217" s="189">
        <v>44560</v>
      </c>
      <c r="AB217" s="189">
        <v>44664</v>
      </c>
      <c r="AC217" s="189">
        <v>44678</v>
      </c>
      <c r="AD217" s="193">
        <v>4</v>
      </c>
      <c r="AE217" s="56"/>
      <c r="AF217" s="56"/>
      <c r="AG217" s="56"/>
      <c r="AH217" s="56"/>
      <c r="AI217" s="52"/>
      <c r="AJ217" s="52" t="s">
        <v>1926</v>
      </c>
      <c r="AK217" s="54"/>
      <c r="AL217" s="56"/>
      <c r="AM217" s="56"/>
      <c r="AN217" s="56"/>
      <c r="AO217" s="58"/>
      <c r="AP217" s="58"/>
      <c r="AQ217" s="56"/>
      <c r="AR217" s="59"/>
      <c r="AS217" s="60"/>
      <c r="AT217" s="61" t="e">
        <f t="shared" ca="1" si="59"/>
        <v>#DIV/0!</v>
      </c>
      <c r="AU217" s="62">
        <v>0</v>
      </c>
      <c r="AV217" s="62"/>
      <c r="AW217" s="68">
        <v>0</v>
      </c>
      <c r="AX217" s="65">
        <v>0</v>
      </c>
      <c r="AY217" s="66">
        <f t="shared" si="60"/>
        <v>0</v>
      </c>
      <c r="AZ217" s="63">
        <f t="shared" si="61"/>
        <v>0</v>
      </c>
      <c r="BA217" s="63">
        <f t="shared" si="62"/>
        <v>0</v>
      </c>
      <c r="BB217" s="59" t="s">
        <v>1381</v>
      </c>
      <c r="BC217" s="59" t="s">
        <v>1781</v>
      </c>
      <c r="BD217" s="60"/>
      <c r="BE217" s="60"/>
      <c r="BF217" s="60"/>
    </row>
    <row r="218" spans="1:58" s="12" customFormat="1" ht="25.5" x14ac:dyDescent="0.25">
      <c r="A218" s="49"/>
      <c r="B218" s="50"/>
      <c r="C218" s="69"/>
      <c r="D218" s="52"/>
      <c r="E218" s="52"/>
      <c r="F218" s="52" t="s">
        <v>1803</v>
      </c>
      <c r="G218" s="49" t="s">
        <v>114</v>
      </c>
      <c r="H218" s="187" t="s">
        <v>109</v>
      </c>
      <c r="I218" s="53" t="s">
        <v>714</v>
      </c>
      <c r="J218" s="54">
        <v>3000000000</v>
      </c>
      <c r="K218" s="52"/>
      <c r="L218" s="52"/>
      <c r="M218" s="49"/>
      <c r="N218" s="52"/>
      <c r="O218" s="55" t="s">
        <v>176</v>
      </c>
      <c r="P218" s="52"/>
      <c r="Q218" s="91" t="s">
        <v>1302</v>
      </c>
      <c r="R218" s="52"/>
      <c r="S218" s="52"/>
      <c r="T218" s="52"/>
      <c r="U218" s="52"/>
      <c r="V218" s="52"/>
      <c r="W218" s="52"/>
      <c r="X218" s="52"/>
      <c r="Y218" s="49"/>
      <c r="Z218" s="52"/>
      <c r="AA218" s="189">
        <v>44560</v>
      </c>
      <c r="AB218" s="189">
        <v>44664</v>
      </c>
      <c r="AC218" s="189">
        <v>44678</v>
      </c>
      <c r="AD218" s="193">
        <v>4</v>
      </c>
      <c r="AE218" s="56"/>
      <c r="AF218" s="56"/>
      <c r="AG218" s="56"/>
      <c r="AH218" s="56"/>
      <c r="AI218" s="52"/>
      <c r="AJ218" s="52" t="s">
        <v>1803</v>
      </c>
      <c r="AK218" s="54"/>
      <c r="AL218" s="56"/>
      <c r="AM218" s="56"/>
      <c r="AN218" s="56"/>
      <c r="AO218" s="58"/>
      <c r="AP218" s="58"/>
      <c r="AQ218" s="56"/>
      <c r="AR218" s="59"/>
      <c r="AS218" s="60"/>
      <c r="AT218" s="61" t="e">
        <f t="shared" ca="1" si="43"/>
        <v>#DIV/0!</v>
      </c>
      <c r="AU218" s="62">
        <v>0</v>
      </c>
      <c r="AV218" s="62"/>
      <c r="AW218" s="68">
        <v>0</v>
      </c>
      <c r="AX218" s="65">
        <v>0</v>
      </c>
      <c r="AY218" s="66">
        <f t="shared" si="44"/>
        <v>0</v>
      </c>
      <c r="AZ218" s="63">
        <f t="shared" si="45"/>
        <v>0</v>
      </c>
      <c r="BA218" s="63">
        <f t="shared" si="46"/>
        <v>0</v>
      </c>
      <c r="BB218" s="59" t="s">
        <v>1381</v>
      </c>
      <c r="BC218" s="59" t="s">
        <v>1781</v>
      </c>
      <c r="BD218" s="60"/>
      <c r="BE218" s="60"/>
      <c r="BF218" s="60"/>
    </row>
    <row r="219" spans="1:58" s="12" customFormat="1" ht="38.25" x14ac:dyDescent="0.25">
      <c r="A219" s="49"/>
      <c r="B219" s="50"/>
      <c r="C219" s="69"/>
      <c r="D219" s="52"/>
      <c r="E219" s="52"/>
      <c r="F219" s="52" t="s">
        <v>1804</v>
      </c>
      <c r="G219" s="49" t="s">
        <v>121</v>
      </c>
      <c r="H219" s="187" t="s">
        <v>109</v>
      </c>
      <c r="I219" s="53" t="s">
        <v>714</v>
      </c>
      <c r="J219" s="54">
        <v>160000000</v>
      </c>
      <c r="K219" s="52"/>
      <c r="L219" s="52"/>
      <c r="M219" s="49"/>
      <c r="N219" s="52"/>
      <c r="O219" s="55" t="s">
        <v>176</v>
      </c>
      <c r="P219" s="52"/>
      <c r="Q219" s="91" t="s">
        <v>1313</v>
      </c>
      <c r="R219" s="52"/>
      <c r="S219" s="52"/>
      <c r="T219" s="52"/>
      <c r="U219" s="52"/>
      <c r="V219" s="52"/>
      <c r="W219" s="52"/>
      <c r="X219" s="52"/>
      <c r="Y219" s="49"/>
      <c r="Z219" s="52"/>
      <c r="AA219" s="189">
        <v>44560</v>
      </c>
      <c r="AB219" s="189">
        <v>44664</v>
      </c>
      <c r="AC219" s="189">
        <v>44678</v>
      </c>
      <c r="AD219" s="193">
        <v>4</v>
      </c>
      <c r="AE219" s="56"/>
      <c r="AF219" s="56"/>
      <c r="AG219" s="56"/>
      <c r="AH219" s="56"/>
      <c r="AI219" s="52"/>
      <c r="AJ219" s="52" t="s">
        <v>1804</v>
      </c>
      <c r="AK219" s="54"/>
      <c r="AL219" s="56"/>
      <c r="AM219" s="56"/>
      <c r="AN219" s="56"/>
      <c r="AO219" s="58"/>
      <c r="AP219" s="58"/>
      <c r="AQ219" s="56"/>
      <c r="AR219" s="59"/>
      <c r="AS219" s="60"/>
      <c r="AT219" s="61" t="e">
        <f t="shared" ca="1" si="43"/>
        <v>#DIV/0!</v>
      </c>
      <c r="AU219" s="62">
        <v>0</v>
      </c>
      <c r="AV219" s="62"/>
      <c r="AW219" s="68">
        <v>0</v>
      </c>
      <c r="AX219" s="65">
        <v>0</v>
      </c>
      <c r="AY219" s="66">
        <f t="shared" si="44"/>
        <v>0</v>
      </c>
      <c r="AZ219" s="63">
        <f t="shared" si="45"/>
        <v>0</v>
      </c>
      <c r="BA219" s="63">
        <f t="shared" si="46"/>
        <v>0</v>
      </c>
      <c r="BB219" s="59" t="s">
        <v>1381</v>
      </c>
      <c r="BC219" s="59" t="s">
        <v>1781</v>
      </c>
      <c r="BD219" s="60"/>
      <c r="BE219" s="60"/>
      <c r="BF219" s="60"/>
    </row>
    <row r="220" spans="1:58" s="12" customFormat="1" ht="38.25" x14ac:dyDescent="0.25">
      <c r="A220" s="49"/>
      <c r="B220" s="50"/>
      <c r="C220" s="69"/>
      <c r="D220" s="52"/>
      <c r="E220" s="52"/>
      <c r="F220" s="52" t="s">
        <v>1805</v>
      </c>
      <c r="G220" s="49" t="s">
        <v>121</v>
      </c>
      <c r="H220" s="187" t="s">
        <v>109</v>
      </c>
      <c r="I220" s="53" t="s">
        <v>714</v>
      </c>
      <c r="J220" s="54">
        <v>197500000</v>
      </c>
      <c r="K220" s="52"/>
      <c r="L220" s="52"/>
      <c r="M220" s="49"/>
      <c r="N220" s="52"/>
      <c r="O220" s="55" t="s">
        <v>176</v>
      </c>
      <c r="P220" s="52"/>
      <c r="Q220" s="91" t="s">
        <v>1816</v>
      </c>
      <c r="R220" s="52"/>
      <c r="S220" s="52"/>
      <c r="T220" s="52"/>
      <c r="U220" s="52"/>
      <c r="V220" s="52"/>
      <c r="W220" s="52"/>
      <c r="X220" s="52"/>
      <c r="Y220" s="49"/>
      <c r="Z220" s="52"/>
      <c r="AA220" s="189">
        <v>44560</v>
      </c>
      <c r="AB220" s="189">
        <v>44664</v>
      </c>
      <c r="AC220" s="189">
        <v>44678</v>
      </c>
      <c r="AD220" s="193">
        <v>4</v>
      </c>
      <c r="AE220" s="56"/>
      <c r="AF220" s="56"/>
      <c r="AG220" s="56"/>
      <c r="AH220" s="56"/>
      <c r="AI220" s="52"/>
      <c r="AJ220" s="52" t="s">
        <v>1805</v>
      </c>
      <c r="AK220" s="54"/>
      <c r="AL220" s="56"/>
      <c r="AM220" s="56"/>
      <c r="AN220" s="56"/>
      <c r="AO220" s="58"/>
      <c r="AP220" s="58"/>
      <c r="AQ220" s="56"/>
      <c r="AR220" s="59"/>
      <c r="AS220" s="60"/>
      <c r="AT220" s="61" t="e">
        <f t="shared" ref="AT220:AT302" ca="1" si="63">((TODAY())-AQ220)/AR220</f>
        <v>#DIV/0!</v>
      </c>
      <c r="AU220" s="62">
        <v>0</v>
      </c>
      <c r="AV220" s="62"/>
      <c r="AW220" s="68">
        <v>0</v>
      </c>
      <c r="AX220" s="65">
        <v>0</v>
      </c>
      <c r="AY220" s="66">
        <f t="shared" si="44"/>
        <v>0</v>
      </c>
      <c r="AZ220" s="63">
        <f t="shared" si="45"/>
        <v>0</v>
      </c>
      <c r="BA220" s="63">
        <f t="shared" si="46"/>
        <v>0</v>
      </c>
      <c r="BB220" s="59" t="s">
        <v>1381</v>
      </c>
      <c r="BC220" s="59" t="s">
        <v>1781</v>
      </c>
      <c r="BD220" s="60"/>
      <c r="BE220" s="60"/>
      <c r="BF220" s="60"/>
    </row>
    <row r="221" spans="1:58" s="12" customFormat="1" ht="25.5" x14ac:dyDescent="0.25">
      <c r="A221" s="49"/>
      <c r="B221" s="50"/>
      <c r="C221" s="69"/>
      <c r="D221" s="52"/>
      <c r="E221" s="52"/>
      <c r="F221" s="52" t="s">
        <v>1806</v>
      </c>
      <c r="G221" s="49" t="s">
        <v>121</v>
      </c>
      <c r="H221" s="187" t="s">
        <v>109</v>
      </c>
      <c r="I221" s="53" t="s">
        <v>714</v>
      </c>
      <c r="J221" s="54">
        <v>190000000</v>
      </c>
      <c r="K221" s="52"/>
      <c r="L221" s="52"/>
      <c r="M221" s="49"/>
      <c r="N221" s="52"/>
      <c r="O221" s="55" t="s">
        <v>176</v>
      </c>
      <c r="P221" s="52"/>
      <c r="Q221" s="91" t="s">
        <v>1816</v>
      </c>
      <c r="R221" s="52"/>
      <c r="S221" s="52"/>
      <c r="T221" s="52"/>
      <c r="U221" s="52"/>
      <c r="V221" s="52"/>
      <c r="W221" s="52"/>
      <c r="X221" s="52"/>
      <c r="Y221" s="49"/>
      <c r="Z221" s="52"/>
      <c r="AA221" s="189">
        <v>44560</v>
      </c>
      <c r="AB221" s="189">
        <v>44664</v>
      </c>
      <c r="AC221" s="189">
        <v>44678</v>
      </c>
      <c r="AD221" s="193">
        <v>4</v>
      </c>
      <c r="AE221" s="56"/>
      <c r="AF221" s="56"/>
      <c r="AG221" s="56"/>
      <c r="AH221" s="56"/>
      <c r="AI221" s="52"/>
      <c r="AJ221" s="52" t="s">
        <v>1806</v>
      </c>
      <c r="AK221" s="54"/>
      <c r="AL221" s="56"/>
      <c r="AM221" s="56"/>
      <c r="AN221" s="56"/>
      <c r="AO221" s="58"/>
      <c r="AP221" s="58"/>
      <c r="AQ221" s="56"/>
      <c r="AR221" s="59"/>
      <c r="AS221" s="60"/>
      <c r="AT221" s="61" t="e">
        <f t="shared" ca="1" si="63"/>
        <v>#DIV/0!</v>
      </c>
      <c r="AU221" s="62">
        <v>0</v>
      </c>
      <c r="AV221" s="62"/>
      <c r="AW221" s="68">
        <v>0</v>
      </c>
      <c r="AX221" s="65">
        <v>0</v>
      </c>
      <c r="AY221" s="66">
        <f t="shared" si="44"/>
        <v>0</v>
      </c>
      <c r="AZ221" s="63">
        <f t="shared" si="45"/>
        <v>0</v>
      </c>
      <c r="BA221" s="63">
        <f t="shared" si="46"/>
        <v>0</v>
      </c>
      <c r="BB221" s="59" t="s">
        <v>1381</v>
      </c>
      <c r="BC221" s="59" t="s">
        <v>1781</v>
      </c>
      <c r="BD221" s="60"/>
      <c r="BE221" s="60"/>
      <c r="BF221" s="60"/>
    </row>
    <row r="222" spans="1:58" s="12" customFormat="1" ht="38.25" x14ac:dyDescent="0.25">
      <c r="A222" s="49"/>
      <c r="B222" s="50"/>
      <c r="C222" s="69"/>
      <c r="D222" s="52"/>
      <c r="E222" s="52"/>
      <c r="F222" s="52" t="s">
        <v>1807</v>
      </c>
      <c r="G222" s="49" t="s">
        <v>121</v>
      </c>
      <c r="H222" s="187" t="s">
        <v>109</v>
      </c>
      <c r="I222" s="53" t="s">
        <v>714</v>
      </c>
      <c r="J222" s="54">
        <v>196000000</v>
      </c>
      <c r="K222" s="52"/>
      <c r="L222" s="52"/>
      <c r="M222" s="49"/>
      <c r="N222" s="52"/>
      <c r="O222" s="55" t="s">
        <v>176</v>
      </c>
      <c r="P222" s="52"/>
      <c r="Q222" s="91" t="s">
        <v>1815</v>
      </c>
      <c r="R222" s="52"/>
      <c r="S222" s="52"/>
      <c r="T222" s="52"/>
      <c r="U222" s="52"/>
      <c r="V222" s="52"/>
      <c r="W222" s="52"/>
      <c r="X222" s="52"/>
      <c r="Y222" s="49"/>
      <c r="Z222" s="52"/>
      <c r="AA222" s="189">
        <v>44560</v>
      </c>
      <c r="AB222" s="189">
        <v>44664</v>
      </c>
      <c r="AC222" s="189">
        <v>44678</v>
      </c>
      <c r="AD222" s="193">
        <v>4</v>
      </c>
      <c r="AE222" s="56"/>
      <c r="AF222" s="56"/>
      <c r="AG222" s="56"/>
      <c r="AH222" s="56"/>
      <c r="AI222" s="52"/>
      <c r="AJ222" s="52" t="s">
        <v>1807</v>
      </c>
      <c r="AK222" s="54"/>
      <c r="AL222" s="56"/>
      <c r="AM222" s="56"/>
      <c r="AN222" s="56"/>
      <c r="AO222" s="58"/>
      <c r="AP222" s="58"/>
      <c r="AQ222" s="56"/>
      <c r="AR222" s="59"/>
      <c r="AS222" s="60"/>
      <c r="AT222" s="61" t="e">
        <f t="shared" ca="1" si="63"/>
        <v>#DIV/0!</v>
      </c>
      <c r="AU222" s="62">
        <v>0</v>
      </c>
      <c r="AV222" s="62"/>
      <c r="AW222" s="68">
        <v>0</v>
      </c>
      <c r="AX222" s="65">
        <v>0</v>
      </c>
      <c r="AY222" s="66">
        <f t="shared" si="44"/>
        <v>0</v>
      </c>
      <c r="AZ222" s="63">
        <f t="shared" si="45"/>
        <v>0</v>
      </c>
      <c r="BA222" s="63">
        <f t="shared" si="46"/>
        <v>0</v>
      </c>
      <c r="BB222" s="59" t="s">
        <v>1381</v>
      </c>
      <c r="BC222" s="59" t="s">
        <v>1781</v>
      </c>
      <c r="BD222" s="60"/>
      <c r="BE222" s="60"/>
      <c r="BF222" s="60"/>
    </row>
    <row r="223" spans="1:58" s="12" customFormat="1" ht="38.25" x14ac:dyDescent="0.25">
      <c r="A223" s="49"/>
      <c r="B223" s="50"/>
      <c r="C223" s="69"/>
      <c r="D223" s="52"/>
      <c r="E223" s="52"/>
      <c r="F223" s="52" t="s">
        <v>1808</v>
      </c>
      <c r="G223" s="49" t="s">
        <v>121</v>
      </c>
      <c r="H223" s="187" t="s">
        <v>109</v>
      </c>
      <c r="I223" s="53" t="s">
        <v>714</v>
      </c>
      <c r="J223" s="54">
        <v>185000000</v>
      </c>
      <c r="K223" s="52"/>
      <c r="L223" s="52"/>
      <c r="M223" s="49"/>
      <c r="N223" s="52"/>
      <c r="O223" s="55" t="s">
        <v>176</v>
      </c>
      <c r="P223" s="52"/>
      <c r="Q223" s="91" t="s">
        <v>1815</v>
      </c>
      <c r="R223" s="52"/>
      <c r="S223" s="52"/>
      <c r="T223" s="52"/>
      <c r="U223" s="52"/>
      <c r="V223" s="52"/>
      <c r="W223" s="52"/>
      <c r="X223" s="52"/>
      <c r="Y223" s="49"/>
      <c r="Z223" s="52"/>
      <c r="AA223" s="189">
        <v>44560</v>
      </c>
      <c r="AB223" s="189">
        <v>44664</v>
      </c>
      <c r="AC223" s="189">
        <v>44678</v>
      </c>
      <c r="AD223" s="193">
        <v>4</v>
      </c>
      <c r="AE223" s="56"/>
      <c r="AF223" s="56"/>
      <c r="AG223" s="56"/>
      <c r="AH223" s="56"/>
      <c r="AI223" s="52"/>
      <c r="AJ223" s="52" t="s">
        <v>1808</v>
      </c>
      <c r="AK223" s="54"/>
      <c r="AL223" s="56"/>
      <c r="AM223" s="56"/>
      <c r="AN223" s="56"/>
      <c r="AO223" s="58"/>
      <c r="AP223" s="58"/>
      <c r="AQ223" s="56"/>
      <c r="AR223" s="59"/>
      <c r="AS223" s="60"/>
      <c r="AT223" s="61" t="e">
        <f t="shared" ca="1" si="63"/>
        <v>#DIV/0!</v>
      </c>
      <c r="AU223" s="62">
        <v>0</v>
      </c>
      <c r="AV223" s="62"/>
      <c r="AW223" s="68">
        <v>0</v>
      </c>
      <c r="AX223" s="65">
        <v>0</v>
      </c>
      <c r="AY223" s="66">
        <f t="shared" si="44"/>
        <v>0</v>
      </c>
      <c r="AZ223" s="63">
        <f t="shared" si="45"/>
        <v>0</v>
      </c>
      <c r="BA223" s="63">
        <f t="shared" si="46"/>
        <v>0</v>
      </c>
      <c r="BB223" s="59" t="s">
        <v>1381</v>
      </c>
      <c r="BC223" s="59" t="s">
        <v>1781</v>
      </c>
      <c r="BD223" s="60"/>
      <c r="BE223" s="60"/>
      <c r="BF223" s="60"/>
    </row>
    <row r="224" spans="1:58" s="12" customFormat="1" ht="25.5" x14ac:dyDescent="0.25">
      <c r="A224" s="49"/>
      <c r="B224" s="50"/>
      <c r="C224" s="69"/>
      <c r="D224" s="52"/>
      <c r="E224" s="52"/>
      <c r="F224" s="52" t="s">
        <v>1961</v>
      </c>
      <c r="G224" s="49" t="s">
        <v>121</v>
      </c>
      <c r="H224" s="187" t="s">
        <v>109</v>
      </c>
      <c r="I224" s="53" t="s">
        <v>714</v>
      </c>
      <c r="J224" s="54">
        <v>45000000</v>
      </c>
      <c r="K224" s="52"/>
      <c r="L224" s="52"/>
      <c r="M224" s="49"/>
      <c r="N224" s="52"/>
      <c r="O224" s="55" t="s">
        <v>176</v>
      </c>
      <c r="P224" s="52"/>
      <c r="Q224" s="91" t="s">
        <v>1304</v>
      </c>
      <c r="R224" s="52"/>
      <c r="S224" s="52"/>
      <c r="T224" s="52"/>
      <c r="U224" s="52"/>
      <c r="V224" s="52"/>
      <c r="W224" s="52"/>
      <c r="X224" s="52"/>
      <c r="Y224" s="49"/>
      <c r="Z224" s="52"/>
      <c r="AA224" s="189"/>
      <c r="AB224" s="189"/>
      <c r="AC224" s="189"/>
      <c r="AD224" s="193"/>
      <c r="AE224" s="56"/>
      <c r="AF224" s="56"/>
      <c r="AG224" s="56"/>
      <c r="AH224" s="56"/>
      <c r="AI224" s="52"/>
      <c r="AJ224" s="52" t="s">
        <v>1961</v>
      </c>
      <c r="AK224" s="54"/>
      <c r="AL224" s="56"/>
      <c r="AM224" s="56"/>
      <c r="AN224" s="56"/>
      <c r="AO224" s="58"/>
      <c r="AP224" s="58"/>
      <c r="AQ224" s="56"/>
      <c r="AR224" s="59"/>
      <c r="AS224" s="60"/>
      <c r="AT224" s="61" t="e">
        <f t="shared" ca="1" si="63"/>
        <v>#DIV/0!</v>
      </c>
      <c r="AU224" s="62">
        <v>0</v>
      </c>
      <c r="AV224" s="62"/>
      <c r="AW224" s="68">
        <v>0</v>
      </c>
      <c r="AX224" s="65">
        <v>0</v>
      </c>
      <c r="AY224" s="66">
        <f t="shared" si="44"/>
        <v>0</v>
      </c>
      <c r="AZ224" s="63">
        <f t="shared" si="45"/>
        <v>0</v>
      </c>
      <c r="BA224" s="63">
        <f t="shared" si="46"/>
        <v>0</v>
      </c>
      <c r="BB224" s="59" t="s">
        <v>1381</v>
      </c>
      <c r="BC224" s="59" t="s">
        <v>1781</v>
      </c>
      <c r="BD224" s="60"/>
      <c r="BE224" s="60"/>
      <c r="BF224" s="60"/>
    </row>
    <row r="225" spans="1:58" s="12" customFormat="1" ht="25.5" x14ac:dyDescent="0.25">
      <c r="A225" s="49"/>
      <c r="B225" s="50"/>
      <c r="C225" s="69"/>
      <c r="D225" s="52"/>
      <c r="E225" s="52"/>
      <c r="F225" s="52" t="s">
        <v>1809</v>
      </c>
      <c r="G225" s="49" t="s">
        <v>121</v>
      </c>
      <c r="H225" s="187" t="s">
        <v>124</v>
      </c>
      <c r="I225" s="53" t="s">
        <v>714</v>
      </c>
      <c r="J225" s="54">
        <v>195000000</v>
      </c>
      <c r="K225" s="52"/>
      <c r="L225" s="52"/>
      <c r="M225" s="49"/>
      <c r="N225" s="52"/>
      <c r="O225" s="55" t="s">
        <v>176</v>
      </c>
      <c r="P225" s="52"/>
      <c r="Q225" s="91" t="s">
        <v>1307</v>
      </c>
      <c r="R225" s="52"/>
      <c r="S225" s="52"/>
      <c r="T225" s="52"/>
      <c r="U225" s="52"/>
      <c r="V225" s="52"/>
      <c r="W225" s="52"/>
      <c r="X225" s="52"/>
      <c r="Y225" s="49"/>
      <c r="Z225" s="52"/>
      <c r="AA225" s="189">
        <v>44560</v>
      </c>
      <c r="AB225" s="189">
        <v>44664</v>
      </c>
      <c r="AC225" s="189">
        <v>44678</v>
      </c>
      <c r="AD225" s="193">
        <v>4</v>
      </c>
      <c r="AE225" s="56"/>
      <c r="AF225" s="56"/>
      <c r="AG225" s="56"/>
      <c r="AH225" s="56"/>
      <c r="AI225" s="52"/>
      <c r="AJ225" s="52" t="s">
        <v>1809</v>
      </c>
      <c r="AK225" s="54"/>
      <c r="AL225" s="56"/>
      <c r="AM225" s="56"/>
      <c r="AN225" s="56"/>
      <c r="AO225" s="58"/>
      <c r="AP225" s="58"/>
      <c r="AQ225" s="56"/>
      <c r="AR225" s="59"/>
      <c r="AS225" s="60"/>
      <c r="AT225" s="61" t="e">
        <f t="shared" ca="1" si="63"/>
        <v>#DIV/0!</v>
      </c>
      <c r="AU225" s="62">
        <v>0</v>
      </c>
      <c r="AV225" s="62"/>
      <c r="AW225" s="68">
        <v>0</v>
      </c>
      <c r="AX225" s="65">
        <v>0</v>
      </c>
      <c r="AY225" s="66">
        <f t="shared" si="44"/>
        <v>0</v>
      </c>
      <c r="AZ225" s="63">
        <f t="shared" si="45"/>
        <v>0</v>
      </c>
      <c r="BA225" s="63">
        <f t="shared" si="46"/>
        <v>0</v>
      </c>
      <c r="BB225" s="59" t="s">
        <v>1381</v>
      </c>
      <c r="BC225" s="59" t="s">
        <v>1781</v>
      </c>
      <c r="BD225" s="60"/>
      <c r="BE225" s="60"/>
      <c r="BF225" s="60"/>
    </row>
    <row r="226" spans="1:58" s="12" customFormat="1" ht="38.25" x14ac:dyDescent="0.25">
      <c r="A226" s="49"/>
      <c r="B226" s="50"/>
      <c r="C226" s="69"/>
      <c r="D226" s="52"/>
      <c r="E226" s="52"/>
      <c r="F226" s="52" t="s">
        <v>1934</v>
      </c>
      <c r="G226" s="49" t="s">
        <v>121</v>
      </c>
      <c r="H226" s="187" t="s">
        <v>110</v>
      </c>
      <c r="I226" s="53" t="s">
        <v>714</v>
      </c>
      <c r="J226" s="54">
        <v>135000000</v>
      </c>
      <c r="K226" s="52"/>
      <c r="L226" s="52"/>
      <c r="M226" s="49"/>
      <c r="N226" s="52"/>
      <c r="O226" s="55" t="s">
        <v>176</v>
      </c>
      <c r="P226" s="52"/>
      <c r="Q226" s="91" t="s">
        <v>1307</v>
      </c>
      <c r="R226" s="52"/>
      <c r="S226" s="52"/>
      <c r="T226" s="52"/>
      <c r="U226" s="52"/>
      <c r="V226" s="52"/>
      <c r="W226" s="52"/>
      <c r="X226" s="52"/>
      <c r="Y226" s="49"/>
      <c r="Z226" s="52"/>
      <c r="AA226" s="189"/>
      <c r="AB226" s="189"/>
      <c r="AC226" s="189"/>
      <c r="AD226" s="193"/>
      <c r="AE226" s="56"/>
      <c r="AF226" s="56"/>
      <c r="AG226" s="56"/>
      <c r="AH226" s="56"/>
      <c r="AI226" s="52" t="s">
        <v>1942</v>
      </c>
      <c r="AJ226" s="52" t="s">
        <v>1934</v>
      </c>
      <c r="AK226" s="54">
        <v>130518000</v>
      </c>
      <c r="AL226" s="56"/>
      <c r="AM226" s="56"/>
      <c r="AN226" s="56"/>
      <c r="AO226" s="58"/>
      <c r="AP226" s="58"/>
      <c r="AQ226" s="56"/>
      <c r="AR226" s="59">
        <v>20</v>
      </c>
      <c r="AS226" s="60" t="s">
        <v>1948</v>
      </c>
      <c r="AT226" s="61">
        <f t="shared" ref="AT226:AT233" ca="1" si="64">((TODAY())-AQ226)/AR226</f>
        <v>2267.75</v>
      </c>
      <c r="AU226" s="62">
        <v>0</v>
      </c>
      <c r="AV226" s="62"/>
      <c r="AW226" s="68">
        <v>0</v>
      </c>
      <c r="AX226" s="65">
        <v>0</v>
      </c>
      <c r="AY226" s="66">
        <f t="shared" ref="AY226:AY233" si="65">+AU226</f>
        <v>0</v>
      </c>
      <c r="AZ226" s="63">
        <f t="shared" ref="AZ226:AZ233" si="66">+AY226-AX226</f>
        <v>0</v>
      </c>
      <c r="BA226" s="63">
        <f t="shared" ref="BA226:BA233" si="67">+AU226-AW226</f>
        <v>0</v>
      </c>
      <c r="BB226" s="59" t="s">
        <v>1381</v>
      </c>
      <c r="BC226" s="59" t="s">
        <v>1781</v>
      </c>
      <c r="BD226" s="60" t="s">
        <v>1951</v>
      </c>
      <c r="BE226" s="60"/>
      <c r="BF226" s="60"/>
    </row>
    <row r="227" spans="1:58" s="12" customFormat="1" ht="38.25" x14ac:dyDescent="0.25">
      <c r="A227" s="49"/>
      <c r="B227" s="50"/>
      <c r="C227" s="69"/>
      <c r="D227" s="52"/>
      <c r="E227" s="52"/>
      <c r="F227" s="52" t="s">
        <v>1935</v>
      </c>
      <c r="G227" s="49" t="s">
        <v>121</v>
      </c>
      <c r="H227" s="187" t="s">
        <v>110</v>
      </c>
      <c r="I227" s="53" t="s">
        <v>714</v>
      </c>
      <c r="J227" s="54">
        <v>45000000</v>
      </c>
      <c r="K227" s="52"/>
      <c r="L227" s="52"/>
      <c r="M227" s="49"/>
      <c r="N227" s="52"/>
      <c r="O227" s="55" t="s">
        <v>176</v>
      </c>
      <c r="P227" s="52"/>
      <c r="Q227" s="91" t="s">
        <v>1307</v>
      </c>
      <c r="R227" s="52"/>
      <c r="S227" s="52"/>
      <c r="T227" s="52"/>
      <c r="U227" s="52"/>
      <c r="V227" s="52"/>
      <c r="W227" s="52"/>
      <c r="X227" s="52"/>
      <c r="Y227" s="49"/>
      <c r="Z227" s="52"/>
      <c r="AA227" s="189"/>
      <c r="AB227" s="189"/>
      <c r="AC227" s="189"/>
      <c r="AD227" s="193"/>
      <c r="AE227" s="56"/>
      <c r="AF227" s="56"/>
      <c r="AG227" s="56"/>
      <c r="AH227" s="56"/>
      <c r="AI227" s="52" t="s">
        <v>1943</v>
      </c>
      <c r="AJ227" s="52" t="s">
        <v>1935</v>
      </c>
      <c r="AK227" s="54"/>
      <c r="AL227" s="56"/>
      <c r="AM227" s="56"/>
      <c r="AN227" s="56"/>
      <c r="AO227" s="58"/>
      <c r="AP227" s="58"/>
      <c r="AQ227" s="56"/>
      <c r="AR227" s="59">
        <v>20</v>
      </c>
      <c r="AS227" s="60"/>
      <c r="AT227" s="61">
        <f t="shared" ca="1" si="64"/>
        <v>2267.75</v>
      </c>
      <c r="AU227" s="62">
        <v>0</v>
      </c>
      <c r="AV227" s="62"/>
      <c r="AW227" s="68">
        <v>0</v>
      </c>
      <c r="AX227" s="65">
        <v>0</v>
      </c>
      <c r="AY227" s="66">
        <f t="shared" si="65"/>
        <v>0</v>
      </c>
      <c r="AZ227" s="63">
        <f t="shared" si="66"/>
        <v>0</v>
      </c>
      <c r="BA227" s="63">
        <f t="shared" si="67"/>
        <v>0</v>
      </c>
      <c r="BB227" s="59" t="s">
        <v>1381</v>
      </c>
      <c r="BC227" s="59" t="s">
        <v>1781</v>
      </c>
      <c r="BD227" s="60" t="s">
        <v>1952</v>
      </c>
      <c r="BE227" s="60"/>
      <c r="BF227" s="60"/>
    </row>
    <row r="228" spans="1:58" s="12" customFormat="1" ht="38.25" x14ac:dyDescent="0.25">
      <c r="A228" s="49"/>
      <c r="B228" s="50"/>
      <c r="C228" s="69"/>
      <c r="D228" s="52"/>
      <c r="E228" s="52"/>
      <c r="F228" s="52" t="s">
        <v>1936</v>
      </c>
      <c r="G228" s="49" t="s">
        <v>121</v>
      </c>
      <c r="H228" s="187" t="s">
        <v>110</v>
      </c>
      <c r="I228" s="53" t="s">
        <v>714</v>
      </c>
      <c r="J228" s="54">
        <v>175000000</v>
      </c>
      <c r="K228" s="52"/>
      <c r="L228" s="52"/>
      <c r="M228" s="49"/>
      <c r="N228" s="52"/>
      <c r="O228" s="55" t="s">
        <v>176</v>
      </c>
      <c r="P228" s="52"/>
      <c r="Q228" s="91" t="s">
        <v>1307</v>
      </c>
      <c r="R228" s="52"/>
      <c r="S228" s="52"/>
      <c r="T228" s="52"/>
      <c r="U228" s="52"/>
      <c r="V228" s="52"/>
      <c r="W228" s="52"/>
      <c r="X228" s="52"/>
      <c r="Y228" s="49"/>
      <c r="Z228" s="52"/>
      <c r="AA228" s="189"/>
      <c r="AB228" s="189"/>
      <c r="AC228" s="189"/>
      <c r="AD228" s="193"/>
      <c r="AE228" s="56"/>
      <c r="AF228" s="56"/>
      <c r="AG228" s="56"/>
      <c r="AH228" s="56"/>
      <c r="AI228" s="52" t="s">
        <v>1944</v>
      </c>
      <c r="AJ228" s="52" t="s">
        <v>1936</v>
      </c>
      <c r="AK228" s="54">
        <v>170954000</v>
      </c>
      <c r="AL228" s="56"/>
      <c r="AM228" s="56"/>
      <c r="AN228" s="56"/>
      <c r="AO228" s="58"/>
      <c r="AP228" s="58"/>
      <c r="AQ228" s="56"/>
      <c r="AR228" s="59">
        <v>20</v>
      </c>
      <c r="AS228" s="60" t="s">
        <v>1949</v>
      </c>
      <c r="AT228" s="61">
        <f t="shared" ca="1" si="64"/>
        <v>2267.75</v>
      </c>
      <c r="AU228" s="62">
        <v>0</v>
      </c>
      <c r="AV228" s="62"/>
      <c r="AW228" s="68">
        <v>0</v>
      </c>
      <c r="AX228" s="65">
        <v>0</v>
      </c>
      <c r="AY228" s="66">
        <f t="shared" si="65"/>
        <v>0</v>
      </c>
      <c r="AZ228" s="63">
        <f t="shared" si="66"/>
        <v>0</v>
      </c>
      <c r="BA228" s="63">
        <f t="shared" si="67"/>
        <v>0</v>
      </c>
      <c r="BB228" s="59" t="s">
        <v>1381</v>
      </c>
      <c r="BC228" s="59" t="s">
        <v>1781</v>
      </c>
      <c r="BD228" s="60" t="s">
        <v>1953</v>
      </c>
      <c r="BE228" s="60"/>
      <c r="BF228" s="60"/>
    </row>
    <row r="229" spans="1:58" s="12" customFormat="1" ht="38.25" x14ac:dyDescent="0.25">
      <c r="A229" s="49"/>
      <c r="B229" s="50"/>
      <c r="C229" s="69"/>
      <c r="D229" s="52"/>
      <c r="E229" s="52"/>
      <c r="F229" s="52" t="s">
        <v>1937</v>
      </c>
      <c r="G229" s="49" t="s">
        <v>121</v>
      </c>
      <c r="H229" s="187" t="s">
        <v>110</v>
      </c>
      <c r="I229" s="53" t="s">
        <v>714</v>
      </c>
      <c r="J229" s="54">
        <v>105000000</v>
      </c>
      <c r="K229" s="52"/>
      <c r="L229" s="52"/>
      <c r="M229" s="49"/>
      <c r="N229" s="52"/>
      <c r="O229" s="55" t="s">
        <v>176</v>
      </c>
      <c r="P229" s="52"/>
      <c r="Q229" s="91" t="s">
        <v>1307</v>
      </c>
      <c r="R229" s="52"/>
      <c r="S229" s="52"/>
      <c r="T229" s="52"/>
      <c r="U229" s="52"/>
      <c r="V229" s="52"/>
      <c r="W229" s="52"/>
      <c r="X229" s="52"/>
      <c r="Y229" s="49"/>
      <c r="Z229" s="52"/>
      <c r="AA229" s="189"/>
      <c r="AB229" s="189"/>
      <c r="AC229" s="189"/>
      <c r="AD229" s="193"/>
      <c r="AE229" s="56"/>
      <c r="AF229" s="56"/>
      <c r="AG229" s="56"/>
      <c r="AH229" s="56"/>
      <c r="AI229" s="52"/>
      <c r="AJ229" s="52" t="s">
        <v>1937</v>
      </c>
      <c r="AK229" s="54"/>
      <c r="AL229" s="56"/>
      <c r="AM229" s="56"/>
      <c r="AN229" s="56"/>
      <c r="AO229" s="58"/>
      <c r="AP229" s="58"/>
      <c r="AQ229" s="56"/>
      <c r="AR229" s="59">
        <v>20</v>
      </c>
      <c r="AS229" s="60"/>
      <c r="AT229" s="61">
        <f t="shared" ca="1" si="64"/>
        <v>2267.75</v>
      </c>
      <c r="AU229" s="62">
        <v>0</v>
      </c>
      <c r="AV229" s="62"/>
      <c r="AW229" s="68">
        <v>0</v>
      </c>
      <c r="AX229" s="65">
        <v>0</v>
      </c>
      <c r="AY229" s="66">
        <f t="shared" si="65"/>
        <v>0</v>
      </c>
      <c r="AZ229" s="63">
        <f t="shared" si="66"/>
        <v>0</v>
      </c>
      <c r="BA229" s="63">
        <f t="shared" si="67"/>
        <v>0</v>
      </c>
      <c r="BB229" s="59" t="s">
        <v>1381</v>
      </c>
      <c r="BC229" s="59" t="s">
        <v>1781</v>
      </c>
      <c r="BD229" s="60"/>
      <c r="BE229" s="60"/>
      <c r="BF229" s="60"/>
    </row>
    <row r="230" spans="1:58" s="12" customFormat="1" ht="38.25" x14ac:dyDescent="0.25">
      <c r="A230" s="49"/>
      <c r="B230" s="50"/>
      <c r="C230" s="69"/>
      <c r="D230" s="52"/>
      <c r="E230" s="52"/>
      <c r="F230" s="52" t="s">
        <v>1938</v>
      </c>
      <c r="G230" s="49" t="s">
        <v>121</v>
      </c>
      <c r="H230" s="187" t="s">
        <v>110</v>
      </c>
      <c r="I230" s="53" t="s">
        <v>714</v>
      </c>
      <c r="J230" s="54">
        <v>130000000</v>
      </c>
      <c r="K230" s="52"/>
      <c r="L230" s="52"/>
      <c r="M230" s="49"/>
      <c r="N230" s="52"/>
      <c r="O230" s="55" t="s">
        <v>176</v>
      </c>
      <c r="P230" s="52"/>
      <c r="Q230" s="91" t="s">
        <v>1307</v>
      </c>
      <c r="R230" s="52"/>
      <c r="S230" s="52"/>
      <c r="T230" s="52"/>
      <c r="U230" s="52"/>
      <c r="V230" s="52"/>
      <c r="W230" s="52"/>
      <c r="X230" s="52"/>
      <c r="Y230" s="49"/>
      <c r="Z230" s="52"/>
      <c r="AA230" s="189"/>
      <c r="AB230" s="189"/>
      <c r="AC230" s="189"/>
      <c r="AD230" s="193"/>
      <c r="AE230" s="56"/>
      <c r="AF230" s="56"/>
      <c r="AG230" s="56"/>
      <c r="AH230" s="56"/>
      <c r="AI230" s="52" t="s">
        <v>1945</v>
      </c>
      <c r="AJ230" s="52" t="s">
        <v>1938</v>
      </c>
      <c r="AK230" s="54">
        <v>125789600</v>
      </c>
      <c r="AL230" s="56"/>
      <c r="AM230" s="56"/>
      <c r="AN230" s="56"/>
      <c r="AO230" s="58"/>
      <c r="AP230" s="58"/>
      <c r="AQ230" s="56"/>
      <c r="AR230" s="59">
        <v>20</v>
      </c>
      <c r="AS230" s="60" t="s">
        <v>1177</v>
      </c>
      <c r="AT230" s="61">
        <f t="shared" ca="1" si="64"/>
        <v>2267.75</v>
      </c>
      <c r="AU230" s="62">
        <v>0</v>
      </c>
      <c r="AV230" s="62"/>
      <c r="AW230" s="68">
        <v>0</v>
      </c>
      <c r="AX230" s="65">
        <v>0</v>
      </c>
      <c r="AY230" s="66">
        <f t="shared" si="65"/>
        <v>0</v>
      </c>
      <c r="AZ230" s="63">
        <f t="shared" si="66"/>
        <v>0</v>
      </c>
      <c r="BA230" s="63">
        <f t="shared" si="67"/>
        <v>0</v>
      </c>
      <c r="BB230" s="59" t="s">
        <v>1381</v>
      </c>
      <c r="BC230" s="59" t="s">
        <v>1781</v>
      </c>
      <c r="BD230" s="60" t="s">
        <v>1954</v>
      </c>
      <c r="BE230" s="60"/>
      <c r="BF230" s="60"/>
    </row>
    <row r="231" spans="1:58" s="12" customFormat="1" ht="38.25" x14ac:dyDescent="0.25">
      <c r="A231" s="49"/>
      <c r="B231" s="50"/>
      <c r="C231" s="69"/>
      <c r="D231" s="52"/>
      <c r="E231" s="52"/>
      <c r="F231" s="52" t="s">
        <v>1939</v>
      </c>
      <c r="G231" s="49" t="s">
        <v>121</v>
      </c>
      <c r="H231" s="187" t="s">
        <v>110</v>
      </c>
      <c r="I231" s="53" t="s">
        <v>714</v>
      </c>
      <c r="J231" s="54">
        <v>90000000</v>
      </c>
      <c r="K231" s="52"/>
      <c r="L231" s="52"/>
      <c r="M231" s="49"/>
      <c r="N231" s="52"/>
      <c r="O231" s="55" t="s">
        <v>176</v>
      </c>
      <c r="P231" s="52"/>
      <c r="Q231" s="91" t="s">
        <v>1307</v>
      </c>
      <c r="R231" s="52"/>
      <c r="S231" s="52"/>
      <c r="T231" s="52"/>
      <c r="U231" s="52"/>
      <c r="V231" s="52"/>
      <c r="W231" s="52"/>
      <c r="X231" s="52"/>
      <c r="Y231" s="49"/>
      <c r="Z231" s="52"/>
      <c r="AA231" s="189"/>
      <c r="AB231" s="189"/>
      <c r="AC231" s="189"/>
      <c r="AD231" s="193"/>
      <c r="AE231" s="56"/>
      <c r="AF231" s="56"/>
      <c r="AG231" s="56"/>
      <c r="AH231" s="56"/>
      <c r="AI231" s="52" t="s">
        <v>1946</v>
      </c>
      <c r="AJ231" s="52" t="s">
        <v>1939</v>
      </c>
      <c r="AK231" s="54">
        <v>88593400</v>
      </c>
      <c r="AL231" s="56"/>
      <c r="AM231" s="56"/>
      <c r="AN231" s="56"/>
      <c r="AO231" s="58"/>
      <c r="AP231" s="58"/>
      <c r="AQ231" s="56"/>
      <c r="AR231" s="59">
        <v>20</v>
      </c>
      <c r="AS231" s="60" t="s">
        <v>1950</v>
      </c>
      <c r="AT231" s="61">
        <f t="shared" ca="1" si="64"/>
        <v>2267.75</v>
      </c>
      <c r="AU231" s="62">
        <v>0</v>
      </c>
      <c r="AV231" s="62"/>
      <c r="AW231" s="68">
        <v>0</v>
      </c>
      <c r="AX231" s="65">
        <v>0</v>
      </c>
      <c r="AY231" s="66">
        <f t="shared" si="65"/>
        <v>0</v>
      </c>
      <c r="AZ231" s="63">
        <f t="shared" si="66"/>
        <v>0</v>
      </c>
      <c r="BA231" s="63">
        <f t="shared" si="67"/>
        <v>0</v>
      </c>
      <c r="BB231" s="59" t="s">
        <v>1381</v>
      </c>
      <c r="BC231" s="59" t="s">
        <v>1781</v>
      </c>
      <c r="BD231" s="60" t="s">
        <v>1953</v>
      </c>
      <c r="BE231" s="60"/>
      <c r="BF231" s="60"/>
    </row>
    <row r="232" spans="1:58" s="12" customFormat="1" ht="38.25" x14ac:dyDescent="0.25">
      <c r="A232" s="49"/>
      <c r="B232" s="50"/>
      <c r="C232" s="69"/>
      <c r="D232" s="52"/>
      <c r="E232" s="52"/>
      <c r="F232" s="52" t="s">
        <v>1940</v>
      </c>
      <c r="G232" s="49" t="s">
        <v>121</v>
      </c>
      <c r="H232" s="187" t="s">
        <v>110</v>
      </c>
      <c r="I232" s="53" t="s">
        <v>714</v>
      </c>
      <c r="J232" s="54">
        <v>150000000</v>
      </c>
      <c r="K232" s="52"/>
      <c r="L232" s="52"/>
      <c r="M232" s="49"/>
      <c r="N232" s="52"/>
      <c r="O232" s="55" t="s">
        <v>176</v>
      </c>
      <c r="P232" s="52"/>
      <c r="Q232" s="91" t="s">
        <v>1307</v>
      </c>
      <c r="R232" s="52"/>
      <c r="S232" s="52"/>
      <c r="T232" s="52"/>
      <c r="U232" s="52"/>
      <c r="V232" s="52"/>
      <c r="W232" s="52"/>
      <c r="X232" s="52"/>
      <c r="Y232" s="49"/>
      <c r="Z232" s="52"/>
      <c r="AA232" s="189"/>
      <c r="AB232" s="189"/>
      <c r="AC232" s="189"/>
      <c r="AD232" s="193"/>
      <c r="AE232" s="56"/>
      <c r="AF232" s="56"/>
      <c r="AG232" s="56"/>
      <c r="AH232" s="56"/>
      <c r="AI232" s="52"/>
      <c r="AJ232" s="52" t="s">
        <v>1940</v>
      </c>
      <c r="AK232" s="54"/>
      <c r="AL232" s="56"/>
      <c r="AM232" s="56"/>
      <c r="AN232" s="56"/>
      <c r="AO232" s="58"/>
      <c r="AP232" s="58"/>
      <c r="AQ232" s="56"/>
      <c r="AR232" s="59">
        <v>20</v>
      </c>
      <c r="AS232" s="60"/>
      <c r="AT232" s="61">
        <f t="shared" ca="1" si="64"/>
        <v>2267.75</v>
      </c>
      <c r="AU232" s="62">
        <v>0</v>
      </c>
      <c r="AV232" s="62"/>
      <c r="AW232" s="68">
        <v>0</v>
      </c>
      <c r="AX232" s="65">
        <v>0</v>
      </c>
      <c r="AY232" s="66">
        <f t="shared" si="65"/>
        <v>0</v>
      </c>
      <c r="AZ232" s="63">
        <f t="shared" si="66"/>
        <v>0</v>
      </c>
      <c r="BA232" s="63">
        <f t="shared" si="67"/>
        <v>0</v>
      </c>
      <c r="BB232" s="59" t="s">
        <v>1381</v>
      </c>
      <c r="BC232" s="59" t="s">
        <v>1781</v>
      </c>
      <c r="BD232" s="60" t="s">
        <v>1954</v>
      </c>
      <c r="BE232" s="60"/>
      <c r="BF232" s="60"/>
    </row>
    <row r="233" spans="1:58" s="12" customFormat="1" ht="25.5" x14ac:dyDescent="0.25">
      <c r="A233" s="49"/>
      <c r="B233" s="50"/>
      <c r="C233" s="69"/>
      <c r="D233" s="52"/>
      <c r="E233" s="52"/>
      <c r="F233" s="52" t="s">
        <v>1941</v>
      </c>
      <c r="G233" s="49" t="s">
        <v>121</v>
      </c>
      <c r="H233" s="187" t="s">
        <v>110</v>
      </c>
      <c r="I233" s="53" t="s">
        <v>714</v>
      </c>
      <c r="J233" s="54">
        <v>77000000</v>
      </c>
      <c r="K233" s="52"/>
      <c r="L233" s="52"/>
      <c r="M233" s="49"/>
      <c r="N233" s="52"/>
      <c r="O233" s="55" t="s">
        <v>176</v>
      </c>
      <c r="P233" s="52"/>
      <c r="Q233" s="91" t="s">
        <v>1307</v>
      </c>
      <c r="R233" s="52"/>
      <c r="S233" s="52"/>
      <c r="T233" s="52"/>
      <c r="U233" s="52"/>
      <c r="V233" s="52"/>
      <c r="W233" s="52"/>
      <c r="X233" s="52"/>
      <c r="Y233" s="49"/>
      <c r="Z233" s="52"/>
      <c r="AA233" s="189"/>
      <c r="AB233" s="189"/>
      <c r="AC233" s="189"/>
      <c r="AD233" s="193"/>
      <c r="AE233" s="56"/>
      <c r="AF233" s="56"/>
      <c r="AG233" s="56"/>
      <c r="AH233" s="56"/>
      <c r="AI233" s="52" t="s">
        <v>1947</v>
      </c>
      <c r="AJ233" s="52" t="s">
        <v>1941</v>
      </c>
      <c r="AK233" s="54">
        <v>76734500</v>
      </c>
      <c r="AL233" s="56"/>
      <c r="AM233" s="56"/>
      <c r="AN233" s="56"/>
      <c r="AO233" s="58"/>
      <c r="AP233" s="58"/>
      <c r="AQ233" s="56"/>
      <c r="AR233" s="59">
        <v>20</v>
      </c>
      <c r="AS233" s="60" t="s">
        <v>1948</v>
      </c>
      <c r="AT233" s="61">
        <f t="shared" ca="1" si="64"/>
        <v>2267.75</v>
      </c>
      <c r="AU233" s="62">
        <v>0</v>
      </c>
      <c r="AV233" s="62"/>
      <c r="AW233" s="68">
        <v>0</v>
      </c>
      <c r="AX233" s="65">
        <v>0</v>
      </c>
      <c r="AY233" s="66">
        <f t="shared" si="65"/>
        <v>0</v>
      </c>
      <c r="AZ233" s="63">
        <f t="shared" si="66"/>
        <v>0</v>
      </c>
      <c r="BA233" s="63">
        <f t="shared" si="67"/>
        <v>0</v>
      </c>
      <c r="BB233" s="59" t="s">
        <v>1381</v>
      </c>
      <c r="BC233" s="59" t="s">
        <v>1781</v>
      </c>
      <c r="BD233" s="60" t="s">
        <v>1955</v>
      </c>
      <c r="BE233" s="60"/>
      <c r="BF233" s="60"/>
    </row>
    <row r="234" spans="1:58" s="12" customFormat="1" ht="25.5" x14ac:dyDescent="0.25">
      <c r="A234" s="49"/>
      <c r="B234" s="50"/>
      <c r="C234" s="69"/>
      <c r="D234" s="52"/>
      <c r="E234" s="52"/>
      <c r="F234" s="52" t="s">
        <v>1810</v>
      </c>
      <c r="G234" s="49" t="s">
        <v>121</v>
      </c>
      <c r="H234" s="187" t="s">
        <v>109</v>
      </c>
      <c r="I234" s="53" t="s">
        <v>714</v>
      </c>
      <c r="J234" s="54">
        <v>200000000</v>
      </c>
      <c r="K234" s="52"/>
      <c r="L234" s="52"/>
      <c r="M234" s="49"/>
      <c r="N234" s="52"/>
      <c r="O234" s="55" t="s">
        <v>176</v>
      </c>
      <c r="P234" s="52"/>
      <c r="Q234" s="91" t="s">
        <v>1307</v>
      </c>
      <c r="R234" s="52"/>
      <c r="S234" s="52"/>
      <c r="T234" s="52"/>
      <c r="U234" s="52"/>
      <c r="V234" s="52"/>
      <c r="W234" s="52"/>
      <c r="X234" s="52"/>
      <c r="Y234" s="49"/>
      <c r="Z234" s="52"/>
      <c r="AA234" s="189">
        <v>44560</v>
      </c>
      <c r="AB234" s="189">
        <v>44664</v>
      </c>
      <c r="AC234" s="189">
        <v>44678</v>
      </c>
      <c r="AD234" s="193">
        <v>4</v>
      </c>
      <c r="AE234" s="56"/>
      <c r="AF234" s="56"/>
      <c r="AG234" s="56"/>
      <c r="AH234" s="56"/>
      <c r="AI234" s="52"/>
      <c r="AJ234" s="52" t="s">
        <v>1810</v>
      </c>
      <c r="AK234" s="54"/>
      <c r="AL234" s="56"/>
      <c r="AM234" s="56"/>
      <c r="AN234" s="56"/>
      <c r="AO234" s="58"/>
      <c r="AP234" s="58"/>
      <c r="AQ234" s="56"/>
      <c r="AR234" s="59"/>
      <c r="AS234" s="60"/>
      <c r="AT234" s="61" t="e">
        <f t="shared" ca="1" si="63"/>
        <v>#DIV/0!</v>
      </c>
      <c r="AU234" s="62">
        <v>0</v>
      </c>
      <c r="AV234" s="62"/>
      <c r="AW234" s="68">
        <v>0</v>
      </c>
      <c r="AX234" s="65">
        <v>0</v>
      </c>
      <c r="AY234" s="66">
        <f t="shared" ref="AY234:AY302" si="68">+AU234</f>
        <v>0</v>
      </c>
      <c r="AZ234" s="63">
        <f t="shared" ref="AZ234:AZ302" si="69">+AY234-AX234</f>
        <v>0</v>
      </c>
      <c r="BA234" s="63">
        <f t="shared" ref="BA234:BA302" si="70">+AU234-AW234</f>
        <v>0</v>
      </c>
      <c r="BB234" s="59" t="s">
        <v>1381</v>
      </c>
      <c r="BC234" s="59" t="s">
        <v>1781</v>
      </c>
      <c r="BD234" s="60"/>
      <c r="BE234" s="60"/>
      <c r="BF234" s="60"/>
    </row>
    <row r="235" spans="1:58" s="12" customFormat="1" ht="25.5" x14ac:dyDescent="0.25">
      <c r="A235" s="49"/>
      <c r="B235" s="50"/>
      <c r="C235" s="69"/>
      <c r="D235" s="52"/>
      <c r="E235" s="52"/>
      <c r="F235" s="52" t="s">
        <v>1811</v>
      </c>
      <c r="G235" s="49" t="s">
        <v>121</v>
      </c>
      <c r="H235" s="187" t="s">
        <v>124</v>
      </c>
      <c r="I235" s="53" t="s">
        <v>714</v>
      </c>
      <c r="J235" s="54">
        <v>175000000</v>
      </c>
      <c r="K235" s="52"/>
      <c r="L235" s="52"/>
      <c r="M235" s="49"/>
      <c r="N235" s="52"/>
      <c r="O235" s="55" t="s">
        <v>176</v>
      </c>
      <c r="P235" s="52"/>
      <c r="Q235" s="91" t="s">
        <v>1303</v>
      </c>
      <c r="R235" s="52"/>
      <c r="S235" s="52"/>
      <c r="T235" s="52"/>
      <c r="U235" s="52"/>
      <c r="V235" s="52"/>
      <c r="W235" s="52"/>
      <c r="X235" s="52"/>
      <c r="Y235" s="49"/>
      <c r="Z235" s="52"/>
      <c r="AA235" s="189">
        <v>44560</v>
      </c>
      <c r="AB235" s="189">
        <v>44664</v>
      </c>
      <c r="AC235" s="189">
        <v>44678</v>
      </c>
      <c r="AD235" s="193">
        <v>4</v>
      </c>
      <c r="AE235" s="56"/>
      <c r="AF235" s="56"/>
      <c r="AG235" s="56"/>
      <c r="AH235" s="56"/>
      <c r="AI235" s="52"/>
      <c r="AJ235" s="52" t="s">
        <v>1811</v>
      </c>
      <c r="AK235" s="54"/>
      <c r="AL235" s="56"/>
      <c r="AM235" s="56"/>
      <c r="AN235" s="56"/>
      <c r="AO235" s="58"/>
      <c r="AP235" s="58"/>
      <c r="AQ235" s="56"/>
      <c r="AR235" s="59"/>
      <c r="AS235" s="60"/>
      <c r="AT235" s="61" t="e">
        <f t="shared" ca="1" si="63"/>
        <v>#DIV/0!</v>
      </c>
      <c r="AU235" s="62">
        <v>0</v>
      </c>
      <c r="AV235" s="62"/>
      <c r="AW235" s="68">
        <v>0</v>
      </c>
      <c r="AX235" s="65">
        <v>0</v>
      </c>
      <c r="AY235" s="66">
        <f t="shared" si="68"/>
        <v>0</v>
      </c>
      <c r="AZ235" s="63">
        <f t="shared" si="69"/>
        <v>0</v>
      </c>
      <c r="BA235" s="63">
        <f t="shared" si="70"/>
        <v>0</v>
      </c>
      <c r="BB235" s="59" t="s">
        <v>1381</v>
      </c>
      <c r="BC235" s="59" t="s">
        <v>1781</v>
      </c>
      <c r="BD235" s="60"/>
      <c r="BE235" s="60"/>
      <c r="BF235" s="60"/>
    </row>
    <row r="236" spans="1:58" s="12" customFormat="1" ht="25.5" x14ac:dyDescent="0.25">
      <c r="A236" s="49"/>
      <c r="B236" s="50"/>
      <c r="C236" s="69"/>
      <c r="D236" s="52"/>
      <c r="E236" s="52"/>
      <c r="F236" s="52" t="s">
        <v>1812</v>
      </c>
      <c r="G236" s="49" t="s">
        <v>121</v>
      </c>
      <c r="H236" s="187" t="s">
        <v>124</v>
      </c>
      <c r="I236" s="53" t="s">
        <v>714</v>
      </c>
      <c r="J236" s="54">
        <v>190000000</v>
      </c>
      <c r="K236" s="52"/>
      <c r="L236" s="52"/>
      <c r="M236" s="49"/>
      <c r="N236" s="52"/>
      <c r="O236" s="55" t="s">
        <v>176</v>
      </c>
      <c r="P236" s="52"/>
      <c r="Q236" s="91" t="s">
        <v>1301</v>
      </c>
      <c r="R236" s="52"/>
      <c r="S236" s="52"/>
      <c r="T236" s="52"/>
      <c r="U236" s="52"/>
      <c r="V236" s="52"/>
      <c r="W236" s="52"/>
      <c r="X236" s="52"/>
      <c r="Y236" s="49"/>
      <c r="Z236" s="52"/>
      <c r="AA236" s="189">
        <v>44560</v>
      </c>
      <c r="AB236" s="189">
        <v>44664</v>
      </c>
      <c r="AC236" s="189">
        <v>44678</v>
      </c>
      <c r="AD236" s="193">
        <v>4</v>
      </c>
      <c r="AE236" s="56"/>
      <c r="AF236" s="56"/>
      <c r="AG236" s="56"/>
      <c r="AH236" s="56"/>
      <c r="AI236" s="52"/>
      <c r="AJ236" s="52" t="s">
        <v>1812</v>
      </c>
      <c r="AK236" s="54"/>
      <c r="AL236" s="56"/>
      <c r="AM236" s="56"/>
      <c r="AN236" s="56"/>
      <c r="AO236" s="58"/>
      <c r="AP236" s="58"/>
      <c r="AQ236" s="56"/>
      <c r="AR236" s="59"/>
      <c r="AS236" s="60"/>
      <c r="AT236" s="61" t="e">
        <f t="shared" ca="1" si="63"/>
        <v>#DIV/0!</v>
      </c>
      <c r="AU236" s="62">
        <v>0</v>
      </c>
      <c r="AV236" s="62"/>
      <c r="AW236" s="68">
        <v>0</v>
      </c>
      <c r="AX236" s="65">
        <v>0</v>
      </c>
      <c r="AY236" s="66">
        <f t="shared" si="68"/>
        <v>0</v>
      </c>
      <c r="AZ236" s="63">
        <f t="shared" si="69"/>
        <v>0</v>
      </c>
      <c r="BA236" s="63">
        <f t="shared" si="70"/>
        <v>0</v>
      </c>
      <c r="BB236" s="59" t="s">
        <v>1381</v>
      </c>
      <c r="BC236" s="59" t="s">
        <v>1781</v>
      </c>
      <c r="BD236" s="60"/>
      <c r="BE236" s="60"/>
      <c r="BF236" s="60"/>
    </row>
    <row r="237" spans="1:58" s="12" customFormat="1" ht="25.5" x14ac:dyDescent="0.25">
      <c r="A237" s="49"/>
      <c r="B237" s="50"/>
      <c r="C237" s="69"/>
      <c r="D237" s="52"/>
      <c r="E237" s="52"/>
      <c r="F237" s="52" t="s">
        <v>1813</v>
      </c>
      <c r="G237" s="49" t="s">
        <v>114</v>
      </c>
      <c r="H237" s="187" t="s">
        <v>109</v>
      </c>
      <c r="I237" s="53" t="s">
        <v>714</v>
      </c>
      <c r="J237" s="54">
        <v>2000000000</v>
      </c>
      <c r="K237" s="52"/>
      <c r="L237" s="52"/>
      <c r="M237" s="49"/>
      <c r="N237" s="52"/>
      <c r="O237" s="55" t="s">
        <v>176</v>
      </c>
      <c r="P237" s="52"/>
      <c r="Q237" s="91"/>
      <c r="R237" s="52"/>
      <c r="S237" s="52"/>
      <c r="T237" s="52"/>
      <c r="U237" s="52"/>
      <c r="V237" s="52"/>
      <c r="W237" s="52"/>
      <c r="X237" s="52"/>
      <c r="Y237" s="49"/>
      <c r="Z237" s="52"/>
      <c r="AA237" s="189">
        <v>44560</v>
      </c>
      <c r="AB237" s="189">
        <v>44664</v>
      </c>
      <c r="AC237" s="189">
        <v>44678</v>
      </c>
      <c r="AD237" s="193">
        <v>4</v>
      </c>
      <c r="AE237" s="56"/>
      <c r="AF237" s="56"/>
      <c r="AG237" s="56"/>
      <c r="AH237" s="56"/>
      <c r="AI237" s="52"/>
      <c r="AJ237" s="52" t="s">
        <v>1813</v>
      </c>
      <c r="AK237" s="54"/>
      <c r="AL237" s="56"/>
      <c r="AM237" s="56"/>
      <c r="AN237" s="56"/>
      <c r="AO237" s="58"/>
      <c r="AP237" s="58"/>
      <c r="AQ237" s="56"/>
      <c r="AR237" s="59"/>
      <c r="AS237" s="60"/>
      <c r="AT237" s="61" t="e">
        <f t="shared" ca="1" si="63"/>
        <v>#DIV/0!</v>
      </c>
      <c r="AU237" s="62">
        <v>0</v>
      </c>
      <c r="AV237" s="62"/>
      <c r="AW237" s="68">
        <v>0</v>
      </c>
      <c r="AX237" s="65">
        <v>0</v>
      </c>
      <c r="AY237" s="66">
        <f t="shared" si="68"/>
        <v>0</v>
      </c>
      <c r="AZ237" s="63">
        <f t="shared" si="69"/>
        <v>0</v>
      </c>
      <c r="BA237" s="63">
        <f t="shared" si="70"/>
        <v>0</v>
      </c>
      <c r="BB237" s="59" t="s">
        <v>1381</v>
      </c>
      <c r="BC237" s="59" t="s">
        <v>1781</v>
      </c>
      <c r="BD237" s="60"/>
      <c r="BE237" s="60"/>
      <c r="BF237" s="60"/>
    </row>
    <row r="238" spans="1:58" s="12" customFormat="1" ht="25.5" x14ac:dyDescent="0.25">
      <c r="A238" s="49"/>
      <c r="B238" s="50"/>
      <c r="C238" s="69"/>
      <c r="D238" s="52"/>
      <c r="E238" s="52"/>
      <c r="F238" s="52" t="s">
        <v>1814</v>
      </c>
      <c r="G238" s="49" t="s">
        <v>114</v>
      </c>
      <c r="H238" s="187" t="s">
        <v>109</v>
      </c>
      <c r="I238" s="53" t="s">
        <v>714</v>
      </c>
      <c r="J238" s="54">
        <v>220000000</v>
      </c>
      <c r="K238" s="52"/>
      <c r="L238" s="52"/>
      <c r="M238" s="49"/>
      <c r="N238" s="52"/>
      <c r="O238" s="55" t="s">
        <v>176</v>
      </c>
      <c r="P238" s="52"/>
      <c r="Q238" s="91" t="s">
        <v>1304</v>
      </c>
      <c r="R238" s="52"/>
      <c r="S238" s="52"/>
      <c r="T238" s="52"/>
      <c r="U238" s="52"/>
      <c r="V238" s="52"/>
      <c r="W238" s="52"/>
      <c r="X238" s="52"/>
      <c r="Y238" s="49"/>
      <c r="Z238" s="52"/>
      <c r="AA238" s="189">
        <v>44560</v>
      </c>
      <c r="AB238" s="189">
        <v>44664</v>
      </c>
      <c r="AC238" s="189">
        <v>44678</v>
      </c>
      <c r="AD238" s="193">
        <v>4</v>
      </c>
      <c r="AE238" s="56"/>
      <c r="AF238" s="56"/>
      <c r="AG238" s="56"/>
      <c r="AH238" s="56"/>
      <c r="AI238" s="52"/>
      <c r="AJ238" s="52" t="s">
        <v>1814</v>
      </c>
      <c r="AK238" s="54"/>
      <c r="AL238" s="56"/>
      <c r="AM238" s="56"/>
      <c r="AN238" s="56"/>
      <c r="AO238" s="58"/>
      <c r="AP238" s="58"/>
      <c r="AQ238" s="56"/>
      <c r="AR238" s="59"/>
      <c r="AS238" s="60"/>
      <c r="AT238" s="61" t="e">
        <f t="shared" ca="1" si="63"/>
        <v>#DIV/0!</v>
      </c>
      <c r="AU238" s="62">
        <v>0</v>
      </c>
      <c r="AV238" s="62"/>
      <c r="AW238" s="68">
        <v>0</v>
      </c>
      <c r="AX238" s="65">
        <v>0</v>
      </c>
      <c r="AY238" s="66">
        <f t="shared" si="68"/>
        <v>0</v>
      </c>
      <c r="AZ238" s="63">
        <f t="shared" si="69"/>
        <v>0</v>
      </c>
      <c r="BA238" s="63">
        <f t="shared" si="70"/>
        <v>0</v>
      </c>
      <c r="BB238" s="59" t="s">
        <v>1381</v>
      </c>
      <c r="BC238" s="59" t="s">
        <v>1781</v>
      </c>
      <c r="BD238" s="60"/>
      <c r="BE238" s="60"/>
      <c r="BF238" s="60"/>
    </row>
    <row r="239" spans="1:58" s="12" customFormat="1" ht="38.25" x14ac:dyDescent="0.25">
      <c r="A239" s="49"/>
      <c r="B239" s="50"/>
      <c r="C239" s="69"/>
      <c r="D239" s="52"/>
      <c r="E239" s="52"/>
      <c r="F239" s="52" t="s">
        <v>1825</v>
      </c>
      <c r="G239" s="49" t="s">
        <v>1699</v>
      </c>
      <c r="H239" s="187" t="s">
        <v>109</v>
      </c>
      <c r="I239" s="53" t="s">
        <v>714</v>
      </c>
      <c r="J239" s="54">
        <v>140000000</v>
      </c>
      <c r="K239" s="52"/>
      <c r="L239" s="52"/>
      <c r="M239" s="49"/>
      <c r="N239" s="52"/>
      <c r="O239" s="55" t="s">
        <v>176</v>
      </c>
      <c r="P239" s="52"/>
      <c r="Q239" s="91"/>
      <c r="R239" s="52"/>
      <c r="S239" s="52"/>
      <c r="T239" s="52"/>
      <c r="U239" s="52"/>
      <c r="V239" s="52"/>
      <c r="W239" s="52"/>
      <c r="X239" s="52"/>
      <c r="Y239" s="49"/>
      <c r="Z239" s="52"/>
      <c r="AA239" s="189">
        <v>44560</v>
      </c>
      <c r="AB239" s="189">
        <v>44664</v>
      </c>
      <c r="AC239" s="189">
        <v>44666</v>
      </c>
      <c r="AD239" s="193">
        <v>4</v>
      </c>
      <c r="AE239" s="56"/>
      <c r="AF239" s="56"/>
      <c r="AG239" s="56"/>
      <c r="AH239" s="56"/>
      <c r="AI239" s="52"/>
      <c r="AJ239" s="52" t="s">
        <v>1825</v>
      </c>
      <c r="AK239" s="54"/>
      <c r="AL239" s="56"/>
      <c r="AM239" s="56"/>
      <c r="AN239" s="56"/>
      <c r="AO239" s="58"/>
      <c r="AP239" s="58"/>
      <c r="AQ239" s="56"/>
      <c r="AR239" s="59"/>
      <c r="AS239" s="60"/>
      <c r="AT239" s="61" t="e">
        <f t="shared" ca="1" si="63"/>
        <v>#DIV/0!</v>
      </c>
      <c r="AU239" s="62">
        <v>0</v>
      </c>
      <c r="AV239" s="62"/>
      <c r="AW239" s="68">
        <v>0</v>
      </c>
      <c r="AX239" s="65">
        <v>0</v>
      </c>
      <c r="AY239" s="66">
        <f t="shared" si="68"/>
        <v>0</v>
      </c>
      <c r="AZ239" s="63">
        <f t="shared" si="69"/>
        <v>0</v>
      </c>
      <c r="BA239" s="63">
        <f t="shared" si="70"/>
        <v>0</v>
      </c>
      <c r="BB239" s="59" t="s">
        <v>1381</v>
      </c>
      <c r="BC239" s="59" t="s">
        <v>1781</v>
      </c>
      <c r="BD239" s="60"/>
      <c r="BE239" s="60"/>
      <c r="BF239" s="60"/>
    </row>
    <row r="240" spans="1:58" s="12" customFormat="1" ht="25.5" x14ac:dyDescent="0.25">
      <c r="A240" s="49"/>
      <c r="B240" s="50"/>
      <c r="C240" s="69"/>
      <c r="D240" s="52"/>
      <c r="E240" s="52"/>
      <c r="F240" s="52" t="s">
        <v>1826</v>
      </c>
      <c r="G240" s="49" t="s">
        <v>1699</v>
      </c>
      <c r="H240" s="187" t="s">
        <v>1770</v>
      </c>
      <c r="I240" s="53" t="s">
        <v>714</v>
      </c>
      <c r="J240" s="54">
        <v>100000000</v>
      </c>
      <c r="K240" s="52"/>
      <c r="L240" s="52"/>
      <c r="M240" s="49"/>
      <c r="N240" s="52"/>
      <c r="O240" s="55" t="s">
        <v>176</v>
      </c>
      <c r="P240" s="52"/>
      <c r="Q240" s="91"/>
      <c r="R240" s="52"/>
      <c r="S240" s="52"/>
      <c r="T240" s="52"/>
      <c r="U240" s="52"/>
      <c r="V240" s="52"/>
      <c r="W240" s="52"/>
      <c r="X240" s="52"/>
      <c r="Y240" s="49"/>
      <c r="Z240" s="52"/>
      <c r="AA240" s="189">
        <v>44560</v>
      </c>
      <c r="AB240" s="189">
        <v>44664</v>
      </c>
      <c r="AC240" s="189">
        <v>44666</v>
      </c>
      <c r="AD240" s="193">
        <v>4</v>
      </c>
      <c r="AE240" s="56"/>
      <c r="AF240" s="56"/>
      <c r="AG240" s="56"/>
      <c r="AH240" s="56"/>
      <c r="AI240" s="52"/>
      <c r="AJ240" s="52" t="s">
        <v>1826</v>
      </c>
      <c r="AK240" s="54"/>
      <c r="AL240" s="56"/>
      <c r="AM240" s="56"/>
      <c r="AN240" s="56"/>
      <c r="AO240" s="58"/>
      <c r="AP240" s="58"/>
      <c r="AQ240" s="56"/>
      <c r="AR240" s="59"/>
      <c r="AS240" s="60"/>
      <c r="AT240" s="61" t="e">
        <f t="shared" ca="1" si="63"/>
        <v>#DIV/0!</v>
      </c>
      <c r="AU240" s="62">
        <v>0</v>
      </c>
      <c r="AV240" s="62"/>
      <c r="AW240" s="68">
        <v>0</v>
      </c>
      <c r="AX240" s="65">
        <v>0</v>
      </c>
      <c r="AY240" s="66">
        <f t="shared" si="68"/>
        <v>0</v>
      </c>
      <c r="AZ240" s="63">
        <f t="shared" si="69"/>
        <v>0</v>
      </c>
      <c r="BA240" s="63">
        <f t="shared" si="70"/>
        <v>0</v>
      </c>
      <c r="BB240" s="59" t="s">
        <v>1381</v>
      </c>
      <c r="BC240" s="59" t="s">
        <v>1781</v>
      </c>
      <c r="BD240" s="60"/>
      <c r="BE240" s="60"/>
      <c r="BF240" s="60"/>
    </row>
    <row r="241" spans="1:58" s="12" customFormat="1" ht="25.5" x14ac:dyDescent="0.25">
      <c r="A241" s="49"/>
      <c r="B241" s="50"/>
      <c r="C241" s="69"/>
      <c r="D241" s="52"/>
      <c r="E241" s="52"/>
      <c r="F241" s="52" t="s">
        <v>1827</v>
      </c>
      <c r="G241" s="49" t="s">
        <v>1699</v>
      </c>
      <c r="H241" s="187" t="s">
        <v>110</v>
      </c>
      <c r="I241" s="53" t="s">
        <v>714</v>
      </c>
      <c r="J241" s="54">
        <v>97000000</v>
      </c>
      <c r="K241" s="52"/>
      <c r="L241" s="52"/>
      <c r="M241" s="49"/>
      <c r="N241" s="52"/>
      <c r="O241" s="55" t="s">
        <v>176</v>
      </c>
      <c r="P241" s="52"/>
      <c r="Q241" s="91"/>
      <c r="R241" s="52"/>
      <c r="S241" s="52"/>
      <c r="T241" s="52"/>
      <c r="U241" s="52"/>
      <c r="V241" s="52"/>
      <c r="W241" s="52"/>
      <c r="X241" s="52"/>
      <c r="Y241" s="49"/>
      <c r="Z241" s="52"/>
      <c r="AA241" s="189">
        <v>44560</v>
      </c>
      <c r="AB241" s="189">
        <v>44664</v>
      </c>
      <c r="AC241" s="189">
        <v>44666</v>
      </c>
      <c r="AD241" s="193">
        <v>4</v>
      </c>
      <c r="AE241" s="56"/>
      <c r="AF241" s="56"/>
      <c r="AG241" s="56"/>
      <c r="AH241" s="56"/>
      <c r="AI241" s="52"/>
      <c r="AJ241" s="52" t="s">
        <v>1827</v>
      </c>
      <c r="AK241" s="54"/>
      <c r="AL241" s="56"/>
      <c r="AM241" s="56"/>
      <c r="AN241" s="56"/>
      <c r="AO241" s="58"/>
      <c r="AP241" s="58"/>
      <c r="AQ241" s="56"/>
      <c r="AR241" s="59"/>
      <c r="AS241" s="60"/>
      <c r="AT241" s="61" t="e">
        <f t="shared" ca="1" si="63"/>
        <v>#DIV/0!</v>
      </c>
      <c r="AU241" s="62">
        <v>0</v>
      </c>
      <c r="AV241" s="62"/>
      <c r="AW241" s="68">
        <v>0</v>
      </c>
      <c r="AX241" s="65">
        <v>0</v>
      </c>
      <c r="AY241" s="66">
        <f t="shared" si="68"/>
        <v>0</v>
      </c>
      <c r="AZ241" s="63">
        <f t="shared" si="69"/>
        <v>0</v>
      </c>
      <c r="BA241" s="63">
        <f t="shared" si="70"/>
        <v>0</v>
      </c>
      <c r="BB241" s="59" t="s">
        <v>1381</v>
      </c>
      <c r="BC241" s="59" t="s">
        <v>1781</v>
      </c>
      <c r="BD241" s="60"/>
      <c r="BE241" s="60"/>
      <c r="BF241" s="60"/>
    </row>
    <row r="242" spans="1:58" s="12" customFormat="1" ht="25.5" x14ac:dyDescent="0.25">
      <c r="A242" s="49"/>
      <c r="B242" s="50"/>
      <c r="C242" s="69"/>
      <c r="D242" s="52"/>
      <c r="E242" s="52"/>
      <c r="F242" s="52" t="s">
        <v>1828</v>
      </c>
      <c r="G242" s="49" t="s">
        <v>1699</v>
      </c>
      <c r="H242" s="187" t="s">
        <v>110</v>
      </c>
      <c r="I242" s="53" t="s">
        <v>714</v>
      </c>
      <c r="J242" s="54">
        <v>1500000000</v>
      </c>
      <c r="K242" s="52"/>
      <c r="L242" s="52"/>
      <c r="M242" s="49"/>
      <c r="N242" s="52"/>
      <c r="O242" s="55" t="s">
        <v>176</v>
      </c>
      <c r="P242" s="52"/>
      <c r="Q242" s="91"/>
      <c r="R242" s="52"/>
      <c r="S242" s="52"/>
      <c r="T242" s="52"/>
      <c r="U242" s="52"/>
      <c r="V242" s="52"/>
      <c r="W242" s="52"/>
      <c r="X242" s="52"/>
      <c r="Y242" s="49"/>
      <c r="Z242" s="52"/>
      <c r="AA242" s="189">
        <v>44560</v>
      </c>
      <c r="AB242" s="189">
        <v>44664</v>
      </c>
      <c r="AC242" s="189">
        <v>44677</v>
      </c>
      <c r="AD242" s="193">
        <v>4</v>
      </c>
      <c r="AE242" s="56"/>
      <c r="AF242" s="56"/>
      <c r="AG242" s="56"/>
      <c r="AH242" s="56"/>
      <c r="AI242" s="52"/>
      <c r="AJ242" s="52" t="s">
        <v>1828</v>
      </c>
      <c r="AK242" s="54"/>
      <c r="AL242" s="56"/>
      <c r="AM242" s="56"/>
      <c r="AN242" s="56"/>
      <c r="AO242" s="58"/>
      <c r="AP242" s="58"/>
      <c r="AQ242" s="56"/>
      <c r="AR242" s="59"/>
      <c r="AS242" s="60"/>
      <c r="AT242" s="61" t="e">
        <f t="shared" ca="1" si="63"/>
        <v>#DIV/0!</v>
      </c>
      <c r="AU242" s="62">
        <v>0</v>
      </c>
      <c r="AV242" s="62"/>
      <c r="AW242" s="68">
        <v>0</v>
      </c>
      <c r="AX242" s="65">
        <v>0</v>
      </c>
      <c r="AY242" s="66">
        <f t="shared" si="68"/>
        <v>0</v>
      </c>
      <c r="AZ242" s="63">
        <f t="shared" si="69"/>
        <v>0</v>
      </c>
      <c r="BA242" s="63">
        <f t="shared" si="70"/>
        <v>0</v>
      </c>
      <c r="BB242" s="59" t="s">
        <v>1381</v>
      </c>
      <c r="BC242" s="59" t="s">
        <v>1781</v>
      </c>
      <c r="BD242" s="60"/>
      <c r="BE242" s="60"/>
      <c r="BF242" s="60"/>
    </row>
    <row r="243" spans="1:58" s="12" customFormat="1" ht="51" x14ac:dyDescent="0.25">
      <c r="A243" s="49"/>
      <c r="B243" s="50"/>
      <c r="C243" s="69"/>
      <c r="D243" s="52"/>
      <c r="E243" s="52"/>
      <c r="F243" s="52" t="s">
        <v>1829</v>
      </c>
      <c r="G243" s="49" t="s">
        <v>1699</v>
      </c>
      <c r="H243" s="187" t="s">
        <v>110</v>
      </c>
      <c r="I243" s="53" t="s">
        <v>714</v>
      </c>
      <c r="J243" s="54">
        <v>500000000</v>
      </c>
      <c r="K243" s="52"/>
      <c r="L243" s="52"/>
      <c r="M243" s="49"/>
      <c r="N243" s="52"/>
      <c r="O243" s="55" t="s">
        <v>176</v>
      </c>
      <c r="P243" s="52"/>
      <c r="Q243" s="91"/>
      <c r="R243" s="52"/>
      <c r="S243" s="52"/>
      <c r="T243" s="52"/>
      <c r="U243" s="52"/>
      <c r="V243" s="52"/>
      <c r="W243" s="52"/>
      <c r="X243" s="52"/>
      <c r="Y243" s="49"/>
      <c r="Z243" s="52"/>
      <c r="AA243" s="189">
        <v>44560</v>
      </c>
      <c r="AB243" s="189">
        <v>44664</v>
      </c>
      <c r="AC243" s="189">
        <v>44677</v>
      </c>
      <c r="AD243" s="193">
        <v>4</v>
      </c>
      <c r="AE243" s="56"/>
      <c r="AF243" s="56"/>
      <c r="AG243" s="56"/>
      <c r="AH243" s="56"/>
      <c r="AI243" s="52"/>
      <c r="AJ243" s="52" t="s">
        <v>1829</v>
      </c>
      <c r="AK243" s="54"/>
      <c r="AL243" s="56"/>
      <c r="AM243" s="56"/>
      <c r="AN243" s="56"/>
      <c r="AO243" s="58"/>
      <c r="AP243" s="58"/>
      <c r="AQ243" s="56"/>
      <c r="AR243" s="59"/>
      <c r="AS243" s="60"/>
      <c r="AT243" s="61" t="e">
        <f t="shared" ca="1" si="63"/>
        <v>#DIV/0!</v>
      </c>
      <c r="AU243" s="62">
        <v>0</v>
      </c>
      <c r="AV243" s="62"/>
      <c r="AW243" s="68">
        <v>0</v>
      </c>
      <c r="AX243" s="65">
        <v>0</v>
      </c>
      <c r="AY243" s="66">
        <f t="shared" si="68"/>
        <v>0</v>
      </c>
      <c r="AZ243" s="63">
        <f t="shared" si="69"/>
        <v>0</v>
      </c>
      <c r="BA243" s="63">
        <f t="shared" si="70"/>
        <v>0</v>
      </c>
      <c r="BB243" s="59" t="s">
        <v>1381</v>
      </c>
      <c r="BC243" s="59" t="s">
        <v>1781</v>
      </c>
      <c r="BD243" s="60"/>
      <c r="BE243" s="60"/>
      <c r="BF243" s="60"/>
    </row>
    <row r="244" spans="1:58" s="12" customFormat="1" ht="25.5" x14ac:dyDescent="0.25">
      <c r="A244" s="49"/>
      <c r="B244" s="50"/>
      <c r="C244" s="69"/>
      <c r="D244" s="52"/>
      <c r="E244" s="52"/>
      <c r="F244" s="52" t="s">
        <v>1830</v>
      </c>
      <c r="G244" s="49" t="s">
        <v>1699</v>
      </c>
      <c r="H244" s="187" t="s">
        <v>110</v>
      </c>
      <c r="I244" s="53" t="s">
        <v>714</v>
      </c>
      <c r="J244" s="54">
        <v>400000000</v>
      </c>
      <c r="K244" s="52"/>
      <c r="L244" s="52"/>
      <c r="M244" s="49"/>
      <c r="N244" s="52"/>
      <c r="O244" s="55" t="s">
        <v>176</v>
      </c>
      <c r="P244" s="52"/>
      <c r="Q244" s="91"/>
      <c r="R244" s="52"/>
      <c r="S244" s="52"/>
      <c r="T244" s="52"/>
      <c r="U244" s="52"/>
      <c r="V244" s="52"/>
      <c r="W244" s="52"/>
      <c r="X244" s="52"/>
      <c r="Y244" s="49"/>
      <c r="Z244" s="52"/>
      <c r="AA244" s="189">
        <v>44560</v>
      </c>
      <c r="AB244" s="189">
        <v>44664</v>
      </c>
      <c r="AC244" s="189">
        <v>44677</v>
      </c>
      <c r="AD244" s="193">
        <v>4</v>
      </c>
      <c r="AE244" s="56"/>
      <c r="AF244" s="56"/>
      <c r="AG244" s="56"/>
      <c r="AH244" s="56"/>
      <c r="AI244" s="52"/>
      <c r="AJ244" s="52" t="s">
        <v>1830</v>
      </c>
      <c r="AK244" s="54"/>
      <c r="AL244" s="56"/>
      <c r="AM244" s="56"/>
      <c r="AN244" s="56"/>
      <c r="AO244" s="58"/>
      <c r="AP244" s="58"/>
      <c r="AQ244" s="56"/>
      <c r="AR244" s="59"/>
      <c r="AS244" s="60"/>
      <c r="AT244" s="61" t="e">
        <f t="shared" ca="1" si="63"/>
        <v>#DIV/0!</v>
      </c>
      <c r="AU244" s="62">
        <v>0</v>
      </c>
      <c r="AV244" s="62"/>
      <c r="AW244" s="68">
        <v>0</v>
      </c>
      <c r="AX244" s="65">
        <v>0</v>
      </c>
      <c r="AY244" s="66">
        <f t="shared" si="68"/>
        <v>0</v>
      </c>
      <c r="AZ244" s="63">
        <f t="shared" si="69"/>
        <v>0</v>
      </c>
      <c r="BA244" s="63">
        <f t="shared" si="70"/>
        <v>0</v>
      </c>
      <c r="BB244" s="59" t="s">
        <v>1381</v>
      </c>
      <c r="BC244" s="59" t="s">
        <v>1781</v>
      </c>
      <c r="BD244" s="60"/>
      <c r="BE244" s="60"/>
      <c r="BF244" s="60"/>
    </row>
    <row r="245" spans="1:58" s="12" customFormat="1" x14ac:dyDescent="0.25">
      <c r="A245" s="49"/>
      <c r="B245" s="50"/>
      <c r="C245" s="69"/>
      <c r="D245" s="52"/>
      <c r="E245" s="52"/>
      <c r="F245" s="52" t="s">
        <v>1831</v>
      </c>
      <c r="G245" s="49" t="s">
        <v>1699</v>
      </c>
      <c r="H245" s="187" t="s">
        <v>1770</v>
      </c>
      <c r="I245" s="53" t="s">
        <v>714</v>
      </c>
      <c r="J245" s="54">
        <v>2360000000</v>
      </c>
      <c r="K245" s="52"/>
      <c r="L245" s="52"/>
      <c r="M245" s="49"/>
      <c r="N245" s="52"/>
      <c r="O245" s="55" t="s">
        <v>176</v>
      </c>
      <c r="P245" s="52"/>
      <c r="Q245" s="91"/>
      <c r="R245" s="52"/>
      <c r="S245" s="52"/>
      <c r="T245" s="52"/>
      <c r="U245" s="52"/>
      <c r="V245" s="52"/>
      <c r="W245" s="52"/>
      <c r="X245" s="52"/>
      <c r="Y245" s="49"/>
      <c r="Z245" s="52"/>
      <c r="AA245" s="189">
        <v>44560</v>
      </c>
      <c r="AB245" s="189">
        <v>44664</v>
      </c>
      <c r="AC245" s="189">
        <v>44677</v>
      </c>
      <c r="AD245" s="193">
        <v>4</v>
      </c>
      <c r="AE245" s="56"/>
      <c r="AF245" s="56"/>
      <c r="AG245" s="56"/>
      <c r="AH245" s="56"/>
      <c r="AI245" s="52"/>
      <c r="AJ245" s="52" t="s">
        <v>1831</v>
      </c>
      <c r="AK245" s="54"/>
      <c r="AL245" s="56"/>
      <c r="AM245" s="56"/>
      <c r="AN245" s="56"/>
      <c r="AO245" s="58"/>
      <c r="AP245" s="58"/>
      <c r="AQ245" s="56"/>
      <c r="AR245" s="59"/>
      <c r="AS245" s="60"/>
      <c r="AT245" s="61" t="e">
        <f t="shared" ca="1" si="63"/>
        <v>#DIV/0!</v>
      </c>
      <c r="AU245" s="62">
        <v>0</v>
      </c>
      <c r="AV245" s="62"/>
      <c r="AW245" s="68">
        <v>0</v>
      </c>
      <c r="AX245" s="65">
        <v>0</v>
      </c>
      <c r="AY245" s="66">
        <f t="shared" si="68"/>
        <v>0</v>
      </c>
      <c r="AZ245" s="63">
        <f t="shared" si="69"/>
        <v>0</v>
      </c>
      <c r="BA245" s="63">
        <f t="shared" si="70"/>
        <v>0</v>
      </c>
      <c r="BB245" s="59" t="s">
        <v>1381</v>
      </c>
      <c r="BC245" s="59" t="s">
        <v>1781</v>
      </c>
      <c r="BD245" s="60"/>
      <c r="BE245" s="60"/>
      <c r="BF245" s="60"/>
    </row>
    <row r="246" spans="1:58" s="12" customFormat="1" ht="25.5" x14ac:dyDescent="0.25">
      <c r="A246" s="49"/>
      <c r="B246" s="50"/>
      <c r="C246" s="69"/>
      <c r="D246" s="52"/>
      <c r="E246" s="52"/>
      <c r="F246" s="52" t="s">
        <v>1832</v>
      </c>
      <c r="G246" s="49" t="s">
        <v>1699</v>
      </c>
      <c r="H246" s="187" t="s">
        <v>109</v>
      </c>
      <c r="I246" s="53" t="s">
        <v>714</v>
      </c>
      <c r="J246" s="54">
        <v>100000000</v>
      </c>
      <c r="K246" s="52"/>
      <c r="L246" s="52"/>
      <c r="M246" s="49"/>
      <c r="N246" s="52"/>
      <c r="O246" s="55" t="s">
        <v>176</v>
      </c>
      <c r="P246" s="52"/>
      <c r="Q246" s="91"/>
      <c r="R246" s="52"/>
      <c r="S246" s="52"/>
      <c r="T246" s="52"/>
      <c r="U246" s="52"/>
      <c r="V246" s="52"/>
      <c r="W246" s="52"/>
      <c r="X246" s="52"/>
      <c r="Y246" s="49"/>
      <c r="Z246" s="52"/>
      <c r="AA246" s="189">
        <v>44560</v>
      </c>
      <c r="AB246" s="189">
        <v>44664</v>
      </c>
      <c r="AC246" s="189">
        <v>44678</v>
      </c>
      <c r="AD246" s="193">
        <v>4</v>
      </c>
      <c r="AE246" s="56"/>
      <c r="AF246" s="56"/>
      <c r="AG246" s="56"/>
      <c r="AH246" s="56"/>
      <c r="AI246" s="52"/>
      <c r="AJ246" s="52" t="s">
        <v>1832</v>
      </c>
      <c r="AK246" s="54"/>
      <c r="AL246" s="56"/>
      <c r="AM246" s="56"/>
      <c r="AN246" s="56"/>
      <c r="AO246" s="58"/>
      <c r="AP246" s="58"/>
      <c r="AQ246" s="56"/>
      <c r="AR246" s="59"/>
      <c r="AS246" s="60"/>
      <c r="AT246" s="61" t="e">
        <f t="shared" ca="1" si="63"/>
        <v>#DIV/0!</v>
      </c>
      <c r="AU246" s="62">
        <v>0</v>
      </c>
      <c r="AV246" s="62"/>
      <c r="AW246" s="68">
        <v>0</v>
      </c>
      <c r="AX246" s="65">
        <v>0</v>
      </c>
      <c r="AY246" s="66">
        <f t="shared" si="68"/>
        <v>0</v>
      </c>
      <c r="AZ246" s="63">
        <f t="shared" si="69"/>
        <v>0</v>
      </c>
      <c r="BA246" s="63">
        <f t="shared" si="70"/>
        <v>0</v>
      </c>
      <c r="BB246" s="59" t="s">
        <v>1381</v>
      </c>
      <c r="BC246" s="59" t="s">
        <v>1781</v>
      </c>
      <c r="BD246" s="60"/>
      <c r="BE246" s="60"/>
      <c r="BF246" s="60"/>
    </row>
    <row r="247" spans="1:58" s="12" customFormat="1" ht="25.5" x14ac:dyDescent="0.25">
      <c r="A247" s="49"/>
      <c r="B247" s="50"/>
      <c r="C247" s="69"/>
      <c r="D247" s="52"/>
      <c r="E247" s="52"/>
      <c r="F247" s="52" t="s">
        <v>1833</v>
      </c>
      <c r="G247" s="49" t="s">
        <v>1699</v>
      </c>
      <c r="H247" s="187" t="s">
        <v>109</v>
      </c>
      <c r="I247" s="53" t="s">
        <v>714</v>
      </c>
      <c r="J247" s="54">
        <v>60000000</v>
      </c>
      <c r="K247" s="52"/>
      <c r="L247" s="52"/>
      <c r="M247" s="49"/>
      <c r="N247" s="52"/>
      <c r="O247" s="55" t="s">
        <v>176</v>
      </c>
      <c r="P247" s="52"/>
      <c r="Q247" s="91"/>
      <c r="R247" s="52"/>
      <c r="S247" s="52"/>
      <c r="T247" s="52"/>
      <c r="U247" s="52"/>
      <c r="V247" s="52"/>
      <c r="W247" s="52"/>
      <c r="X247" s="52"/>
      <c r="Y247" s="49"/>
      <c r="Z247" s="52"/>
      <c r="AA247" s="189">
        <v>44560</v>
      </c>
      <c r="AB247" s="189">
        <v>44664</v>
      </c>
      <c r="AC247" s="189">
        <v>44678</v>
      </c>
      <c r="AD247" s="193">
        <v>4</v>
      </c>
      <c r="AE247" s="56"/>
      <c r="AF247" s="56"/>
      <c r="AG247" s="56"/>
      <c r="AH247" s="56"/>
      <c r="AI247" s="52"/>
      <c r="AJ247" s="52" t="s">
        <v>1833</v>
      </c>
      <c r="AK247" s="54"/>
      <c r="AL247" s="56"/>
      <c r="AM247" s="56"/>
      <c r="AN247" s="56"/>
      <c r="AO247" s="58"/>
      <c r="AP247" s="58"/>
      <c r="AQ247" s="56"/>
      <c r="AR247" s="59"/>
      <c r="AS247" s="60"/>
      <c r="AT247" s="61" t="e">
        <f t="shared" ca="1" si="63"/>
        <v>#DIV/0!</v>
      </c>
      <c r="AU247" s="62">
        <v>0</v>
      </c>
      <c r="AV247" s="62"/>
      <c r="AW247" s="68">
        <v>0</v>
      </c>
      <c r="AX247" s="65">
        <v>0</v>
      </c>
      <c r="AY247" s="66">
        <f t="shared" si="68"/>
        <v>0</v>
      </c>
      <c r="AZ247" s="63">
        <f t="shared" si="69"/>
        <v>0</v>
      </c>
      <c r="BA247" s="63">
        <f t="shared" si="70"/>
        <v>0</v>
      </c>
      <c r="BB247" s="59" t="s">
        <v>1381</v>
      </c>
      <c r="BC247" s="59" t="s">
        <v>1781</v>
      </c>
      <c r="BD247" s="60"/>
      <c r="BE247" s="60"/>
      <c r="BF247" s="60"/>
    </row>
    <row r="248" spans="1:58" s="12" customFormat="1" ht="51" x14ac:dyDescent="0.25">
      <c r="A248" s="49"/>
      <c r="B248" s="50"/>
      <c r="C248" s="69"/>
      <c r="D248" s="52"/>
      <c r="E248" s="52"/>
      <c r="F248" s="52" t="s">
        <v>1834</v>
      </c>
      <c r="G248" s="49" t="s">
        <v>1699</v>
      </c>
      <c r="H248" s="187" t="s">
        <v>109</v>
      </c>
      <c r="I248" s="53" t="s">
        <v>714</v>
      </c>
      <c r="J248" s="54">
        <v>40000000</v>
      </c>
      <c r="K248" s="52"/>
      <c r="L248" s="52"/>
      <c r="M248" s="49"/>
      <c r="N248" s="52"/>
      <c r="O248" s="55" t="s">
        <v>176</v>
      </c>
      <c r="P248" s="52"/>
      <c r="Q248" s="91"/>
      <c r="R248" s="52"/>
      <c r="S248" s="52"/>
      <c r="T248" s="52"/>
      <c r="U248" s="52"/>
      <c r="V248" s="52"/>
      <c r="W248" s="52"/>
      <c r="X248" s="52"/>
      <c r="Y248" s="49"/>
      <c r="Z248" s="52"/>
      <c r="AA248" s="189">
        <v>44560</v>
      </c>
      <c r="AB248" s="189">
        <v>44664</v>
      </c>
      <c r="AC248" s="189">
        <v>44678</v>
      </c>
      <c r="AD248" s="193">
        <v>4</v>
      </c>
      <c r="AE248" s="56"/>
      <c r="AF248" s="56"/>
      <c r="AG248" s="56"/>
      <c r="AH248" s="56"/>
      <c r="AI248" s="52"/>
      <c r="AJ248" s="52" t="s">
        <v>1834</v>
      </c>
      <c r="AK248" s="54"/>
      <c r="AL248" s="56"/>
      <c r="AM248" s="56"/>
      <c r="AN248" s="56"/>
      <c r="AO248" s="58"/>
      <c r="AP248" s="58"/>
      <c r="AQ248" s="56"/>
      <c r="AR248" s="59"/>
      <c r="AS248" s="60"/>
      <c r="AT248" s="61" t="e">
        <f t="shared" ca="1" si="63"/>
        <v>#DIV/0!</v>
      </c>
      <c r="AU248" s="62">
        <v>0</v>
      </c>
      <c r="AV248" s="62"/>
      <c r="AW248" s="68">
        <v>0</v>
      </c>
      <c r="AX248" s="65">
        <v>0</v>
      </c>
      <c r="AY248" s="66">
        <f t="shared" si="68"/>
        <v>0</v>
      </c>
      <c r="AZ248" s="63">
        <f t="shared" si="69"/>
        <v>0</v>
      </c>
      <c r="BA248" s="63">
        <f t="shared" si="70"/>
        <v>0</v>
      </c>
      <c r="BB248" s="59" t="s">
        <v>1381</v>
      </c>
      <c r="BC248" s="59" t="s">
        <v>1781</v>
      </c>
      <c r="BD248" s="60"/>
      <c r="BE248" s="60"/>
      <c r="BF248" s="60"/>
    </row>
    <row r="249" spans="1:58" s="12" customFormat="1" ht="25.5" x14ac:dyDescent="0.25">
      <c r="A249" s="49"/>
      <c r="B249" s="50"/>
      <c r="C249" s="69"/>
      <c r="D249" s="52"/>
      <c r="E249" s="52"/>
      <c r="F249" s="52" t="s">
        <v>1835</v>
      </c>
      <c r="G249" s="49" t="s">
        <v>1699</v>
      </c>
      <c r="H249" s="187" t="s">
        <v>109</v>
      </c>
      <c r="I249" s="53" t="s">
        <v>714</v>
      </c>
      <c r="J249" s="54">
        <v>180000000</v>
      </c>
      <c r="K249" s="52"/>
      <c r="L249" s="52"/>
      <c r="M249" s="49"/>
      <c r="N249" s="52"/>
      <c r="O249" s="55" t="s">
        <v>176</v>
      </c>
      <c r="P249" s="52"/>
      <c r="Q249" s="91"/>
      <c r="R249" s="52"/>
      <c r="S249" s="52"/>
      <c r="T249" s="52"/>
      <c r="U249" s="52"/>
      <c r="V249" s="52"/>
      <c r="W249" s="52"/>
      <c r="X249" s="52"/>
      <c r="Y249" s="49"/>
      <c r="Z249" s="52"/>
      <c r="AA249" s="189">
        <v>44560</v>
      </c>
      <c r="AB249" s="189">
        <v>44664</v>
      </c>
      <c r="AC249" s="189">
        <v>44678</v>
      </c>
      <c r="AD249" s="193">
        <v>4</v>
      </c>
      <c r="AE249" s="56"/>
      <c r="AF249" s="56"/>
      <c r="AG249" s="56"/>
      <c r="AH249" s="56"/>
      <c r="AI249" s="52"/>
      <c r="AJ249" s="52" t="s">
        <v>1835</v>
      </c>
      <c r="AK249" s="54"/>
      <c r="AL249" s="56"/>
      <c r="AM249" s="56"/>
      <c r="AN249" s="56"/>
      <c r="AO249" s="58"/>
      <c r="AP249" s="58"/>
      <c r="AQ249" s="56"/>
      <c r="AR249" s="59"/>
      <c r="AS249" s="60"/>
      <c r="AT249" s="61" t="e">
        <f t="shared" ca="1" si="63"/>
        <v>#DIV/0!</v>
      </c>
      <c r="AU249" s="62">
        <v>0</v>
      </c>
      <c r="AV249" s="62"/>
      <c r="AW249" s="68">
        <v>0</v>
      </c>
      <c r="AX249" s="65">
        <v>0</v>
      </c>
      <c r="AY249" s="66">
        <f t="shared" si="68"/>
        <v>0</v>
      </c>
      <c r="AZ249" s="63">
        <f t="shared" si="69"/>
        <v>0</v>
      </c>
      <c r="BA249" s="63">
        <f t="shared" si="70"/>
        <v>0</v>
      </c>
      <c r="BB249" s="59" t="s">
        <v>1381</v>
      </c>
      <c r="BC249" s="59" t="s">
        <v>1781</v>
      </c>
      <c r="BD249" s="60"/>
      <c r="BE249" s="60"/>
      <c r="BF249" s="60"/>
    </row>
    <row r="250" spans="1:58" s="12" customFormat="1" x14ac:dyDescent="0.25">
      <c r="A250" s="49"/>
      <c r="B250" s="50"/>
      <c r="C250" s="69"/>
      <c r="D250" s="52"/>
      <c r="E250" s="52"/>
      <c r="F250" s="52" t="s">
        <v>1836</v>
      </c>
      <c r="G250" s="49" t="s">
        <v>1699</v>
      </c>
      <c r="H250" s="187" t="s">
        <v>124</v>
      </c>
      <c r="I250" s="53" t="s">
        <v>714</v>
      </c>
      <c r="J250" s="54">
        <v>6000000000</v>
      </c>
      <c r="K250" s="52"/>
      <c r="L250" s="52"/>
      <c r="M250" s="49"/>
      <c r="N250" s="52"/>
      <c r="O250" s="55" t="s">
        <v>176</v>
      </c>
      <c r="P250" s="52"/>
      <c r="Q250" s="91"/>
      <c r="R250" s="52"/>
      <c r="S250" s="52"/>
      <c r="T250" s="52"/>
      <c r="U250" s="52"/>
      <c r="V250" s="52"/>
      <c r="W250" s="52"/>
      <c r="X250" s="52"/>
      <c r="Y250" s="49"/>
      <c r="Z250" s="52"/>
      <c r="AA250" s="189">
        <v>44560</v>
      </c>
      <c r="AB250" s="189">
        <v>44664</v>
      </c>
      <c r="AC250" s="189">
        <v>44678</v>
      </c>
      <c r="AD250" s="193">
        <v>4</v>
      </c>
      <c r="AE250" s="56"/>
      <c r="AF250" s="56"/>
      <c r="AG250" s="56"/>
      <c r="AH250" s="56"/>
      <c r="AI250" s="52"/>
      <c r="AJ250" s="52" t="s">
        <v>1836</v>
      </c>
      <c r="AK250" s="54"/>
      <c r="AL250" s="56"/>
      <c r="AM250" s="56"/>
      <c r="AN250" s="56"/>
      <c r="AO250" s="58"/>
      <c r="AP250" s="58"/>
      <c r="AQ250" s="56"/>
      <c r="AR250" s="59"/>
      <c r="AS250" s="60"/>
      <c r="AT250" s="61" t="e">
        <f t="shared" ca="1" si="63"/>
        <v>#DIV/0!</v>
      </c>
      <c r="AU250" s="62">
        <v>0</v>
      </c>
      <c r="AV250" s="62"/>
      <c r="AW250" s="68">
        <v>0</v>
      </c>
      <c r="AX250" s="65">
        <v>0</v>
      </c>
      <c r="AY250" s="66">
        <f t="shared" si="68"/>
        <v>0</v>
      </c>
      <c r="AZ250" s="63">
        <f t="shared" si="69"/>
        <v>0</v>
      </c>
      <c r="BA250" s="63">
        <f t="shared" si="70"/>
        <v>0</v>
      </c>
      <c r="BB250" s="59" t="s">
        <v>1381</v>
      </c>
      <c r="BC250" s="59" t="s">
        <v>1781</v>
      </c>
      <c r="BD250" s="60"/>
      <c r="BE250" s="60"/>
      <c r="BF250" s="60"/>
    </row>
    <row r="251" spans="1:58" s="12" customFormat="1" ht="63.75" x14ac:dyDescent="0.25">
      <c r="A251" s="49"/>
      <c r="B251" s="50"/>
      <c r="C251" s="69"/>
      <c r="D251" s="52"/>
      <c r="E251" s="52"/>
      <c r="F251" s="52" t="s">
        <v>1837</v>
      </c>
      <c r="G251" s="49" t="s">
        <v>1699</v>
      </c>
      <c r="H251" s="187" t="s">
        <v>109</v>
      </c>
      <c r="I251" s="53" t="s">
        <v>714</v>
      </c>
      <c r="J251" s="54">
        <v>340000000</v>
      </c>
      <c r="K251" s="52"/>
      <c r="L251" s="52"/>
      <c r="M251" s="49"/>
      <c r="N251" s="52"/>
      <c r="O251" s="55" t="s">
        <v>176</v>
      </c>
      <c r="P251" s="52"/>
      <c r="Q251" s="91"/>
      <c r="R251" s="52"/>
      <c r="S251" s="52"/>
      <c r="T251" s="52"/>
      <c r="U251" s="52"/>
      <c r="V251" s="52"/>
      <c r="W251" s="52"/>
      <c r="X251" s="52"/>
      <c r="Y251" s="49"/>
      <c r="Z251" s="52"/>
      <c r="AA251" s="189">
        <v>44560</v>
      </c>
      <c r="AB251" s="189">
        <v>44664</v>
      </c>
      <c r="AC251" s="189">
        <v>44678</v>
      </c>
      <c r="AD251" s="193">
        <v>4</v>
      </c>
      <c r="AE251" s="56"/>
      <c r="AF251" s="56"/>
      <c r="AG251" s="56"/>
      <c r="AH251" s="56"/>
      <c r="AI251" s="52"/>
      <c r="AJ251" s="52" t="s">
        <v>1837</v>
      </c>
      <c r="AK251" s="54"/>
      <c r="AL251" s="56"/>
      <c r="AM251" s="56"/>
      <c r="AN251" s="56"/>
      <c r="AO251" s="58"/>
      <c r="AP251" s="58"/>
      <c r="AQ251" s="56"/>
      <c r="AR251" s="59"/>
      <c r="AS251" s="60"/>
      <c r="AT251" s="61" t="e">
        <f t="shared" ca="1" si="63"/>
        <v>#DIV/0!</v>
      </c>
      <c r="AU251" s="62">
        <v>0</v>
      </c>
      <c r="AV251" s="62"/>
      <c r="AW251" s="68">
        <v>0</v>
      </c>
      <c r="AX251" s="65">
        <v>0</v>
      </c>
      <c r="AY251" s="66">
        <f t="shared" si="68"/>
        <v>0</v>
      </c>
      <c r="AZ251" s="63">
        <f t="shared" si="69"/>
        <v>0</v>
      </c>
      <c r="BA251" s="63">
        <f t="shared" si="70"/>
        <v>0</v>
      </c>
      <c r="BB251" s="59" t="s">
        <v>1381</v>
      </c>
      <c r="BC251" s="59" t="s">
        <v>1781</v>
      </c>
      <c r="BD251" s="60"/>
      <c r="BE251" s="60"/>
      <c r="BF251" s="60"/>
    </row>
    <row r="252" spans="1:58" s="12" customFormat="1" ht="25.5" x14ac:dyDescent="0.25">
      <c r="A252" s="49"/>
      <c r="B252" s="50"/>
      <c r="C252" s="69"/>
      <c r="D252" s="52"/>
      <c r="E252" s="52"/>
      <c r="F252" s="52" t="s">
        <v>1838</v>
      </c>
      <c r="G252" s="49" t="s">
        <v>1699</v>
      </c>
      <c r="H252" s="187" t="s">
        <v>1770</v>
      </c>
      <c r="I252" s="53" t="s">
        <v>714</v>
      </c>
      <c r="J252" s="54">
        <v>70000000</v>
      </c>
      <c r="K252" s="52"/>
      <c r="L252" s="52"/>
      <c r="M252" s="49"/>
      <c r="N252" s="52"/>
      <c r="O252" s="55" t="s">
        <v>176</v>
      </c>
      <c r="P252" s="52"/>
      <c r="Q252" s="91"/>
      <c r="R252" s="52"/>
      <c r="S252" s="52"/>
      <c r="T252" s="52"/>
      <c r="U252" s="52"/>
      <c r="V252" s="52"/>
      <c r="W252" s="52"/>
      <c r="X252" s="52"/>
      <c r="Y252" s="49"/>
      <c r="Z252" s="52"/>
      <c r="AA252" s="189">
        <v>44560</v>
      </c>
      <c r="AB252" s="189">
        <v>44664</v>
      </c>
      <c r="AC252" s="189">
        <v>44679</v>
      </c>
      <c r="AD252" s="193">
        <v>4</v>
      </c>
      <c r="AE252" s="56"/>
      <c r="AF252" s="56"/>
      <c r="AG252" s="56"/>
      <c r="AH252" s="56"/>
      <c r="AI252" s="52"/>
      <c r="AJ252" s="52" t="s">
        <v>1838</v>
      </c>
      <c r="AK252" s="54"/>
      <c r="AL252" s="56"/>
      <c r="AM252" s="56"/>
      <c r="AN252" s="56"/>
      <c r="AO252" s="58"/>
      <c r="AP252" s="58"/>
      <c r="AQ252" s="56"/>
      <c r="AR252" s="59"/>
      <c r="AS252" s="60"/>
      <c r="AT252" s="61" t="e">
        <f t="shared" ca="1" si="63"/>
        <v>#DIV/0!</v>
      </c>
      <c r="AU252" s="62">
        <v>0</v>
      </c>
      <c r="AV252" s="62"/>
      <c r="AW252" s="68">
        <v>0</v>
      </c>
      <c r="AX252" s="65">
        <v>0</v>
      </c>
      <c r="AY252" s="66">
        <f t="shared" si="68"/>
        <v>0</v>
      </c>
      <c r="AZ252" s="63">
        <f t="shared" si="69"/>
        <v>0</v>
      </c>
      <c r="BA252" s="63">
        <f t="shared" si="70"/>
        <v>0</v>
      </c>
      <c r="BB252" s="59" t="s">
        <v>1381</v>
      </c>
      <c r="BC252" s="59" t="s">
        <v>1781</v>
      </c>
      <c r="BD252" s="60" t="s">
        <v>1845</v>
      </c>
      <c r="BE252" s="60"/>
      <c r="BF252" s="60"/>
    </row>
    <row r="253" spans="1:58" s="12" customFormat="1" ht="25.5" x14ac:dyDescent="0.25">
      <c r="A253" s="49"/>
      <c r="B253" s="50"/>
      <c r="C253" s="69"/>
      <c r="D253" s="52"/>
      <c r="E253" s="52"/>
      <c r="F253" s="52" t="s">
        <v>1839</v>
      </c>
      <c r="G253" s="49" t="s">
        <v>1699</v>
      </c>
      <c r="H253" s="187" t="s">
        <v>1770</v>
      </c>
      <c r="I253" s="53" t="s">
        <v>714</v>
      </c>
      <c r="J253" s="54">
        <v>30000000</v>
      </c>
      <c r="K253" s="52"/>
      <c r="L253" s="52"/>
      <c r="M253" s="49"/>
      <c r="N253" s="52"/>
      <c r="O253" s="55" t="s">
        <v>176</v>
      </c>
      <c r="P253" s="52"/>
      <c r="Q253" s="91"/>
      <c r="R253" s="52"/>
      <c r="S253" s="52"/>
      <c r="T253" s="52"/>
      <c r="U253" s="52"/>
      <c r="V253" s="52"/>
      <c r="W253" s="52"/>
      <c r="X253" s="52"/>
      <c r="Y253" s="49"/>
      <c r="Z253" s="52"/>
      <c r="AA253" s="189">
        <v>44560</v>
      </c>
      <c r="AB253" s="189">
        <v>44664</v>
      </c>
      <c r="AC253" s="189">
        <v>44679</v>
      </c>
      <c r="AD253" s="193">
        <v>4</v>
      </c>
      <c r="AE253" s="56"/>
      <c r="AF253" s="56"/>
      <c r="AG253" s="56"/>
      <c r="AH253" s="56"/>
      <c r="AI253" s="52"/>
      <c r="AJ253" s="52" t="s">
        <v>1839</v>
      </c>
      <c r="AK253" s="54"/>
      <c r="AL253" s="56"/>
      <c r="AM253" s="56"/>
      <c r="AN253" s="56"/>
      <c r="AO253" s="58"/>
      <c r="AP253" s="58"/>
      <c r="AQ253" s="56"/>
      <c r="AR253" s="59"/>
      <c r="AS253" s="60"/>
      <c r="AT253" s="61" t="e">
        <f t="shared" ca="1" si="63"/>
        <v>#DIV/0!</v>
      </c>
      <c r="AU253" s="62">
        <v>0</v>
      </c>
      <c r="AV253" s="62"/>
      <c r="AW253" s="68">
        <v>0</v>
      </c>
      <c r="AX253" s="65">
        <v>0</v>
      </c>
      <c r="AY253" s="66">
        <f t="shared" si="68"/>
        <v>0</v>
      </c>
      <c r="AZ253" s="63">
        <f t="shared" si="69"/>
        <v>0</v>
      </c>
      <c r="BA253" s="63">
        <f t="shared" si="70"/>
        <v>0</v>
      </c>
      <c r="BB253" s="59" t="s">
        <v>1381</v>
      </c>
      <c r="BC253" s="59" t="s">
        <v>1781</v>
      </c>
      <c r="BD253" s="60"/>
      <c r="BE253" s="60"/>
      <c r="BF253" s="60"/>
    </row>
    <row r="254" spans="1:58" s="12" customFormat="1" ht="25.5" x14ac:dyDescent="0.25">
      <c r="A254" s="49"/>
      <c r="B254" s="50"/>
      <c r="C254" s="69"/>
      <c r="D254" s="52"/>
      <c r="E254" s="52"/>
      <c r="F254" s="52" t="s">
        <v>1840</v>
      </c>
      <c r="G254" s="49" t="s">
        <v>1699</v>
      </c>
      <c r="H254" s="187" t="s">
        <v>110</v>
      </c>
      <c r="I254" s="53" t="s">
        <v>714</v>
      </c>
      <c r="J254" s="54">
        <v>30000000</v>
      </c>
      <c r="K254" s="52"/>
      <c r="L254" s="52"/>
      <c r="M254" s="49"/>
      <c r="N254" s="52"/>
      <c r="O254" s="55" t="s">
        <v>176</v>
      </c>
      <c r="P254" s="52"/>
      <c r="Q254" s="91"/>
      <c r="R254" s="52"/>
      <c r="S254" s="52"/>
      <c r="T254" s="52"/>
      <c r="U254" s="52"/>
      <c r="V254" s="52"/>
      <c r="W254" s="52"/>
      <c r="X254" s="52"/>
      <c r="Y254" s="49"/>
      <c r="Z254" s="52"/>
      <c r="AA254" s="189">
        <v>44560</v>
      </c>
      <c r="AB254" s="189">
        <v>44664</v>
      </c>
      <c r="AC254" s="189">
        <v>44679</v>
      </c>
      <c r="AD254" s="193">
        <v>4</v>
      </c>
      <c r="AE254" s="56"/>
      <c r="AF254" s="56"/>
      <c r="AG254" s="56"/>
      <c r="AH254" s="56"/>
      <c r="AI254" s="52"/>
      <c r="AJ254" s="52" t="s">
        <v>1840</v>
      </c>
      <c r="AK254" s="54"/>
      <c r="AL254" s="56"/>
      <c r="AM254" s="56"/>
      <c r="AN254" s="56"/>
      <c r="AO254" s="58"/>
      <c r="AP254" s="58"/>
      <c r="AQ254" s="56"/>
      <c r="AR254" s="59"/>
      <c r="AS254" s="60"/>
      <c r="AT254" s="61" t="e">
        <f t="shared" ca="1" si="63"/>
        <v>#DIV/0!</v>
      </c>
      <c r="AU254" s="62">
        <v>0</v>
      </c>
      <c r="AV254" s="62"/>
      <c r="AW254" s="68">
        <v>0</v>
      </c>
      <c r="AX254" s="65">
        <v>0</v>
      </c>
      <c r="AY254" s="66">
        <f t="shared" si="68"/>
        <v>0</v>
      </c>
      <c r="AZ254" s="63">
        <f t="shared" si="69"/>
        <v>0</v>
      </c>
      <c r="BA254" s="63">
        <f t="shared" si="70"/>
        <v>0</v>
      </c>
      <c r="BB254" s="59" t="s">
        <v>1381</v>
      </c>
      <c r="BC254" s="59" t="s">
        <v>1781</v>
      </c>
      <c r="BD254" s="60"/>
      <c r="BE254" s="60"/>
      <c r="BF254" s="60"/>
    </row>
    <row r="255" spans="1:58" s="12" customFormat="1" ht="25.5" x14ac:dyDescent="0.25">
      <c r="A255" s="49"/>
      <c r="B255" s="50"/>
      <c r="C255" s="69"/>
      <c r="D255" s="52"/>
      <c r="E255" s="52"/>
      <c r="F255" s="52" t="s">
        <v>1841</v>
      </c>
      <c r="G255" s="49" t="s">
        <v>1699</v>
      </c>
      <c r="H255" s="187" t="s">
        <v>110</v>
      </c>
      <c r="I255" s="53" t="s">
        <v>714</v>
      </c>
      <c r="J255" s="54">
        <v>160000000</v>
      </c>
      <c r="K255" s="52"/>
      <c r="L255" s="52"/>
      <c r="M255" s="49"/>
      <c r="N255" s="52"/>
      <c r="O255" s="55" t="s">
        <v>176</v>
      </c>
      <c r="P255" s="52"/>
      <c r="Q255" s="91"/>
      <c r="R255" s="52"/>
      <c r="S255" s="52"/>
      <c r="T255" s="52"/>
      <c r="U255" s="52"/>
      <c r="V255" s="52"/>
      <c r="W255" s="52"/>
      <c r="X255" s="52"/>
      <c r="Y255" s="49"/>
      <c r="Z255" s="52"/>
      <c r="AA255" s="189">
        <v>44560</v>
      </c>
      <c r="AB255" s="189">
        <v>44664</v>
      </c>
      <c r="AC255" s="189">
        <v>44679</v>
      </c>
      <c r="AD255" s="193">
        <v>4</v>
      </c>
      <c r="AE255" s="56"/>
      <c r="AF255" s="56"/>
      <c r="AG255" s="56"/>
      <c r="AH255" s="56"/>
      <c r="AI255" s="52"/>
      <c r="AJ255" s="52" t="s">
        <v>1841</v>
      </c>
      <c r="AK255" s="54"/>
      <c r="AL255" s="56"/>
      <c r="AM255" s="56"/>
      <c r="AN255" s="56"/>
      <c r="AO255" s="58"/>
      <c r="AP255" s="58"/>
      <c r="AQ255" s="56"/>
      <c r="AR255" s="59"/>
      <c r="AS255" s="60"/>
      <c r="AT255" s="61" t="e">
        <f t="shared" ca="1" si="63"/>
        <v>#DIV/0!</v>
      </c>
      <c r="AU255" s="62">
        <v>0</v>
      </c>
      <c r="AV255" s="62"/>
      <c r="AW255" s="68">
        <v>0</v>
      </c>
      <c r="AX255" s="65">
        <v>0</v>
      </c>
      <c r="AY255" s="66">
        <f t="shared" si="68"/>
        <v>0</v>
      </c>
      <c r="AZ255" s="63">
        <f t="shared" si="69"/>
        <v>0</v>
      </c>
      <c r="BA255" s="63">
        <f t="shared" si="70"/>
        <v>0</v>
      </c>
      <c r="BB255" s="59" t="s">
        <v>1381</v>
      </c>
      <c r="BC255" s="59" t="s">
        <v>1781</v>
      </c>
      <c r="BD255" s="60"/>
      <c r="BE255" s="60"/>
      <c r="BF255" s="60"/>
    </row>
    <row r="256" spans="1:58" s="12" customFormat="1" ht="25.5" x14ac:dyDescent="0.25">
      <c r="A256" s="49"/>
      <c r="B256" s="50"/>
      <c r="C256" s="69"/>
      <c r="D256" s="52"/>
      <c r="E256" s="52"/>
      <c r="F256" s="52" t="s">
        <v>1842</v>
      </c>
      <c r="G256" s="49" t="s">
        <v>1699</v>
      </c>
      <c r="H256" s="187" t="s">
        <v>109</v>
      </c>
      <c r="I256" s="53" t="s">
        <v>714</v>
      </c>
      <c r="J256" s="54">
        <v>80000000</v>
      </c>
      <c r="K256" s="52"/>
      <c r="L256" s="52"/>
      <c r="M256" s="49"/>
      <c r="N256" s="52"/>
      <c r="O256" s="55" t="s">
        <v>176</v>
      </c>
      <c r="P256" s="52"/>
      <c r="Q256" s="91"/>
      <c r="R256" s="52"/>
      <c r="S256" s="52"/>
      <c r="T256" s="52"/>
      <c r="U256" s="52"/>
      <c r="V256" s="52"/>
      <c r="W256" s="52"/>
      <c r="X256" s="52"/>
      <c r="Y256" s="49"/>
      <c r="Z256" s="52"/>
      <c r="AA256" s="189">
        <v>44560</v>
      </c>
      <c r="AB256" s="189">
        <v>44664</v>
      </c>
      <c r="AC256" s="189">
        <v>44679</v>
      </c>
      <c r="AD256" s="193">
        <v>4</v>
      </c>
      <c r="AE256" s="56"/>
      <c r="AF256" s="56"/>
      <c r="AG256" s="56"/>
      <c r="AH256" s="56"/>
      <c r="AI256" s="52"/>
      <c r="AJ256" s="52" t="s">
        <v>1842</v>
      </c>
      <c r="AK256" s="54"/>
      <c r="AL256" s="56"/>
      <c r="AM256" s="56"/>
      <c r="AN256" s="56"/>
      <c r="AO256" s="58"/>
      <c r="AP256" s="58"/>
      <c r="AQ256" s="56"/>
      <c r="AR256" s="59"/>
      <c r="AS256" s="60"/>
      <c r="AT256" s="61" t="e">
        <f t="shared" ca="1" si="63"/>
        <v>#DIV/0!</v>
      </c>
      <c r="AU256" s="62">
        <v>0</v>
      </c>
      <c r="AV256" s="62"/>
      <c r="AW256" s="68">
        <v>0</v>
      </c>
      <c r="AX256" s="65">
        <v>0</v>
      </c>
      <c r="AY256" s="66">
        <f t="shared" si="68"/>
        <v>0</v>
      </c>
      <c r="AZ256" s="63">
        <f t="shared" si="69"/>
        <v>0</v>
      </c>
      <c r="BA256" s="63">
        <f t="shared" si="70"/>
        <v>0</v>
      </c>
      <c r="BB256" s="59" t="s">
        <v>1381</v>
      </c>
      <c r="BC256" s="59" t="s">
        <v>1781</v>
      </c>
      <c r="BD256" s="60"/>
      <c r="BE256" s="60"/>
      <c r="BF256" s="60"/>
    </row>
    <row r="257" spans="1:58" s="12" customFormat="1" x14ac:dyDescent="0.25">
      <c r="A257" s="49"/>
      <c r="B257" s="50"/>
      <c r="C257" s="69"/>
      <c r="D257" s="52"/>
      <c r="E257" s="52"/>
      <c r="F257" s="52" t="s">
        <v>1843</v>
      </c>
      <c r="G257" s="49" t="s">
        <v>1699</v>
      </c>
      <c r="H257" s="187" t="s">
        <v>109</v>
      </c>
      <c r="I257" s="53" t="s">
        <v>714</v>
      </c>
      <c r="J257" s="54">
        <v>50000000</v>
      </c>
      <c r="K257" s="52"/>
      <c r="L257" s="52"/>
      <c r="M257" s="49"/>
      <c r="N257" s="52"/>
      <c r="O257" s="55" t="s">
        <v>176</v>
      </c>
      <c r="P257" s="52"/>
      <c r="Q257" s="91"/>
      <c r="R257" s="52"/>
      <c r="S257" s="52"/>
      <c r="T257" s="52"/>
      <c r="U257" s="52"/>
      <c r="V257" s="52"/>
      <c r="W257" s="52"/>
      <c r="X257" s="52"/>
      <c r="Y257" s="49"/>
      <c r="Z257" s="52"/>
      <c r="AA257" s="189">
        <v>44560</v>
      </c>
      <c r="AB257" s="189">
        <v>44664</v>
      </c>
      <c r="AC257" s="189">
        <v>44679</v>
      </c>
      <c r="AD257" s="193">
        <v>4</v>
      </c>
      <c r="AE257" s="56"/>
      <c r="AF257" s="56"/>
      <c r="AG257" s="56"/>
      <c r="AH257" s="56"/>
      <c r="AI257" s="52"/>
      <c r="AJ257" s="52" t="s">
        <v>1843</v>
      </c>
      <c r="AK257" s="54"/>
      <c r="AL257" s="56"/>
      <c r="AM257" s="56"/>
      <c r="AN257" s="56"/>
      <c r="AO257" s="58"/>
      <c r="AP257" s="58"/>
      <c r="AQ257" s="56"/>
      <c r="AR257" s="59"/>
      <c r="AS257" s="60"/>
      <c r="AT257" s="61" t="e">
        <f t="shared" ca="1" si="63"/>
        <v>#DIV/0!</v>
      </c>
      <c r="AU257" s="62">
        <v>0</v>
      </c>
      <c r="AV257" s="62"/>
      <c r="AW257" s="68">
        <v>0</v>
      </c>
      <c r="AX257" s="65">
        <v>0</v>
      </c>
      <c r="AY257" s="66">
        <f t="shared" si="68"/>
        <v>0</v>
      </c>
      <c r="AZ257" s="63">
        <f t="shared" si="69"/>
        <v>0</v>
      </c>
      <c r="BA257" s="63">
        <f t="shared" si="70"/>
        <v>0</v>
      </c>
      <c r="BB257" s="59" t="s">
        <v>1381</v>
      </c>
      <c r="BC257" s="59" t="s">
        <v>1781</v>
      </c>
      <c r="BD257" s="60"/>
      <c r="BE257" s="60"/>
      <c r="BF257" s="60"/>
    </row>
    <row r="258" spans="1:58" s="12" customFormat="1" ht="25.5" x14ac:dyDescent="0.25">
      <c r="A258" s="49"/>
      <c r="B258" s="50"/>
      <c r="C258" s="69"/>
      <c r="D258" s="52"/>
      <c r="E258" s="52"/>
      <c r="F258" s="52" t="s">
        <v>1844</v>
      </c>
      <c r="G258" s="49" t="s">
        <v>1699</v>
      </c>
      <c r="H258" s="187" t="s">
        <v>110</v>
      </c>
      <c r="I258" s="53" t="s">
        <v>714</v>
      </c>
      <c r="J258" s="54">
        <v>420000000</v>
      </c>
      <c r="K258" s="52"/>
      <c r="L258" s="52"/>
      <c r="M258" s="49"/>
      <c r="N258" s="52"/>
      <c r="O258" s="55" t="s">
        <v>176</v>
      </c>
      <c r="P258" s="52"/>
      <c r="Q258" s="91"/>
      <c r="R258" s="52"/>
      <c r="S258" s="52"/>
      <c r="T258" s="52"/>
      <c r="U258" s="52"/>
      <c r="V258" s="52"/>
      <c r="W258" s="52"/>
      <c r="X258" s="52"/>
      <c r="Y258" s="49"/>
      <c r="Z258" s="52"/>
      <c r="AA258" s="189">
        <v>44560</v>
      </c>
      <c r="AB258" s="189">
        <v>44664</v>
      </c>
      <c r="AC258" s="189">
        <v>44680</v>
      </c>
      <c r="AD258" s="193">
        <v>4</v>
      </c>
      <c r="AE258" s="56"/>
      <c r="AF258" s="56"/>
      <c r="AG258" s="56"/>
      <c r="AH258" s="56"/>
      <c r="AI258" s="52"/>
      <c r="AJ258" s="52" t="s">
        <v>1844</v>
      </c>
      <c r="AK258" s="54"/>
      <c r="AL258" s="56"/>
      <c r="AM258" s="56"/>
      <c r="AN258" s="56"/>
      <c r="AO258" s="58"/>
      <c r="AP258" s="58"/>
      <c r="AQ258" s="56"/>
      <c r="AR258" s="59"/>
      <c r="AS258" s="60"/>
      <c r="AT258" s="61" t="e">
        <f t="shared" ca="1" si="63"/>
        <v>#DIV/0!</v>
      </c>
      <c r="AU258" s="62">
        <v>0</v>
      </c>
      <c r="AV258" s="62"/>
      <c r="AW258" s="68">
        <v>0</v>
      </c>
      <c r="AX258" s="65">
        <v>0</v>
      </c>
      <c r="AY258" s="66">
        <f t="shared" si="68"/>
        <v>0</v>
      </c>
      <c r="AZ258" s="63">
        <f t="shared" si="69"/>
        <v>0</v>
      </c>
      <c r="BA258" s="63">
        <f t="shared" si="70"/>
        <v>0</v>
      </c>
      <c r="BB258" s="59" t="s">
        <v>1381</v>
      </c>
      <c r="BC258" s="59" t="s">
        <v>1781</v>
      </c>
      <c r="BD258" s="60"/>
      <c r="BE258" s="60"/>
      <c r="BF258" s="60"/>
    </row>
    <row r="259" spans="1:58" s="12" customFormat="1" ht="38.25" x14ac:dyDescent="0.25">
      <c r="A259" s="49"/>
      <c r="B259" s="50"/>
      <c r="C259" s="69"/>
      <c r="D259" s="52"/>
      <c r="E259" s="52"/>
      <c r="F259" s="52" t="s">
        <v>1852</v>
      </c>
      <c r="G259" s="49" t="s">
        <v>121</v>
      </c>
      <c r="H259" s="187" t="s">
        <v>110</v>
      </c>
      <c r="I259" s="53" t="s">
        <v>714</v>
      </c>
      <c r="J259" s="54">
        <v>1330000000</v>
      </c>
      <c r="K259" s="52"/>
      <c r="L259" s="52"/>
      <c r="M259" s="49"/>
      <c r="N259" s="52"/>
      <c r="O259" s="55" t="s">
        <v>176</v>
      </c>
      <c r="P259" s="52"/>
      <c r="Q259" s="91" t="s">
        <v>1307</v>
      </c>
      <c r="R259" s="52"/>
      <c r="S259" s="52"/>
      <c r="T259" s="52"/>
      <c r="U259" s="52"/>
      <c r="V259" s="52"/>
      <c r="W259" s="52"/>
      <c r="X259" s="52"/>
      <c r="Y259" s="49"/>
      <c r="Z259" s="52"/>
      <c r="AA259" s="189"/>
      <c r="AB259" s="189"/>
      <c r="AC259" s="189"/>
      <c r="AD259" s="193"/>
      <c r="AE259" s="56"/>
      <c r="AF259" s="56"/>
      <c r="AG259" s="56"/>
      <c r="AH259" s="56"/>
      <c r="AI259" s="52" t="s">
        <v>1853</v>
      </c>
      <c r="AJ259" s="52" t="s">
        <v>1852</v>
      </c>
      <c r="AK259" s="54">
        <v>1253426000</v>
      </c>
      <c r="AL259" s="56"/>
      <c r="AM259" s="56"/>
      <c r="AN259" s="56"/>
      <c r="AO259" s="58"/>
      <c r="AP259" s="58"/>
      <c r="AQ259" s="56"/>
      <c r="AR259" s="59">
        <v>20</v>
      </c>
      <c r="AS259" s="60" t="s">
        <v>479</v>
      </c>
      <c r="AT259" s="61">
        <f t="shared" ca="1" si="63"/>
        <v>2267.75</v>
      </c>
      <c r="AU259" s="62">
        <v>0</v>
      </c>
      <c r="AV259" s="62"/>
      <c r="AW259" s="68">
        <v>0</v>
      </c>
      <c r="AX259" s="65">
        <v>0</v>
      </c>
      <c r="AY259" s="66">
        <f t="shared" si="68"/>
        <v>0</v>
      </c>
      <c r="AZ259" s="63">
        <f t="shared" si="69"/>
        <v>0</v>
      </c>
      <c r="BA259" s="63">
        <f t="shared" si="70"/>
        <v>0</v>
      </c>
      <c r="BB259" s="59" t="s">
        <v>1142</v>
      </c>
      <c r="BC259" s="59" t="s">
        <v>1372</v>
      </c>
      <c r="BD259" s="60" t="s">
        <v>1854</v>
      </c>
      <c r="BE259" s="60"/>
      <c r="BF259" s="60"/>
    </row>
    <row r="260" spans="1:58" s="12" customFormat="1" ht="38.25" x14ac:dyDescent="0.25">
      <c r="A260" s="49"/>
      <c r="B260" s="50"/>
      <c r="C260" s="69"/>
      <c r="D260" s="52"/>
      <c r="E260" s="52"/>
      <c r="F260" s="52" t="s">
        <v>1859</v>
      </c>
      <c r="G260" s="49" t="s">
        <v>121</v>
      </c>
      <c r="H260" s="187" t="s">
        <v>110</v>
      </c>
      <c r="I260" s="53" t="s">
        <v>714</v>
      </c>
      <c r="J260" s="54">
        <v>350000000</v>
      </c>
      <c r="K260" s="52"/>
      <c r="L260" s="52"/>
      <c r="M260" s="49"/>
      <c r="N260" s="52"/>
      <c r="O260" s="55" t="s">
        <v>176</v>
      </c>
      <c r="P260" s="52"/>
      <c r="Q260" s="91" t="s">
        <v>1504</v>
      </c>
      <c r="R260" s="52"/>
      <c r="S260" s="52"/>
      <c r="T260" s="52"/>
      <c r="U260" s="52"/>
      <c r="V260" s="52"/>
      <c r="W260" s="52"/>
      <c r="X260" s="52"/>
      <c r="Y260" s="49"/>
      <c r="Z260" s="52"/>
      <c r="AA260" s="189"/>
      <c r="AB260" s="189"/>
      <c r="AC260" s="189"/>
      <c r="AD260" s="193"/>
      <c r="AE260" s="56"/>
      <c r="AF260" s="56"/>
      <c r="AG260" s="56"/>
      <c r="AH260" s="56"/>
      <c r="AI260" s="52" t="s">
        <v>1860</v>
      </c>
      <c r="AJ260" s="52" t="s">
        <v>1859</v>
      </c>
      <c r="AK260" s="54">
        <v>349296128</v>
      </c>
      <c r="AL260" s="56"/>
      <c r="AM260" s="56"/>
      <c r="AN260" s="56"/>
      <c r="AO260" s="58"/>
      <c r="AP260" s="58"/>
      <c r="AQ260" s="56"/>
      <c r="AR260" s="59">
        <v>20</v>
      </c>
      <c r="AS260" s="60" t="s">
        <v>1861</v>
      </c>
      <c r="AT260" s="61">
        <f t="shared" ca="1" si="63"/>
        <v>2267.75</v>
      </c>
      <c r="AU260" s="62">
        <v>0</v>
      </c>
      <c r="AV260" s="62"/>
      <c r="AW260" s="68">
        <v>0</v>
      </c>
      <c r="AX260" s="65">
        <v>0</v>
      </c>
      <c r="AY260" s="66">
        <f t="shared" si="68"/>
        <v>0</v>
      </c>
      <c r="AZ260" s="63">
        <f t="shared" si="69"/>
        <v>0</v>
      </c>
      <c r="BA260" s="63">
        <f t="shared" si="70"/>
        <v>0</v>
      </c>
      <c r="BB260" s="59" t="s">
        <v>1142</v>
      </c>
      <c r="BC260" s="59" t="s">
        <v>1372</v>
      </c>
      <c r="BD260" s="60" t="s">
        <v>1862</v>
      </c>
      <c r="BE260" s="60"/>
      <c r="BF260" s="60"/>
    </row>
    <row r="261" spans="1:58" s="12" customFormat="1" ht="25.5" x14ac:dyDescent="0.25">
      <c r="A261" s="49"/>
      <c r="B261" s="50"/>
      <c r="C261" s="69"/>
      <c r="D261" s="52"/>
      <c r="E261" s="52"/>
      <c r="F261" s="52" t="s">
        <v>1870</v>
      </c>
      <c r="G261" s="49" t="s">
        <v>114</v>
      </c>
      <c r="H261" s="187" t="s">
        <v>110</v>
      </c>
      <c r="I261" s="53" t="s">
        <v>714</v>
      </c>
      <c r="J261" s="54">
        <v>7800000000</v>
      </c>
      <c r="K261" s="52"/>
      <c r="L261" s="52"/>
      <c r="M261" s="49"/>
      <c r="N261" s="52"/>
      <c r="O261" s="55" t="s">
        <v>176</v>
      </c>
      <c r="P261" s="52"/>
      <c r="Q261" s="91" t="s">
        <v>1896</v>
      </c>
      <c r="R261" s="52"/>
      <c r="S261" s="52"/>
      <c r="T261" s="52"/>
      <c r="U261" s="52"/>
      <c r="V261" s="52"/>
      <c r="W261" s="52"/>
      <c r="X261" s="52"/>
      <c r="Y261" s="49"/>
      <c r="Z261" s="52"/>
      <c r="AA261" s="189">
        <v>44560</v>
      </c>
      <c r="AB261" s="189">
        <v>44664</v>
      </c>
      <c r="AC261" s="189">
        <v>44678</v>
      </c>
      <c r="AD261" s="193">
        <v>4</v>
      </c>
      <c r="AE261" s="56"/>
      <c r="AF261" s="56"/>
      <c r="AG261" s="56"/>
      <c r="AH261" s="56"/>
      <c r="AI261" s="52"/>
      <c r="AJ261" s="52" t="s">
        <v>1870</v>
      </c>
      <c r="AK261" s="54"/>
      <c r="AL261" s="56"/>
      <c r="AM261" s="56"/>
      <c r="AN261" s="56"/>
      <c r="AO261" s="58"/>
      <c r="AP261" s="58"/>
      <c r="AQ261" s="56"/>
      <c r="AR261" s="59"/>
      <c r="AS261" s="60"/>
      <c r="AT261" s="61" t="e">
        <f t="shared" ca="1" si="63"/>
        <v>#DIV/0!</v>
      </c>
      <c r="AU261" s="62">
        <v>0</v>
      </c>
      <c r="AV261" s="62"/>
      <c r="AW261" s="68">
        <v>0</v>
      </c>
      <c r="AX261" s="65">
        <v>0</v>
      </c>
      <c r="AY261" s="66">
        <f t="shared" si="68"/>
        <v>0</v>
      </c>
      <c r="AZ261" s="63">
        <f t="shared" si="69"/>
        <v>0</v>
      </c>
      <c r="BA261" s="63">
        <f t="shared" si="70"/>
        <v>0</v>
      </c>
      <c r="BB261" s="59" t="s">
        <v>1381</v>
      </c>
      <c r="BC261" s="59" t="s">
        <v>1781</v>
      </c>
      <c r="BD261" s="60"/>
      <c r="BE261" s="60"/>
      <c r="BF261" s="60"/>
    </row>
    <row r="262" spans="1:58" s="12" customFormat="1" ht="127.5" x14ac:dyDescent="0.25">
      <c r="A262" s="49"/>
      <c r="B262" s="50"/>
      <c r="C262" s="69"/>
      <c r="D262" s="52" t="s">
        <v>1536</v>
      </c>
      <c r="E262" s="52"/>
      <c r="F262" s="52" t="s">
        <v>1921</v>
      </c>
      <c r="G262" s="49" t="s">
        <v>121</v>
      </c>
      <c r="H262" s="187" t="s">
        <v>110</v>
      </c>
      <c r="I262" s="53" t="s">
        <v>714</v>
      </c>
      <c r="J262" s="54">
        <v>600000000</v>
      </c>
      <c r="K262" s="52"/>
      <c r="L262" s="52"/>
      <c r="M262" s="49"/>
      <c r="N262" s="52"/>
      <c r="O262" s="55"/>
      <c r="P262" s="52"/>
      <c r="Q262" s="91" t="s">
        <v>1304</v>
      </c>
      <c r="R262" s="52"/>
      <c r="S262" s="52"/>
      <c r="T262" s="52"/>
      <c r="U262" s="52"/>
      <c r="V262" s="52"/>
      <c r="W262" s="52"/>
      <c r="X262" s="52"/>
      <c r="Y262" s="49"/>
      <c r="Z262" s="52"/>
      <c r="AA262" s="189">
        <v>44560</v>
      </c>
      <c r="AB262" s="189">
        <v>44664</v>
      </c>
      <c r="AC262" s="189">
        <v>44678</v>
      </c>
      <c r="AD262" s="193">
        <v>4</v>
      </c>
      <c r="AE262" s="56"/>
      <c r="AF262" s="56"/>
      <c r="AG262" s="56"/>
      <c r="AH262" s="56"/>
      <c r="AI262" s="52"/>
      <c r="AJ262" s="52" t="s">
        <v>1921</v>
      </c>
      <c r="AK262" s="54"/>
      <c r="AL262" s="56"/>
      <c r="AM262" s="56"/>
      <c r="AN262" s="56"/>
      <c r="AO262" s="58"/>
      <c r="AP262" s="58"/>
      <c r="AQ262" s="56"/>
      <c r="AR262" s="59"/>
      <c r="AS262" s="60"/>
      <c r="AT262" s="61" t="e">
        <f t="shared" ref="AT262:AT264" ca="1" si="71">((TODAY())-AQ262)/AR262</f>
        <v>#DIV/0!</v>
      </c>
      <c r="AU262" s="62">
        <v>0</v>
      </c>
      <c r="AV262" s="62"/>
      <c r="AW262" s="68">
        <v>0</v>
      </c>
      <c r="AX262" s="65">
        <v>0</v>
      </c>
      <c r="AY262" s="66">
        <f t="shared" ref="AY262:AY264" si="72">+AU262</f>
        <v>0</v>
      </c>
      <c r="AZ262" s="63">
        <f t="shared" ref="AZ262:AZ264" si="73">+AY262-AX262</f>
        <v>0</v>
      </c>
      <c r="BA262" s="63">
        <f t="shared" ref="BA262:BA264" si="74">+AU262-AW262</f>
        <v>0</v>
      </c>
      <c r="BB262" s="59" t="s">
        <v>1381</v>
      </c>
      <c r="BC262" s="59" t="s">
        <v>1781</v>
      </c>
      <c r="BD262" s="60"/>
      <c r="BE262" s="60"/>
      <c r="BF262" s="60"/>
    </row>
    <row r="263" spans="1:58" s="12" customFormat="1" ht="51" x14ac:dyDescent="0.25">
      <c r="A263" s="49"/>
      <c r="B263" s="50"/>
      <c r="C263" s="69"/>
      <c r="D263" s="52" t="s">
        <v>1536</v>
      </c>
      <c r="E263" s="52"/>
      <c r="F263" s="52" t="s">
        <v>1922</v>
      </c>
      <c r="G263" s="49" t="s">
        <v>121</v>
      </c>
      <c r="H263" s="187" t="s">
        <v>110</v>
      </c>
      <c r="I263" s="53" t="s">
        <v>714</v>
      </c>
      <c r="J263" s="54">
        <v>6000000000</v>
      </c>
      <c r="K263" s="52"/>
      <c r="L263" s="52"/>
      <c r="M263" s="49"/>
      <c r="N263" s="52"/>
      <c r="O263" s="55"/>
      <c r="P263" s="52"/>
      <c r="Q263" s="91" t="s">
        <v>1318</v>
      </c>
      <c r="R263" s="52"/>
      <c r="S263" s="52"/>
      <c r="T263" s="52"/>
      <c r="U263" s="52"/>
      <c r="V263" s="52"/>
      <c r="W263" s="52"/>
      <c r="X263" s="52"/>
      <c r="Y263" s="49"/>
      <c r="Z263" s="52"/>
      <c r="AA263" s="189">
        <v>44560</v>
      </c>
      <c r="AB263" s="189">
        <v>44664</v>
      </c>
      <c r="AC263" s="189">
        <v>44678</v>
      </c>
      <c r="AD263" s="193">
        <v>4</v>
      </c>
      <c r="AE263" s="56"/>
      <c r="AF263" s="56"/>
      <c r="AG263" s="56"/>
      <c r="AH263" s="56"/>
      <c r="AI263" s="52"/>
      <c r="AJ263" s="52" t="s">
        <v>1922</v>
      </c>
      <c r="AK263" s="54"/>
      <c r="AL263" s="56"/>
      <c r="AM263" s="56"/>
      <c r="AN263" s="56"/>
      <c r="AO263" s="58"/>
      <c r="AP263" s="58"/>
      <c r="AQ263" s="56"/>
      <c r="AR263" s="59"/>
      <c r="AS263" s="60"/>
      <c r="AT263" s="61" t="e">
        <f t="shared" ca="1" si="71"/>
        <v>#DIV/0!</v>
      </c>
      <c r="AU263" s="62">
        <v>0</v>
      </c>
      <c r="AV263" s="62"/>
      <c r="AW263" s="68">
        <v>0</v>
      </c>
      <c r="AX263" s="65">
        <v>0</v>
      </c>
      <c r="AY263" s="66">
        <f t="shared" si="72"/>
        <v>0</v>
      </c>
      <c r="AZ263" s="63">
        <f t="shared" si="73"/>
        <v>0</v>
      </c>
      <c r="BA263" s="63">
        <f t="shared" si="74"/>
        <v>0</v>
      </c>
      <c r="BB263" s="59" t="s">
        <v>1381</v>
      </c>
      <c r="BC263" s="59" t="s">
        <v>1781</v>
      </c>
      <c r="BD263" s="60"/>
      <c r="BE263" s="60"/>
      <c r="BF263" s="60"/>
    </row>
    <row r="264" spans="1:58" s="12" customFormat="1" ht="51" x14ac:dyDescent="0.25">
      <c r="A264" s="49"/>
      <c r="B264" s="50"/>
      <c r="C264" s="69"/>
      <c r="D264" s="52" t="s">
        <v>1536</v>
      </c>
      <c r="E264" s="52"/>
      <c r="F264" s="52" t="s">
        <v>1923</v>
      </c>
      <c r="G264" s="49" t="s">
        <v>121</v>
      </c>
      <c r="H264" s="187" t="s">
        <v>110</v>
      </c>
      <c r="I264" s="53" t="s">
        <v>714</v>
      </c>
      <c r="J264" s="54">
        <v>1300000000</v>
      </c>
      <c r="K264" s="52"/>
      <c r="L264" s="52"/>
      <c r="M264" s="49"/>
      <c r="N264" s="52"/>
      <c r="O264" s="55"/>
      <c r="P264" s="52"/>
      <c r="Q264" s="91" t="s">
        <v>1924</v>
      </c>
      <c r="R264" s="52"/>
      <c r="S264" s="52"/>
      <c r="T264" s="52"/>
      <c r="U264" s="52"/>
      <c r="V264" s="52"/>
      <c r="W264" s="52"/>
      <c r="X264" s="52"/>
      <c r="Y264" s="49"/>
      <c r="Z264" s="52"/>
      <c r="AA264" s="189">
        <v>44560</v>
      </c>
      <c r="AB264" s="189">
        <v>44664</v>
      </c>
      <c r="AC264" s="189">
        <v>44678</v>
      </c>
      <c r="AD264" s="193">
        <v>4</v>
      </c>
      <c r="AE264" s="56"/>
      <c r="AF264" s="56"/>
      <c r="AG264" s="56"/>
      <c r="AH264" s="56"/>
      <c r="AI264" s="52"/>
      <c r="AJ264" s="52" t="s">
        <v>1923</v>
      </c>
      <c r="AK264" s="54"/>
      <c r="AL264" s="56"/>
      <c r="AM264" s="56"/>
      <c r="AN264" s="56"/>
      <c r="AO264" s="58"/>
      <c r="AP264" s="58"/>
      <c r="AQ264" s="56"/>
      <c r="AR264" s="59"/>
      <c r="AS264" s="60"/>
      <c r="AT264" s="61" t="e">
        <f t="shared" ca="1" si="71"/>
        <v>#DIV/0!</v>
      </c>
      <c r="AU264" s="62">
        <v>0</v>
      </c>
      <c r="AV264" s="62"/>
      <c r="AW264" s="68">
        <v>0</v>
      </c>
      <c r="AX264" s="65">
        <v>0</v>
      </c>
      <c r="AY264" s="66">
        <f t="shared" si="72"/>
        <v>0</v>
      </c>
      <c r="AZ264" s="63">
        <f t="shared" si="73"/>
        <v>0</v>
      </c>
      <c r="BA264" s="63">
        <f t="shared" si="74"/>
        <v>0</v>
      </c>
      <c r="BB264" s="59" t="s">
        <v>1381</v>
      </c>
      <c r="BC264" s="59" t="s">
        <v>1781</v>
      </c>
      <c r="BD264" s="60"/>
      <c r="BE264" s="60"/>
      <c r="BF264" s="60"/>
    </row>
    <row r="265" spans="1:58" s="12" customFormat="1" ht="51" x14ac:dyDescent="0.25">
      <c r="A265" s="49"/>
      <c r="B265" s="50"/>
      <c r="C265" s="69"/>
      <c r="D265" s="52" t="s">
        <v>1536</v>
      </c>
      <c r="E265" s="52"/>
      <c r="F265" s="52" t="s">
        <v>1872</v>
      </c>
      <c r="G265" s="49" t="s">
        <v>121</v>
      </c>
      <c r="H265" s="187" t="s">
        <v>110</v>
      </c>
      <c r="I265" s="53" t="s">
        <v>714</v>
      </c>
      <c r="J265" s="54">
        <v>4500000000</v>
      </c>
      <c r="K265" s="52"/>
      <c r="L265" s="52"/>
      <c r="M265" s="49"/>
      <c r="N265" s="52"/>
      <c r="O265" s="55" t="s">
        <v>176</v>
      </c>
      <c r="P265" s="52"/>
      <c r="Q265" s="91" t="s">
        <v>1299</v>
      </c>
      <c r="R265" s="52"/>
      <c r="S265" s="52"/>
      <c r="T265" s="52"/>
      <c r="U265" s="52"/>
      <c r="V265" s="52"/>
      <c r="W265" s="52"/>
      <c r="X265" s="52"/>
      <c r="Y265" s="49"/>
      <c r="Z265" s="52"/>
      <c r="AA265" s="189">
        <v>44560</v>
      </c>
      <c r="AB265" s="189">
        <v>44664</v>
      </c>
      <c r="AC265" s="189">
        <v>44678</v>
      </c>
      <c r="AD265" s="193">
        <v>4</v>
      </c>
      <c r="AE265" s="56"/>
      <c r="AF265" s="56"/>
      <c r="AG265" s="56"/>
      <c r="AH265" s="56"/>
      <c r="AI265" s="52"/>
      <c r="AJ265" s="52" t="s">
        <v>1872</v>
      </c>
      <c r="AK265" s="54"/>
      <c r="AL265" s="56"/>
      <c r="AM265" s="56"/>
      <c r="AN265" s="56"/>
      <c r="AO265" s="58"/>
      <c r="AP265" s="58"/>
      <c r="AQ265" s="56"/>
      <c r="AR265" s="59"/>
      <c r="AS265" s="60"/>
      <c r="AT265" s="61" t="e">
        <f t="shared" ca="1" si="63"/>
        <v>#DIV/0!</v>
      </c>
      <c r="AU265" s="62">
        <v>0</v>
      </c>
      <c r="AV265" s="62"/>
      <c r="AW265" s="68">
        <v>0</v>
      </c>
      <c r="AX265" s="65">
        <v>0</v>
      </c>
      <c r="AY265" s="66">
        <f t="shared" si="68"/>
        <v>0</v>
      </c>
      <c r="AZ265" s="63">
        <f t="shared" si="69"/>
        <v>0</v>
      </c>
      <c r="BA265" s="63">
        <f t="shared" si="70"/>
        <v>0</v>
      </c>
      <c r="BB265" s="59" t="s">
        <v>1381</v>
      </c>
      <c r="BC265" s="59" t="s">
        <v>1781</v>
      </c>
      <c r="BD265" s="60" t="s">
        <v>1873</v>
      </c>
      <c r="BE265" s="60"/>
      <c r="BF265" s="60"/>
    </row>
    <row r="266" spans="1:58" s="12" customFormat="1" ht="38.25" x14ac:dyDescent="0.25">
      <c r="A266" s="49"/>
      <c r="B266" s="50"/>
      <c r="C266" s="69"/>
      <c r="D266" s="52"/>
      <c r="E266" s="52"/>
      <c r="F266" s="52" t="s">
        <v>1875</v>
      </c>
      <c r="G266" s="49" t="s">
        <v>113</v>
      </c>
      <c r="H266" s="187" t="s">
        <v>110</v>
      </c>
      <c r="I266" s="53" t="s">
        <v>714</v>
      </c>
      <c r="J266" s="54">
        <v>70000000000</v>
      </c>
      <c r="K266" s="52"/>
      <c r="L266" s="52"/>
      <c r="M266" s="49"/>
      <c r="N266" s="52"/>
      <c r="O266" s="55" t="s">
        <v>176</v>
      </c>
      <c r="P266" s="52"/>
      <c r="Q266" s="91" t="s">
        <v>1820</v>
      </c>
      <c r="R266" s="52"/>
      <c r="S266" s="52"/>
      <c r="T266" s="52"/>
      <c r="U266" s="52"/>
      <c r="V266" s="52"/>
      <c r="W266" s="52"/>
      <c r="X266" s="52"/>
      <c r="Y266" s="49"/>
      <c r="Z266" s="52"/>
      <c r="AA266" s="189">
        <v>44560</v>
      </c>
      <c r="AB266" s="189">
        <v>44664</v>
      </c>
      <c r="AC266" s="189">
        <v>44678</v>
      </c>
      <c r="AD266" s="193">
        <v>4</v>
      </c>
      <c r="AE266" s="56"/>
      <c r="AF266" s="56"/>
      <c r="AG266" s="56"/>
      <c r="AH266" s="56"/>
      <c r="AI266" s="52"/>
      <c r="AJ266" s="52" t="s">
        <v>1875</v>
      </c>
      <c r="AK266" s="54"/>
      <c r="AL266" s="56"/>
      <c r="AM266" s="56"/>
      <c r="AN266" s="56"/>
      <c r="AO266" s="58"/>
      <c r="AP266" s="58"/>
      <c r="AQ266" s="56"/>
      <c r="AR266" s="59"/>
      <c r="AS266" s="60"/>
      <c r="AT266" s="61" t="e">
        <f t="shared" ca="1" si="63"/>
        <v>#DIV/0!</v>
      </c>
      <c r="AU266" s="62">
        <v>0</v>
      </c>
      <c r="AV266" s="62"/>
      <c r="AW266" s="68">
        <v>0</v>
      </c>
      <c r="AX266" s="65">
        <v>0</v>
      </c>
      <c r="AY266" s="66">
        <f t="shared" si="68"/>
        <v>0</v>
      </c>
      <c r="AZ266" s="63">
        <f t="shared" si="69"/>
        <v>0</v>
      </c>
      <c r="BA266" s="63">
        <f t="shared" si="70"/>
        <v>0</v>
      </c>
      <c r="BB266" s="59" t="s">
        <v>1381</v>
      </c>
      <c r="BC266" s="59" t="s">
        <v>1781</v>
      </c>
      <c r="BD266" s="60"/>
      <c r="BE266" s="60"/>
      <c r="BF266" s="60"/>
    </row>
    <row r="267" spans="1:58" s="12" customFormat="1" ht="25.5" x14ac:dyDescent="0.25">
      <c r="A267" s="49"/>
      <c r="B267" s="50"/>
      <c r="C267" s="69"/>
      <c r="D267" s="52"/>
      <c r="E267" s="52"/>
      <c r="F267" s="52" t="s">
        <v>1877</v>
      </c>
      <c r="G267" s="49" t="s">
        <v>114</v>
      </c>
      <c r="H267" s="187" t="s">
        <v>110</v>
      </c>
      <c r="I267" s="53" t="s">
        <v>714</v>
      </c>
      <c r="J267" s="54">
        <v>200000000</v>
      </c>
      <c r="K267" s="52"/>
      <c r="L267" s="52"/>
      <c r="M267" s="49"/>
      <c r="N267" s="52"/>
      <c r="O267" s="55" t="s">
        <v>176</v>
      </c>
      <c r="P267" s="52"/>
      <c r="Q267" s="91" t="s">
        <v>1303</v>
      </c>
      <c r="R267" s="52"/>
      <c r="S267" s="52"/>
      <c r="T267" s="52"/>
      <c r="U267" s="52"/>
      <c r="V267" s="52"/>
      <c r="W267" s="52"/>
      <c r="X267" s="52"/>
      <c r="Y267" s="49"/>
      <c r="Z267" s="52"/>
      <c r="AA267" s="189">
        <v>44560</v>
      </c>
      <c r="AB267" s="189">
        <v>44664</v>
      </c>
      <c r="AC267" s="189">
        <v>44678</v>
      </c>
      <c r="AD267" s="193">
        <v>4</v>
      </c>
      <c r="AE267" s="56"/>
      <c r="AF267" s="56"/>
      <c r="AG267" s="56"/>
      <c r="AH267" s="56"/>
      <c r="AI267" s="52"/>
      <c r="AJ267" s="52" t="s">
        <v>1877</v>
      </c>
      <c r="AK267" s="54"/>
      <c r="AL267" s="56"/>
      <c r="AM267" s="56"/>
      <c r="AN267" s="56"/>
      <c r="AO267" s="58"/>
      <c r="AP267" s="58"/>
      <c r="AQ267" s="56"/>
      <c r="AR267" s="59"/>
      <c r="AS267" s="60"/>
      <c r="AT267" s="61" t="e">
        <f t="shared" ca="1" si="63"/>
        <v>#DIV/0!</v>
      </c>
      <c r="AU267" s="62">
        <v>0</v>
      </c>
      <c r="AV267" s="62"/>
      <c r="AW267" s="68">
        <v>0</v>
      </c>
      <c r="AX267" s="65">
        <v>0</v>
      </c>
      <c r="AY267" s="66">
        <f t="shared" si="68"/>
        <v>0</v>
      </c>
      <c r="AZ267" s="63">
        <f t="shared" si="69"/>
        <v>0</v>
      </c>
      <c r="BA267" s="63">
        <f t="shared" si="70"/>
        <v>0</v>
      </c>
      <c r="BB267" s="59" t="s">
        <v>1381</v>
      </c>
      <c r="BC267" s="59" t="s">
        <v>1781</v>
      </c>
      <c r="BD267" s="60"/>
      <c r="BE267" s="60"/>
      <c r="BF267" s="60"/>
    </row>
    <row r="268" spans="1:58" s="12" customFormat="1" ht="25.5" x14ac:dyDescent="0.25">
      <c r="A268" s="49"/>
      <c r="B268" s="50"/>
      <c r="C268" s="69"/>
      <c r="D268" s="52"/>
      <c r="E268" s="52"/>
      <c r="F268" s="52" t="s">
        <v>1878</v>
      </c>
      <c r="G268" s="49" t="s">
        <v>114</v>
      </c>
      <c r="H268" s="187" t="s">
        <v>110</v>
      </c>
      <c r="I268" s="53" t="s">
        <v>714</v>
      </c>
      <c r="J268" s="54" t="s">
        <v>1879</v>
      </c>
      <c r="K268" s="52"/>
      <c r="L268" s="52"/>
      <c r="M268" s="49"/>
      <c r="N268" s="52"/>
      <c r="O268" s="55" t="s">
        <v>176</v>
      </c>
      <c r="P268" s="52"/>
      <c r="Q268" s="91" t="s">
        <v>1504</v>
      </c>
      <c r="R268" s="52"/>
      <c r="S268" s="52"/>
      <c r="T268" s="52"/>
      <c r="U268" s="52"/>
      <c r="V268" s="52"/>
      <c r="W268" s="52"/>
      <c r="X268" s="52"/>
      <c r="Y268" s="49"/>
      <c r="Z268" s="52"/>
      <c r="AA268" s="189">
        <v>44560</v>
      </c>
      <c r="AB268" s="189">
        <v>44664</v>
      </c>
      <c r="AC268" s="189">
        <v>44678</v>
      </c>
      <c r="AD268" s="193">
        <v>4</v>
      </c>
      <c r="AE268" s="56"/>
      <c r="AF268" s="56"/>
      <c r="AG268" s="56"/>
      <c r="AH268" s="56"/>
      <c r="AI268" s="52"/>
      <c r="AJ268" s="52" t="s">
        <v>1878</v>
      </c>
      <c r="AK268" s="54"/>
      <c r="AL268" s="56"/>
      <c r="AM268" s="56"/>
      <c r="AN268" s="56"/>
      <c r="AO268" s="58"/>
      <c r="AP268" s="58"/>
      <c r="AQ268" s="56"/>
      <c r="AR268" s="59"/>
      <c r="AS268" s="60"/>
      <c r="AT268" s="61" t="e">
        <f t="shared" ca="1" si="63"/>
        <v>#DIV/0!</v>
      </c>
      <c r="AU268" s="62">
        <v>0</v>
      </c>
      <c r="AV268" s="62"/>
      <c r="AW268" s="68">
        <v>0</v>
      </c>
      <c r="AX268" s="65">
        <v>0</v>
      </c>
      <c r="AY268" s="66">
        <f t="shared" si="68"/>
        <v>0</v>
      </c>
      <c r="AZ268" s="63">
        <f t="shared" si="69"/>
        <v>0</v>
      </c>
      <c r="BA268" s="63">
        <f t="shared" si="70"/>
        <v>0</v>
      </c>
      <c r="BB268" s="59" t="s">
        <v>1381</v>
      </c>
      <c r="BC268" s="59" t="s">
        <v>1781</v>
      </c>
      <c r="BD268" s="60"/>
      <c r="BE268" s="60"/>
      <c r="BF268" s="60"/>
    </row>
    <row r="269" spans="1:58" s="12" customFormat="1" ht="409.5" x14ac:dyDescent="0.25">
      <c r="A269" s="49"/>
      <c r="B269" s="50"/>
      <c r="C269" s="69"/>
      <c r="D269" s="52"/>
      <c r="E269" s="52"/>
      <c r="F269" s="52" t="s">
        <v>1880</v>
      </c>
      <c r="G269" s="49" t="s">
        <v>115</v>
      </c>
      <c r="H269" s="187" t="s">
        <v>109</v>
      </c>
      <c r="I269" s="53" t="s">
        <v>714</v>
      </c>
      <c r="J269" s="54">
        <v>7465000000</v>
      </c>
      <c r="K269" s="52"/>
      <c r="L269" s="52"/>
      <c r="M269" s="49"/>
      <c r="N269" s="52"/>
      <c r="O269" s="55" t="s">
        <v>176</v>
      </c>
      <c r="P269" s="52"/>
      <c r="Q269" s="91" t="s">
        <v>1897</v>
      </c>
      <c r="R269" s="52"/>
      <c r="S269" s="52"/>
      <c r="T269" s="52"/>
      <c r="U269" s="52"/>
      <c r="V269" s="52"/>
      <c r="W269" s="52"/>
      <c r="X269" s="52"/>
      <c r="Y269" s="49"/>
      <c r="Z269" s="52"/>
      <c r="AA269" s="189">
        <v>44560</v>
      </c>
      <c r="AB269" s="189">
        <v>44664</v>
      </c>
      <c r="AC269" s="189">
        <v>44676</v>
      </c>
      <c r="AD269" s="193">
        <v>4</v>
      </c>
      <c r="AE269" s="56"/>
      <c r="AF269" s="56"/>
      <c r="AG269" s="56"/>
      <c r="AH269" s="56"/>
      <c r="AI269" s="52"/>
      <c r="AJ269" s="52" t="s">
        <v>1880</v>
      </c>
      <c r="AK269" s="54"/>
      <c r="AL269" s="56"/>
      <c r="AM269" s="56"/>
      <c r="AN269" s="56"/>
      <c r="AO269" s="58"/>
      <c r="AP269" s="58"/>
      <c r="AQ269" s="56"/>
      <c r="AR269" s="59"/>
      <c r="AS269" s="60"/>
      <c r="AT269" s="61" t="e">
        <f t="shared" ca="1" si="63"/>
        <v>#DIV/0!</v>
      </c>
      <c r="AU269" s="62">
        <v>0</v>
      </c>
      <c r="AV269" s="62"/>
      <c r="AW269" s="68">
        <v>0</v>
      </c>
      <c r="AX269" s="65">
        <v>0</v>
      </c>
      <c r="AY269" s="66">
        <f t="shared" si="68"/>
        <v>0</v>
      </c>
      <c r="AZ269" s="63">
        <f t="shared" si="69"/>
        <v>0</v>
      </c>
      <c r="BA269" s="63">
        <f t="shared" si="70"/>
        <v>0</v>
      </c>
      <c r="BB269" s="59" t="s">
        <v>1381</v>
      </c>
      <c r="BC269" s="59" t="s">
        <v>1781</v>
      </c>
      <c r="BD269" s="60"/>
      <c r="BE269" s="60"/>
      <c r="BF269" s="60"/>
    </row>
    <row r="270" spans="1:58" s="12" customFormat="1" ht="25.5" x14ac:dyDescent="0.25">
      <c r="A270" s="49"/>
      <c r="B270" s="50"/>
      <c r="C270" s="69"/>
      <c r="D270" s="52"/>
      <c r="E270" s="52"/>
      <c r="F270" s="52" t="s">
        <v>1881</v>
      </c>
      <c r="G270" s="49" t="s">
        <v>115</v>
      </c>
      <c r="H270" s="187" t="s">
        <v>109</v>
      </c>
      <c r="I270" s="53" t="s">
        <v>714</v>
      </c>
      <c r="J270" s="54">
        <v>2750000000</v>
      </c>
      <c r="K270" s="52"/>
      <c r="L270" s="52"/>
      <c r="M270" s="49"/>
      <c r="N270" s="52"/>
      <c r="O270" s="55" t="s">
        <v>176</v>
      </c>
      <c r="P270" s="52"/>
      <c r="Q270" s="91"/>
      <c r="R270" s="52"/>
      <c r="S270" s="52"/>
      <c r="T270" s="52"/>
      <c r="U270" s="52"/>
      <c r="V270" s="52"/>
      <c r="W270" s="52"/>
      <c r="X270" s="52"/>
      <c r="Y270" s="49"/>
      <c r="Z270" s="52"/>
      <c r="AA270" s="189">
        <v>44560</v>
      </c>
      <c r="AB270" s="189">
        <v>44664</v>
      </c>
      <c r="AC270" s="189">
        <v>44677</v>
      </c>
      <c r="AD270" s="193">
        <v>4</v>
      </c>
      <c r="AE270" s="56"/>
      <c r="AF270" s="56"/>
      <c r="AG270" s="56"/>
      <c r="AH270" s="56"/>
      <c r="AI270" s="52"/>
      <c r="AJ270" s="52" t="s">
        <v>1881</v>
      </c>
      <c r="AK270" s="54"/>
      <c r="AL270" s="56"/>
      <c r="AM270" s="56"/>
      <c r="AN270" s="56"/>
      <c r="AO270" s="58"/>
      <c r="AP270" s="58"/>
      <c r="AQ270" s="56"/>
      <c r="AR270" s="59"/>
      <c r="AS270" s="60"/>
      <c r="AT270" s="61" t="e">
        <f t="shared" ca="1" si="63"/>
        <v>#DIV/0!</v>
      </c>
      <c r="AU270" s="62">
        <v>0</v>
      </c>
      <c r="AV270" s="62"/>
      <c r="AW270" s="68">
        <v>0</v>
      </c>
      <c r="AX270" s="65">
        <v>0</v>
      </c>
      <c r="AY270" s="66">
        <f t="shared" si="68"/>
        <v>0</v>
      </c>
      <c r="AZ270" s="63">
        <f t="shared" si="69"/>
        <v>0</v>
      </c>
      <c r="BA270" s="63">
        <f t="shared" si="70"/>
        <v>0</v>
      </c>
      <c r="BB270" s="59" t="s">
        <v>1381</v>
      </c>
      <c r="BC270" s="59" t="s">
        <v>1781</v>
      </c>
      <c r="BD270" s="60"/>
      <c r="BE270" s="60"/>
      <c r="BF270" s="60"/>
    </row>
    <row r="271" spans="1:58" s="12" customFormat="1" ht="25.5" x14ac:dyDescent="0.25">
      <c r="A271" s="49"/>
      <c r="B271" s="50"/>
      <c r="C271" s="69"/>
      <c r="D271" s="52"/>
      <c r="E271" s="52"/>
      <c r="F271" s="52" t="s">
        <v>1883</v>
      </c>
      <c r="G271" s="49" t="s">
        <v>1882</v>
      </c>
      <c r="H271" s="187" t="s">
        <v>109</v>
      </c>
      <c r="I271" s="53" t="s">
        <v>714</v>
      </c>
      <c r="J271" s="54">
        <v>20000000</v>
      </c>
      <c r="K271" s="52"/>
      <c r="L271" s="52"/>
      <c r="M271" s="49"/>
      <c r="N271" s="52"/>
      <c r="O271" s="55" t="s">
        <v>176</v>
      </c>
      <c r="P271" s="52"/>
      <c r="Q271" s="91"/>
      <c r="R271" s="52"/>
      <c r="S271" s="52"/>
      <c r="T271" s="52"/>
      <c r="U271" s="52"/>
      <c r="V271" s="52"/>
      <c r="W271" s="52"/>
      <c r="X271" s="52"/>
      <c r="Y271" s="49"/>
      <c r="Z271" s="52"/>
      <c r="AA271" s="189">
        <v>44560</v>
      </c>
      <c r="AB271" s="189">
        <v>44664</v>
      </c>
      <c r="AC271" s="189">
        <v>44678</v>
      </c>
      <c r="AD271" s="193">
        <v>4</v>
      </c>
      <c r="AE271" s="56"/>
      <c r="AF271" s="56"/>
      <c r="AG271" s="56"/>
      <c r="AH271" s="56"/>
      <c r="AI271" s="52"/>
      <c r="AJ271" s="52" t="s">
        <v>1883</v>
      </c>
      <c r="AK271" s="54"/>
      <c r="AL271" s="56"/>
      <c r="AM271" s="56"/>
      <c r="AN271" s="56"/>
      <c r="AO271" s="58"/>
      <c r="AP271" s="58"/>
      <c r="AQ271" s="56"/>
      <c r="AR271" s="59"/>
      <c r="AS271" s="60"/>
      <c r="AT271" s="61" t="e">
        <f t="shared" ca="1" si="63"/>
        <v>#DIV/0!</v>
      </c>
      <c r="AU271" s="62">
        <v>0</v>
      </c>
      <c r="AV271" s="62"/>
      <c r="AW271" s="68">
        <v>0</v>
      </c>
      <c r="AX271" s="65">
        <v>0</v>
      </c>
      <c r="AY271" s="66">
        <f t="shared" si="68"/>
        <v>0</v>
      </c>
      <c r="AZ271" s="63">
        <f t="shared" si="69"/>
        <v>0</v>
      </c>
      <c r="BA271" s="63">
        <f t="shared" si="70"/>
        <v>0</v>
      </c>
      <c r="BB271" s="59" t="s">
        <v>1381</v>
      </c>
      <c r="BC271" s="59" t="s">
        <v>1781</v>
      </c>
      <c r="BD271" s="60"/>
      <c r="BE271" s="60"/>
      <c r="BF271" s="60"/>
    </row>
    <row r="272" spans="1:58" s="12" customFormat="1" ht="38.25" x14ac:dyDescent="0.25">
      <c r="A272" s="49"/>
      <c r="B272" s="50"/>
      <c r="C272" s="69"/>
      <c r="D272" s="52"/>
      <c r="E272" s="52"/>
      <c r="F272" s="52" t="s">
        <v>1898</v>
      </c>
      <c r="G272" s="49" t="s">
        <v>121</v>
      </c>
      <c r="H272" s="187" t="s">
        <v>110</v>
      </c>
      <c r="I272" s="53" t="s">
        <v>714</v>
      </c>
      <c r="J272" s="54">
        <v>140000000</v>
      </c>
      <c r="K272" s="52"/>
      <c r="L272" s="52"/>
      <c r="M272" s="49"/>
      <c r="N272" s="52"/>
      <c r="O272" s="55" t="s">
        <v>176</v>
      </c>
      <c r="P272" s="52"/>
      <c r="Q272" s="91" t="s">
        <v>1931</v>
      </c>
      <c r="R272" s="52"/>
      <c r="S272" s="52"/>
      <c r="T272" s="52"/>
      <c r="U272" s="52"/>
      <c r="V272" s="52"/>
      <c r="W272" s="52"/>
      <c r="X272" s="52"/>
      <c r="Y272" s="49"/>
      <c r="Z272" s="52"/>
      <c r="AA272" s="189"/>
      <c r="AB272" s="189"/>
      <c r="AC272" s="189"/>
      <c r="AD272" s="193"/>
      <c r="AE272" s="56"/>
      <c r="AF272" s="56"/>
      <c r="AG272" s="56"/>
      <c r="AH272" s="56"/>
      <c r="AI272" s="52" t="s">
        <v>1902</v>
      </c>
      <c r="AJ272" s="52" t="str">
        <f t="shared" ref="AJ272:AJ302" si="75">+F272</f>
        <v>Travaux d'urgence de construction de pont mixte sur la RIP 93 au pk 14+900</v>
      </c>
      <c r="AK272" s="54">
        <v>139864000</v>
      </c>
      <c r="AL272" s="56"/>
      <c r="AM272" s="56"/>
      <c r="AN272" s="56"/>
      <c r="AO272" s="58"/>
      <c r="AP272" s="58"/>
      <c r="AQ272" s="56"/>
      <c r="AR272" s="59">
        <v>20</v>
      </c>
      <c r="AS272" s="60" t="s">
        <v>1900</v>
      </c>
      <c r="AT272" s="61">
        <f t="shared" ca="1" si="63"/>
        <v>2267.75</v>
      </c>
      <c r="AU272" s="62">
        <v>0</v>
      </c>
      <c r="AV272" s="62"/>
      <c r="AW272" s="68">
        <v>0</v>
      </c>
      <c r="AX272" s="65">
        <v>0</v>
      </c>
      <c r="AY272" s="66">
        <f t="shared" si="68"/>
        <v>0</v>
      </c>
      <c r="AZ272" s="63">
        <f t="shared" si="69"/>
        <v>0</v>
      </c>
      <c r="BA272" s="63">
        <f t="shared" si="70"/>
        <v>0</v>
      </c>
      <c r="BB272" s="59" t="s">
        <v>1381</v>
      </c>
      <c r="BC272" s="59" t="s">
        <v>1781</v>
      </c>
      <c r="BD272" s="60" t="s">
        <v>1899</v>
      </c>
      <c r="BE272" s="60"/>
      <c r="BF272" s="60"/>
    </row>
    <row r="273" spans="1:58" s="12" customFormat="1" ht="38.25" x14ac:dyDescent="0.25">
      <c r="A273" s="49"/>
      <c r="B273" s="50"/>
      <c r="C273" s="69"/>
      <c r="D273" s="52"/>
      <c r="E273" s="52"/>
      <c r="F273" s="52" t="s">
        <v>1901</v>
      </c>
      <c r="G273" s="49" t="s">
        <v>113</v>
      </c>
      <c r="H273" s="187" t="s">
        <v>110</v>
      </c>
      <c r="I273" s="53" t="s">
        <v>714</v>
      </c>
      <c r="J273" s="54">
        <v>182000000</v>
      </c>
      <c r="K273" s="52"/>
      <c r="L273" s="52" t="s">
        <v>1134</v>
      </c>
      <c r="M273" s="49">
        <v>6</v>
      </c>
      <c r="N273" s="52"/>
      <c r="O273" s="55" t="s">
        <v>176</v>
      </c>
      <c r="P273" s="52"/>
      <c r="Q273" s="91" t="s">
        <v>1932</v>
      </c>
      <c r="R273" s="52"/>
      <c r="S273" s="52"/>
      <c r="T273" s="52"/>
      <c r="U273" s="52"/>
      <c r="V273" s="52"/>
      <c r="W273" s="52"/>
      <c r="X273" s="52"/>
      <c r="Y273" s="49"/>
      <c r="Z273" s="52"/>
      <c r="AA273" s="189"/>
      <c r="AB273" s="189"/>
      <c r="AC273" s="189"/>
      <c r="AD273" s="193"/>
      <c r="AE273" s="56"/>
      <c r="AF273" s="56"/>
      <c r="AG273" s="56"/>
      <c r="AH273" s="56"/>
      <c r="AI273" s="52" t="s">
        <v>1903</v>
      </c>
      <c r="AJ273" s="52" t="str">
        <f t="shared" si="75"/>
        <v>Travaux de construction d'un pont en  BA de 6ml sur la route vers hôpital Sahamazava, dans la ville d'Andapa</v>
      </c>
      <c r="AK273" s="54">
        <v>181815700</v>
      </c>
      <c r="AL273" s="56"/>
      <c r="AM273" s="56"/>
      <c r="AN273" s="56"/>
      <c r="AO273" s="58"/>
      <c r="AP273" s="58"/>
      <c r="AQ273" s="56"/>
      <c r="AR273" s="59">
        <v>20</v>
      </c>
      <c r="AS273" s="60" t="s">
        <v>1904</v>
      </c>
      <c r="AT273" s="61">
        <f t="shared" ca="1" si="63"/>
        <v>2267.75</v>
      </c>
      <c r="AU273" s="62">
        <v>0</v>
      </c>
      <c r="AV273" s="62"/>
      <c r="AW273" s="68">
        <v>0</v>
      </c>
      <c r="AX273" s="65">
        <v>0</v>
      </c>
      <c r="AY273" s="66">
        <f t="shared" si="68"/>
        <v>0</v>
      </c>
      <c r="AZ273" s="63">
        <f t="shared" si="69"/>
        <v>0</v>
      </c>
      <c r="BA273" s="63">
        <f t="shared" si="70"/>
        <v>0</v>
      </c>
      <c r="BB273" s="59" t="s">
        <v>1381</v>
      </c>
      <c r="BC273" s="59" t="s">
        <v>1781</v>
      </c>
      <c r="BD273" s="60" t="s">
        <v>2004</v>
      </c>
      <c r="BE273" s="60"/>
      <c r="BF273" s="60"/>
    </row>
    <row r="274" spans="1:58" s="12" customFormat="1" ht="38.25" x14ac:dyDescent="0.25">
      <c r="A274" s="49"/>
      <c r="B274" s="50"/>
      <c r="C274" s="69"/>
      <c r="D274" s="52"/>
      <c r="E274" s="52"/>
      <c r="F274" s="52" t="s">
        <v>1906</v>
      </c>
      <c r="G274" s="49" t="s">
        <v>113</v>
      </c>
      <c r="H274" s="187" t="s">
        <v>110</v>
      </c>
      <c r="I274" s="53" t="s">
        <v>714</v>
      </c>
      <c r="J274" s="54">
        <v>490000000</v>
      </c>
      <c r="K274" s="52"/>
      <c r="L274" s="52"/>
      <c r="M274" s="49"/>
      <c r="N274" s="52"/>
      <c r="O274" s="55" t="s">
        <v>176</v>
      </c>
      <c r="P274" s="52"/>
      <c r="Q274" s="91" t="s">
        <v>1932</v>
      </c>
      <c r="R274" s="52"/>
      <c r="S274" s="52"/>
      <c r="T274" s="52"/>
      <c r="U274" s="52"/>
      <c r="V274" s="52"/>
      <c r="W274" s="52"/>
      <c r="X274" s="52"/>
      <c r="Y274" s="49"/>
      <c r="Z274" s="52"/>
      <c r="AA274" s="189"/>
      <c r="AB274" s="189"/>
      <c r="AC274" s="189"/>
      <c r="AD274" s="193"/>
      <c r="AE274" s="56"/>
      <c r="AF274" s="56"/>
      <c r="AG274" s="56"/>
      <c r="AH274" s="56"/>
      <c r="AI274" s="52" t="s">
        <v>1907</v>
      </c>
      <c r="AJ274" s="52" t="str">
        <f t="shared" si="75"/>
        <v>Travaux de démontange du pont bailey et construction d'un pont en  BA sur la route vers hôpitale Sahamazava, dans la ville d'Andapa</v>
      </c>
      <c r="AK274" s="54">
        <v>489760090</v>
      </c>
      <c r="AL274" s="56"/>
      <c r="AM274" s="56"/>
      <c r="AN274" s="56"/>
      <c r="AO274" s="58"/>
      <c r="AP274" s="58"/>
      <c r="AQ274" s="56"/>
      <c r="AR274" s="59">
        <v>20</v>
      </c>
      <c r="AS274" s="60" t="s">
        <v>1904</v>
      </c>
      <c r="AT274" s="61">
        <f t="shared" ca="1" si="63"/>
        <v>2267.75</v>
      </c>
      <c r="AU274" s="62">
        <v>0</v>
      </c>
      <c r="AV274" s="62"/>
      <c r="AW274" s="68">
        <v>0</v>
      </c>
      <c r="AX274" s="65">
        <v>0</v>
      </c>
      <c r="AY274" s="66">
        <f t="shared" si="68"/>
        <v>0</v>
      </c>
      <c r="AZ274" s="63">
        <f t="shared" si="69"/>
        <v>0</v>
      </c>
      <c r="BA274" s="63">
        <f t="shared" si="70"/>
        <v>0</v>
      </c>
      <c r="BB274" s="59" t="s">
        <v>1381</v>
      </c>
      <c r="BC274" s="59" t="s">
        <v>1781</v>
      </c>
      <c r="BD274" s="60" t="s">
        <v>1905</v>
      </c>
      <c r="BE274" s="60"/>
      <c r="BF274" s="60"/>
    </row>
    <row r="275" spans="1:58" s="12" customFormat="1" ht="38.25" x14ac:dyDescent="0.25">
      <c r="A275" s="49"/>
      <c r="B275" s="50"/>
      <c r="C275" s="69"/>
      <c r="D275" s="52"/>
      <c r="E275" s="52"/>
      <c r="F275" s="52" t="s">
        <v>1908</v>
      </c>
      <c r="G275" s="49" t="s">
        <v>121</v>
      </c>
      <c r="H275" s="187" t="s">
        <v>110</v>
      </c>
      <c r="I275" s="53" t="s">
        <v>714</v>
      </c>
      <c r="J275" s="54">
        <v>84000000</v>
      </c>
      <c r="K275" s="52"/>
      <c r="L275" s="52"/>
      <c r="M275" s="49"/>
      <c r="N275" s="52"/>
      <c r="O275" s="55" t="s">
        <v>176</v>
      </c>
      <c r="P275" s="52"/>
      <c r="Q275" s="91"/>
      <c r="R275" s="52"/>
      <c r="S275" s="52"/>
      <c r="T275" s="52"/>
      <c r="U275" s="52"/>
      <c r="V275" s="52"/>
      <c r="W275" s="52"/>
      <c r="X275" s="52"/>
      <c r="Y275" s="49"/>
      <c r="Z275" s="52"/>
      <c r="AA275" s="189"/>
      <c r="AB275" s="189"/>
      <c r="AC275" s="189"/>
      <c r="AD275" s="193"/>
      <c r="AE275" s="56"/>
      <c r="AF275" s="56"/>
      <c r="AG275" s="56"/>
      <c r="AH275" s="56"/>
      <c r="AI275" s="52" t="s">
        <v>1909</v>
      </c>
      <c r="AJ275" s="52" t="str">
        <f t="shared" si="75"/>
        <v>Travaux d'urgence de réparation de brèche à Mahazoarivo Antananarivo</v>
      </c>
      <c r="AK275" s="54">
        <v>82906835</v>
      </c>
      <c r="AL275" s="56"/>
      <c r="AM275" s="56"/>
      <c r="AN275" s="56"/>
      <c r="AO275" s="58"/>
      <c r="AP275" s="58"/>
      <c r="AQ275" s="56"/>
      <c r="AR275" s="59">
        <v>20</v>
      </c>
      <c r="AS275" s="60" t="s">
        <v>1910</v>
      </c>
      <c r="AT275" s="61">
        <f t="shared" ca="1" si="63"/>
        <v>2267.75</v>
      </c>
      <c r="AU275" s="62">
        <v>0</v>
      </c>
      <c r="AV275" s="62"/>
      <c r="AW275" s="68">
        <v>0</v>
      </c>
      <c r="AX275" s="65">
        <v>0</v>
      </c>
      <c r="AY275" s="66">
        <f t="shared" si="68"/>
        <v>0</v>
      </c>
      <c r="AZ275" s="63">
        <f t="shared" si="69"/>
        <v>0</v>
      </c>
      <c r="BA275" s="63">
        <f t="shared" si="70"/>
        <v>0</v>
      </c>
      <c r="BB275" s="59" t="s">
        <v>1381</v>
      </c>
      <c r="BC275" s="59" t="s">
        <v>1781</v>
      </c>
      <c r="BD275" s="60" t="s">
        <v>1911</v>
      </c>
      <c r="BE275" s="60"/>
      <c r="BF275" s="60"/>
    </row>
    <row r="276" spans="1:58" s="12" customFormat="1" ht="25.5" x14ac:dyDescent="0.25">
      <c r="A276" s="49"/>
      <c r="B276" s="50"/>
      <c r="C276" s="69"/>
      <c r="D276" s="52"/>
      <c r="E276" s="52"/>
      <c r="F276" s="52" t="s">
        <v>1964</v>
      </c>
      <c r="G276" s="49" t="s">
        <v>121</v>
      </c>
      <c r="H276" s="187" t="s">
        <v>110</v>
      </c>
      <c r="I276" s="53" t="s">
        <v>714</v>
      </c>
      <c r="J276" s="54">
        <v>35000000</v>
      </c>
      <c r="K276" s="52"/>
      <c r="L276" s="52"/>
      <c r="M276" s="49"/>
      <c r="N276" s="52"/>
      <c r="O276" s="55" t="s">
        <v>176</v>
      </c>
      <c r="P276" s="52"/>
      <c r="Q276" s="91" t="s">
        <v>1504</v>
      </c>
      <c r="R276" s="52"/>
      <c r="S276" s="52"/>
      <c r="T276" s="52"/>
      <c r="U276" s="52"/>
      <c r="V276" s="52"/>
      <c r="W276" s="52"/>
      <c r="X276" s="52"/>
      <c r="Y276" s="49"/>
      <c r="Z276" s="52"/>
      <c r="AA276" s="189"/>
      <c r="AB276" s="189"/>
      <c r="AC276" s="189"/>
      <c r="AD276" s="193"/>
      <c r="AE276" s="56"/>
      <c r="AF276" s="56"/>
      <c r="AG276" s="56"/>
      <c r="AH276" s="56"/>
      <c r="AI276" s="52" t="s">
        <v>1977</v>
      </c>
      <c r="AJ276" s="52" t="s">
        <v>1964</v>
      </c>
      <c r="AK276" s="54">
        <v>34978130</v>
      </c>
      <c r="AL276" s="56"/>
      <c r="AM276" s="56"/>
      <c r="AN276" s="56"/>
      <c r="AO276" s="58"/>
      <c r="AP276" s="58"/>
      <c r="AQ276" s="56"/>
      <c r="AR276" s="59">
        <v>20</v>
      </c>
      <c r="AS276" s="60" t="s">
        <v>1981</v>
      </c>
      <c r="AT276" s="61">
        <f t="shared" ref="AT276:AT301" ca="1" si="76">((TODAY())-AQ276)/AR276</f>
        <v>2267.75</v>
      </c>
      <c r="AU276" s="62">
        <v>0</v>
      </c>
      <c r="AV276" s="62"/>
      <c r="AW276" s="68">
        <v>0</v>
      </c>
      <c r="AX276" s="65">
        <v>0</v>
      </c>
      <c r="AY276" s="66">
        <f t="shared" ref="AY276:AY301" si="77">+AU276</f>
        <v>0</v>
      </c>
      <c r="AZ276" s="63">
        <f t="shared" ref="AZ276:AZ301" si="78">+AY276-AX276</f>
        <v>0</v>
      </c>
      <c r="BA276" s="63">
        <f t="shared" ref="BA276:BA301" si="79">+AU276-AW276</f>
        <v>0</v>
      </c>
      <c r="BB276" s="59" t="s">
        <v>1381</v>
      </c>
      <c r="BC276" s="59" t="s">
        <v>1781</v>
      </c>
      <c r="BD276" s="60" t="s">
        <v>1972</v>
      </c>
      <c r="BE276" s="60"/>
      <c r="BF276" s="60"/>
    </row>
    <row r="277" spans="1:58" s="12" customFormat="1" ht="38.25" x14ac:dyDescent="0.25">
      <c r="A277" s="49"/>
      <c r="B277" s="50"/>
      <c r="C277" s="69"/>
      <c r="D277" s="52"/>
      <c r="E277" s="52"/>
      <c r="F277" s="52" t="s">
        <v>1965</v>
      </c>
      <c r="G277" s="49" t="s">
        <v>121</v>
      </c>
      <c r="H277" s="187" t="s">
        <v>110</v>
      </c>
      <c r="I277" s="53" t="s">
        <v>714</v>
      </c>
      <c r="J277" s="54">
        <v>156000000</v>
      </c>
      <c r="K277" s="52"/>
      <c r="L277" s="52"/>
      <c r="M277" s="49"/>
      <c r="N277" s="52"/>
      <c r="O277" s="55" t="s">
        <v>176</v>
      </c>
      <c r="P277" s="52"/>
      <c r="Q277" s="91" t="s">
        <v>1504</v>
      </c>
      <c r="R277" s="52"/>
      <c r="S277" s="52"/>
      <c r="T277" s="52"/>
      <c r="U277" s="52"/>
      <c r="V277" s="52"/>
      <c r="W277" s="52"/>
      <c r="X277" s="52"/>
      <c r="Y277" s="49"/>
      <c r="Z277" s="52"/>
      <c r="AA277" s="189"/>
      <c r="AB277" s="189"/>
      <c r="AC277" s="189"/>
      <c r="AD277" s="193"/>
      <c r="AE277" s="56"/>
      <c r="AF277" s="56"/>
      <c r="AG277" s="56"/>
      <c r="AH277" s="56"/>
      <c r="AI277" s="52" t="s">
        <v>1978</v>
      </c>
      <c r="AJ277" s="52" t="s">
        <v>1965</v>
      </c>
      <c r="AK277" s="54">
        <v>79985655</v>
      </c>
      <c r="AL277" s="56"/>
      <c r="AM277" s="56"/>
      <c r="AN277" s="56"/>
      <c r="AO277" s="58"/>
      <c r="AP277" s="58"/>
      <c r="AQ277" s="56"/>
      <c r="AR277" s="59">
        <v>20</v>
      </c>
      <c r="AS277" s="60" t="s">
        <v>1861</v>
      </c>
      <c r="AT277" s="61">
        <f t="shared" ca="1" si="76"/>
        <v>2267.75</v>
      </c>
      <c r="AU277" s="62">
        <v>0</v>
      </c>
      <c r="AV277" s="62"/>
      <c r="AW277" s="68">
        <v>0</v>
      </c>
      <c r="AX277" s="65">
        <v>0</v>
      </c>
      <c r="AY277" s="66">
        <f t="shared" si="77"/>
        <v>0</v>
      </c>
      <c r="AZ277" s="63">
        <f t="shared" si="78"/>
        <v>0</v>
      </c>
      <c r="BA277" s="63">
        <f t="shared" si="79"/>
        <v>0</v>
      </c>
      <c r="BB277" s="59" t="s">
        <v>1381</v>
      </c>
      <c r="BC277" s="59" t="s">
        <v>1781</v>
      </c>
      <c r="BD277" s="60" t="s">
        <v>1973</v>
      </c>
      <c r="BE277" s="60"/>
      <c r="BF277" s="60"/>
    </row>
    <row r="278" spans="1:58" s="12" customFormat="1" ht="25.5" x14ac:dyDescent="0.25">
      <c r="A278" s="49"/>
      <c r="B278" s="50"/>
      <c r="C278" s="69"/>
      <c r="D278" s="52"/>
      <c r="E278" s="52"/>
      <c r="F278" s="52" t="s">
        <v>1966</v>
      </c>
      <c r="G278" s="49" t="s">
        <v>121</v>
      </c>
      <c r="H278" s="187" t="s">
        <v>110</v>
      </c>
      <c r="I278" s="53" t="s">
        <v>714</v>
      </c>
      <c r="J278" s="54">
        <v>45000000</v>
      </c>
      <c r="K278" s="52"/>
      <c r="L278" s="52"/>
      <c r="M278" s="49"/>
      <c r="N278" s="52"/>
      <c r="O278" s="55" t="s">
        <v>176</v>
      </c>
      <c r="P278" s="52"/>
      <c r="Q278" s="91" t="s">
        <v>1504</v>
      </c>
      <c r="R278" s="52"/>
      <c r="S278" s="52"/>
      <c r="T278" s="52"/>
      <c r="U278" s="52"/>
      <c r="V278" s="52"/>
      <c r="W278" s="52"/>
      <c r="X278" s="52"/>
      <c r="Y278" s="49"/>
      <c r="Z278" s="52"/>
      <c r="AA278" s="189"/>
      <c r="AB278" s="189"/>
      <c r="AC278" s="189"/>
      <c r="AD278" s="193"/>
      <c r="AE278" s="56"/>
      <c r="AF278" s="56"/>
      <c r="AG278" s="56"/>
      <c r="AH278" s="56"/>
      <c r="AI278" s="52" t="s">
        <v>1979</v>
      </c>
      <c r="AJ278" s="52" t="s">
        <v>1966</v>
      </c>
      <c r="AK278" s="54">
        <v>44631840</v>
      </c>
      <c r="AL278" s="56"/>
      <c r="AM278" s="56"/>
      <c r="AN278" s="56"/>
      <c r="AO278" s="58"/>
      <c r="AP278" s="58"/>
      <c r="AQ278" s="56"/>
      <c r="AR278" s="59">
        <v>25</v>
      </c>
      <c r="AS278" s="60" t="s">
        <v>1982</v>
      </c>
      <c r="AT278" s="61">
        <f t="shared" ca="1" si="76"/>
        <v>1814.2</v>
      </c>
      <c r="AU278" s="62">
        <v>0</v>
      </c>
      <c r="AV278" s="62"/>
      <c r="AW278" s="68">
        <v>0</v>
      </c>
      <c r="AX278" s="65">
        <v>0</v>
      </c>
      <c r="AY278" s="66">
        <f t="shared" si="77"/>
        <v>0</v>
      </c>
      <c r="AZ278" s="63">
        <f t="shared" si="78"/>
        <v>0</v>
      </c>
      <c r="BA278" s="63">
        <f t="shared" si="79"/>
        <v>0</v>
      </c>
      <c r="BB278" s="59" t="s">
        <v>1381</v>
      </c>
      <c r="BC278" s="59" t="s">
        <v>1781</v>
      </c>
      <c r="BD278" s="60" t="s">
        <v>1974</v>
      </c>
      <c r="BE278" s="60"/>
      <c r="BF278" s="60"/>
    </row>
    <row r="279" spans="1:58" s="12" customFormat="1" ht="38.25" x14ac:dyDescent="0.25">
      <c r="A279" s="49"/>
      <c r="B279" s="50"/>
      <c r="C279" s="69"/>
      <c r="D279" s="52"/>
      <c r="E279" s="52"/>
      <c r="F279" s="52" t="s">
        <v>1967</v>
      </c>
      <c r="G279" s="49" t="s">
        <v>121</v>
      </c>
      <c r="H279" s="187" t="s">
        <v>110</v>
      </c>
      <c r="I279" s="53" t="s">
        <v>714</v>
      </c>
      <c r="J279" s="54">
        <v>80700000</v>
      </c>
      <c r="K279" s="52"/>
      <c r="L279" s="52"/>
      <c r="M279" s="49"/>
      <c r="N279" s="52"/>
      <c r="O279" s="55" t="s">
        <v>176</v>
      </c>
      <c r="P279" s="52"/>
      <c r="Q279" s="91" t="s">
        <v>1504</v>
      </c>
      <c r="R279" s="52"/>
      <c r="S279" s="52"/>
      <c r="T279" s="52"/>
      <c r="U279" s="52"/>
      <c r="V279" s="52"/>
      <c r="W279" s="52"/>
      <c r="X279" s="52"/>
      <c r="Y279" s="49"/>
      <c r="Z279" s="52"/>
      <c r="AA279" s="189"/>
      <c r="AB279" s="189"/>
      <c r="AC279" s="189"/>
      <c r="AD279" s="193"/>
      <c r="AE279" s="56"/>
      <c r="AF279" s="56"/>
      <c r="AG279" s="56"/>
      <c r="AH279" s="56"/>
      <c r="AI279" s="52" t="s">
        <v>1980</v>
      </c>
      <c r="AJ279" s="52" t="s">
        <v>1967</v>
      </c>
      <c r="AK279" s="54">
        <v>79985655</v>
      </c>
      <c r="AL279" s="56"/>
      <c r="AM279" s="56"/>
      <c r="AN279" s="56"/>
      <c r="AO279" s="58"/>
      <c r="AP279" s="58"/>
      <c r="AQ279" s="56"/>
      <c r="AR279" s="59">
        <v>20</v>
      </c>
      <c r="AS279" s="60" t="s">
        <v>1861</v>
      </c>
      <c r="AT279" s="61">
        <f t="shared" ca="1" si="76"/>
        <v>2267.75</v>
      </c>
      <c r="AU279" s="62">
        <v>0</v>
      </c>
      <c r="AV279" s="62"/>
      <c r="AW279" s="68">
        <v>0</v>
      </c>
      <c r="AX279" s="65">
        <v>0</v>
      </c>
      <c r="AY279" s="66">
        <f t="shared" si="77"/>
        <v>0</v>
      </c>
      <c r="AZ279" s="63">
        <f t="shared" si="78"/>
        <v>0</v>
      </c>
      <c r="BA279" s="63">
        <f t="shared" si="79"/>
        <v>0</v>
      </c>
      <c r="BB279" s="59" t="s">
        <v>1381</v>
      </c>
      <c r="BC279" s="59" t="s">
        <v>1781</v>
      </c>
      <c r="BD279" s="60" t="s">
        <v>1973</v>
      </c>
      <c r="BE279" s="60"/>
      <c r="BF279" s="60"/>
    </row>
    <row r="280" spans="1:58" s="12" customFormat="1" ht="25.5" x14ac:dyDescent="0.25">
      <c r="A280" s="49"/>
      <c r="B280" s="50"/>
      <c r="C280" s="69"/>
      <c r="D280" s="52"/>
      <c r="E280" s="52"/>
      <c r="F280" s="52" t="s">
        <v>1968</v>
      </c>
      <c r="G280" s="49" t="s">
        <v>121</v>
      </c>
      <c r="H280" s="187" t="s">
        <v>110</v>
      </c>
      <c r="I280" s="53" t="s">
        <v>714</v>
      </c>
      <c r="J280" s="54">
        <v>40000000</v>
      </c>
      <c r="K280" s="52"/>
      <c r="L280" s="52"/>
      <c r="M280" s="49"/>
      <c r="N280" s="52"/>
      <c r="O280" s="55" t="s">
        <v>176</v>
      </c>
      <c r="P280" s="52"/>
      <c r="Q280" s="91" t="s">
        <v>1504</v>
      </c>
      <c r="R280" s="52"/>
      <c r="S280" s="52"/>
      <c r="T280" s="52"/>
      <c r="U280" s="52"/>
      <c r="V280" s="52"/>
      <c r="W280" s="52"/>
      <c r="X280" s="52"/>
      <c r="Y280" s="49"/>
      <c r="Z280" s="52"/>
      <c r="AA280" s="189"/>
      <c r="AB280" s="189"/>
      <c r="AC280" s="189"/>
      <c r="AD280" s="193"/>
      <c r="AE280" s="56"/>
      <c r="AF280" s="56"/>
      <c r="AG280" s="56"/>
      <c r="AH280" s="56"/>
      <c r="AI280" s="52" t="s">
        <v>1945</v>
      </c>
      <c r="AJ280" s="52" t="s">
        <v>1968</v>
      </c>
      <c r="AK280" s="54">
        <v>39758000</v>
      </c>
      <c r="AL280" s="56"/>
      <c r="AM280" s="56"/>
      <c r="AN280" s="56"/>
      <c r="AO280" s="58"/>
      <c r="AP280" s="58"/>
      <c r="AQ280" s="56"/>
      <c r="AR280" s="59"/>
      <c r="AS280" s="60" t="s">
        <v>1507</v>
      </c>
      <c r="AT280" s="61" t="e">
        <f t="shared" ca="1" si="76"/>
        <v>#DIV/0!</v>
      </c>
      <c r="AU280" s="62">
        <v>0</v>
      </c>
      <c r="AV280" s="62"/>
      <c r="AW280" s="68">
        <v>0</v>
      </c>
      <c r="AX280" s="65">
        <v>0</v>
      </c>
      <c r="AY280" s="66">
        <f t="shared" si="77"/>
        <v>0</v>
      </c>
      <c r="AZ280" s="63">
        <f t="shared" si="78"/>
        <v>0</v>
      </c>
      <c r="BA280" s="63">
        <f t="shared" si="79"/>
        <v>0</v>
      </c>
      <c r="BB280" s="59" t="s">
        <v>1381</v>
      </c>
      <c r="BC280" s="59" t="s">
        <v>1781</v>
      </c>
      <c r="BD280" s="60" t="s">
        <v>1975</v>
      </c>
      <c r="BE280" s="60"/>
      <c r="BF280" s="60"/>
    </row>
    <row r="281" spans="1:58" s="12" customFormat="1" ht="25.5" x14ac:dyDescent="0.25">
      <c r="A281" s="49"/>
      <c r="B281" s="50"/>
      <c r="C281" s="69"/>
      <c r="D281" s="52"/>
      <c r="E281" s="52"/>
      <c r="F281" s="52" t="s">
        <v>1969</v>
      </c>
      <c r="G281" s="49" t="s">
        <v>121</v>
      </c>
      <c r="H281" s="187" t="s">
        <v>110</v>
      </c>
      <c r="I281" s="53" t="s">
        <v>714</v>
      </c>
      <c r="J281" s="54">
        <v>50500000</v>
      </c>
      <c r="K281" s="52"/>
      <c r="L281" s="52"/>
      <c r="M281" s="49"/>
      <c r="N281" s="52"/>
      <c r="O281" s="55" t="s">
        <v>176</v>
      </c>
      <c r="P281" s="52"/>
      <c r="Q281" s="91" t="s">
        <v>1504</v>
      </c>
      <c r="R281" s="52"/>
      <c r="S281" s="52"/>
      <c r="T281" s="52"/>
      <c r="U281" s="52"/>
      <c r="V281" s="52"/>
      <c r="W281" s="52"/>
      <c r="X281" s="52"/>
      <c r="Y281" s="49"/>
      <c r="Z281" s="52"/>
      <c r="AA281" s="189"/>
      <c r="AB281" s="189"/>
      <c r="AC281" s="189"/>
      <c r="AD281" s="193"/>
      <c r="AE281" s="56"/>
      <c r="AF281" s="56"/>
      <c r="AG281" s="56"/>
      <c r="AH281" s="56"/>
      <c r="AI281" s="52"/>
      <c r="AJ281" s="52" t="s">
        <v>1969</v>
      </c>
      <c r="AK281" s="54"/>
      <c r="AL281" s="56"/>
      <c r="AM281" s="56"/>
      <c r="AN281" s="56"/>
      <c r="AO281" s="58"/>
      <c r="AP281" s="58"/>
      <c r="AQ281" s="56"/>
      <c r="AR281" s="59"/>
      <c r="AS281" s="60"/>
      <c r="AT281" s="61" t="e">
        <f t="shared" ca="1" si="76"/>
        <v>#DIV/0!</v>
      </c>
      <c r="AU281" s="62">
        <v>0</v>
      </c>
      <c r="AV281" s="62"/>
      <c r="AW281" s="68">
        <v>0</v>
      </c>
      <c r="AX281" s="65">
        <v>0</v>
      </c>
      <c r="AY281" s="66">
        <f t="shared" si="77"/>
        <v>0</v>
      </c>
      <c r="AZ281" s="63">
        <f t="shared" si="78"/>
        <v>0</v>
      </c>
      <c r="BA281" s="63">
        <f t="shared" si="79"/>
        <v>0</v>
      </c>
      <c r="BB281" s="59" t="s">
        <v>1381</v>
      </c>
      <c r="BC281" s="59" t="s">
        <v>1781</v>
      </c>
      <c r="BD281" s="60"/>
      <c r="BE281" s="60"/>
      <c r="BF281" s="60"/>
    </row>
    <row r="282" spans="1:58" s="12" customFormat="1" ht="25.5" x14ac:dyDescent="0.25">
      <c r="A282" s="49"/>
      <c r="B282" s="50"/>
      <c r="C282" s="69"/>
      <c r="D282" s="52"/>
      <c r="E282" s="52"/>
      <c r="F282" s="52" t="s">
        <v>1970</v>
      </c>
      <c r="G282" s="49" t="s">
        <v>121</v>
      </c>
      <c r="H282" s="187" t="s">
        <v>110</v>
      </c>
      <c r="I282" s="53" t="s">
        <v>714</v>
      </c>
      <c r="J282" s="54">
        <v>50500000</v>
      </c>
      <c r="K282" s="52"/>
      <c r="L282" s="52"/>
      <c r="M282" s="49"/>
      <c r="N282" s="52"/>
      <c r="O282" s="55" t="s">
        <v>176</v>
      </c>
      <c r="P282" s="52"/>
      <c r="Q282" s="91" t="s">
        <v>1504</v>
      </c>
      <c r="R282" s="52"/>
      <c r="S282" s="52"/>
      <c r="T282" s="52"/>
      <c r="U282" s="52"/>
      <c r="V282" s="52"/>
      <c r="W282" s="52"/>
      <c r="X282" s="52"/>
      <c r="Y282" s="49"/>
      <c r="Z282" s="52"/>
      <c r="AA282" s="189"/>
      <c r="AB282" s="189"/>
      <c r="AC282" s="189"/>
      <c r="AD282" s="193"/>
      <c r="AE282" s="56"/>
      <c r="AF282" s="56"/>
      <c r="AG282" s="56"/>
      <c r="AH282" s="56"/>
      <c r="AI282" s="52"/>
      <c r="AJ282" s="52" t="s">
        <v>1970</v>
      </c>
      <c r="AK282" s="54"/>
      <c r="AL282" s="56"/>
      <c r="AM282" s="56"/>
      <c r="AN282" s="56"/>
      <c r="AO282" s="58"/>
      <c r="AP282" s="58"/>
      <c r="AQ282" s="56"/>
      <c r="AR282" s="59"/>
      <c r="AS282" s="60"/>
      <c r="AT282" s="61" t="e">
        <f t="shared" ca="1" si="76"/>
        <v>#DIV/0!</v>
      </c>
      <c r="AU282" s="62">
        <v>0</v>
      </c>
      <c r="AV282" s="62"/>
      <c r="AW282" s="68">
        <v>0</v>
      </c>
      <c r="AX282" s="65">
        <v>0</v>
      </c>
      <c r="AY282" s="66">
        <f t="shared" si="77"/>
        <v>0</v>
      </c>
      <c r="AZ282" s="63">
        <f t="shared" si="78"/>
        <v>0</v>
      </c>
      <c r="BA282" s="63">
        <f t="shared" si="79"/>
        <v>0</v>
      </c>
      <c r="BB282" s="59" t="s">
        <v>1381</v>
      </c>
      <c r="BC282" s="59" t="s">
        <v>1781</v>
      </c>
      <c r="BD282" s="60" t="s">
        <v>1976</v>
      </c>
      <c r="BE282" s="60"/>
      <c r="BF282" s="60"/>
    </row>
    <row r="283" spans="1:58" s="12" customFormat="1" ht="25.5" x14ac:dyDescent="0.25">
      <c r="A283" s="49"/>
      <c r="B283" s="50"/>
      <c r="C283" s="69"/>
      <c r="D283" s="52"/>
      <c r="E283" s="52"/>
      <c r="F283" s="52" t="s">
        <v>1971</v>
      </c>
      <c r="G283" s="49" t="s">
        <v>121</v>
      </c>
      <c r="H283" s="187" t="s">
        <v>110</v>
      </c>
      <c r="I283" s="53" t="s">
        <v>714</v>
      </c>
      <c r="J283" s="54">
        <v>70000000</v>
      </c>
      <c r="K283" s="52"/>
      <c r="L283" s="52"/>
      <c r="M283" s="49"/>
      <c r="N283" s="52"/>
      <c r="O283" s="55" t="s">
        <v>176</v>
      </c>
      <c r="P283" s="52"/>
      <c r="Q283" s="91" t="s">
        <v>1504</v>
      </c>
      <c r="R283" s="52"/>
      <c r="S283" s="52"/>
      <c r="T283" s="52"/>
      <c r="U283" s="52"/>
      <c r="V283" s="52"/>
      <c r="W283" s="52"/>
      <c r="X283" s="52"/>
      <c r="Y283" s="49"/>
      <c r="Z283" s="52"/>
      <c r="AA283" s="189"/>
      <c r="AB283" s="189"/>
      <c r="AC283" s="189"/>
      <c r="AD283" s="193"/>
      <c r="AE283" s="56"/>
      <c r="AF283" s="56"/>
      <c r="AG283" s="56"/>
      <c r="AH283" s="56"/>
      <c r="AI283" s="52"/>
      <c r="AJ283" s="52" t="s">
        <v>1971</v>
      </c>
      <c r="AK283" s="54"/>
      <c r="AL283" s="56"/>
      <c r="AM283" s="56"/>
      <c r="AN283" s="56"/>
      <c r="AO283" s="58"/>
      <c r="AP283" s="58"/>
      <c r="AQ283" s="56"/>
      <c r="AR283" s="59"/>
      <c r="AS283" s="60"/>
      <c r="AT283" s="61" t="e">
        <f t="shared" ca="1" si="76"/>
        <v>#DIV/0!</v>
      </c>
      <c r="AU283" s="62">
        <v>0</v>
      </c>
      <c r="AV283" s="62"/>
      <c r="AW283" s="68">
        <v>0</v>
      </c>
      <c r="AX283" s="65">
        <v>0</v>
      </c>
      <c r="AY283" s="66">
        <f t="shared" si="77"/>
        <v>0</v>
      </c>
      <c r="AZ283" s="63">
        <f t="shared" si="78"/>
        <v>0</v>
      </c>
      <c r="BA283" s="63">
        <f t="shared" si="79"/>
        <v>0</v>
      </c>
      <c r="BB283" s="59" t="s">
        <v>1381</v>
      </c>
      <c r="BC283" s="59" t="s">
        <v>1781</v>
      </c>
      <c r="BD283" s="60" t="s">
        <v>1976</v>
      </c>
      <c r="BE283" s="60"/>
      <c r="BF283" s="60"/>
    </row>
    <row r="284" spans="1:58" s="12" customFormat="1" ht="25.5" x14ac:dyDescent="0.25">
      <c r="A284" s="49"/>
      <c r="B284" s="50"/>
      <c r="C284" s="69"/>
      <c r="D284" s="52"/>
      <c r="E284" s="52"/>
      <c r="F284" s="52" t="s">
        <v>1984</v>
      </c>
      <c r="G284" s="49" t="s">
        <v>121</v>
      </c>
      <c r="H284" s="187" t="s">
        <v>110</v>
      </c>
      <c r="I284" s="53" t="s">
        <v>714</v>
      </c>
      <c r="J284" s="54">
        <v>72000000</v>
      </c>
      <c r="K284" s="52"/>
      <c r="L284" s="52"/>
      <c r="M284" s="49"/>
      <c r="N284" s="52"/>
      <c r="O284" s="55" t="s">
        <v>176</v>
      </c>
      <c r="P284" s="52"/>
      <c r="Q284" s="91" t="s">
        <v>1503</v>
      </c>
      <c r="R284" s="52"/>
      <c r="S284" s="52"/>
      <c r="T284" s="52"/>
      <c r="U284" s="52"/>
      <c r="V284" s="52"/>
      <c r="W284" s="52"/>
      <c r="X284" s="52"/>
      <c r="Y284" s="49"/>
      <c r="Z284" s="52"/>
      <c r="AA284" s="189"/>
      <c r="AB284" s="189"/>
      <c r="AC284" s="189"/>
      <c r="AD284" s="193"/>
      <c r="AE284" s="56"/>
      <c r="AF284" s="56"/>
      <c r="AG284" s="56"/>
      <c r="AH284" s="56"/>
      <c r="AI284" s="52"/>
      <c r="AJ284" s="52" t="s">
        <v>1984</v>
      </c>
      <c r="AK284" s="54"/>
      <c r="AL284" s="56"/>
      <c r="AM284" s="56"/>
      <c r="AN284" s="56"/>
      <c r="AO284" s="58"/>
      <c r="AP284" s="58"/>
      <c r="AQ284" s="56"/>
      <c r="AR284" s="59"/>
      <c r="AS284" s="60"/>
      <c r="AT284" s="61" t="e">
        <f t="shared" ca="1" si="76"/>
        <v>#DIV/0!</v>
      </c>
      <c r="AU284" s="62">
        <v>0</v>
      </c>
      <c r="AV284" s="62"/>
      <c r="AW284" s="68">
        <v>0</v>
      </c>
      <c r="AX284" s="65">
        <v>0</v>
      </c>
      <c r="AY284" s="66">
        <f t="shared" si="77"/>
        <v>0</v>
      </c>
      <c r="AZ284" s="63">
        <f t="shared" si="78"/>
        <v>0</v>
      </c>
      <c r="BA284" s="63">
        <f t="shared" si="79"/>
        <v>0</v>
      </c>
      <c r="BB284" s="59" t="s">
        <v>1381</v>
      </c>
      <c r="BC284" s="59" t="s">
        <v>1781</v>
      </c>
      <c r="BD284" s="60"/>
      <c r="BE284" s="60"/>
      <c r="BF284" s="60"/>
    </row>
    <row r="285" spans="1:58" s="12" customFormat="1" ht="25.5" x14ac:dyDescent="0.25">
      <c r="A285" s="49"/>
      <c r="B285" s="50"/>
      <c r="C285" s="69"/>
      <c r="D285" s="52"/>
      <c r="E285" s="52"/>
      <c r="F285" s="52" t="s">
        <v>1985</v>
      </c>
      <c r="G285" s="49" t="s">
        <v>121</v>
      </c>
      <c r="H285" s="187" t="s">
        <v>110</v>
      </c>
      <c r="I285" s="53" t="s">
        <v>714</v>
      </c>
      <c r="J285" s="54">
        <v>70000000</v>
      </c>
      <c r="K285" s="52"/>
      <c r="L285" s="52"/>
      <c r="M285" s="49"/>
      <c r="N285" s="52"/>
      <c r="O285" s="55" t="s">
        <v>176</v>
      </c>
      <c r="P285" s="52"/>
      <c r="Q285" s="91" t="s">
        <v>1503</v>
      </c>
      <c r="R285" s="52"/>
      <c r="S285" s="52"/>
      <c r="T285" s="52"/>
      <c r="U285" s="52"/>
      <c r="V285" s="52"/>
      <c r="W285" s="52"/>
      <c r="X285" s="52"/>
      <c r="Y285" s="49"/>
      <c r="Z285" s="52"/>
      <c r="AA285" s="189"/>
      <c r="AB285" s="189"/>
      <c r="AC285" s="189"/>
      <c r="AD285" s="193"/>
      <c r="AE285" s="56"/>
      <c r="AF285" s="56"/>
      <c r="AG285" s="56"/>
      <c r="AH285" s="56"/>
      <c r="AI285" s="52"/>
      <c r="AJ285" s="52" t="s">
        <v>1985</v>
      </c>
      <c r="AK285" s="54"/>
      <c r="AL285" s="56"/>
      <c r="AM285" s="56"/>
      <c r="AN285" s="56"/>
      <c r="AO285" s="58"/>
      <c r="AP285" s="58"/>
      <c r="AQ285" s="56"/>
      <c r="AR285" s="59"/>
      <c r="AS285" s="60"/>
      <c r="AT285" s="61" t="e">
        <f t="shared" ca="1" si="76"/>
        <v>#DIV/0!</v>
      </c>
      <c r="AU285" s="62">
        <v>0</v>
      </c>
      <c r="AV285" s="62"/>
      <c r="AW285" s="68">
        <v>0</v>
      </c>
      <c r="AX285" s="65">
        <v>0</v>
      </c>
      <c r="AY285" s="66">
        <f t="shared" si="77"/>
        <v>0</v>
      </c>
      <c r="AZ285" s="63">
        <f t="shared" si="78"/>
        <v>0</v>
      </c>
      <c r="BA285" s="63">
        <f t="shared" si="79"/>
        <v>0</v>
      </c>
      <c r="BB285" s="59" t="s">
        <v>1381</v>
      </c>
      <c r="BC285" s="59" t="s">
        <v>1781</v>
      </c>
      <c r="BD285" s="60"/>
      <c r="BE285" s="60"/>
      <c r="BF285" s="60"/>
    </row>
    <row r="286" spans="1:58" s="12" customFormat="1" ht="38.25" x14ac:dyDescent="0.25">
      <c r="A286" s="49"/>
      <c r="B286" s="50"/>
      <c r="C286" s="69"/>
      <c r="D286" s="52"/>
      <c r="E286" s="52"/>
      <c r="F286" s="52" t="s">
        <v>1986</v>
      </c>
      <c r="G286" s="49" t="s">
        <v>121</v>
      </c>
      <c r="H286" s="187" t="s">
        <v>110</v>
      </c>
      <c r="I286" s="53" t="s">
        <v>714</v>
      </c>
      <c r="J286" s="54">
        <v>25000000</v>
      </c>
      <c r="K286" s="52"/>
      <c r="L286" s="52"/>
      <c r="M286" s="49"/>
      <c r="N286" s="52"/>
      <c r="O286" s="55" t="s">
        <v>176</v>
      </c>
      <c r="P286" s="52"/>
      <c r="Q286" s="91" t="s">
        <v>1503</v>
      </c>
      <c r="R286" s="52"/>
      <c r="S286" s="52"/>
      <c r="T286" s="52"/>
      <c r="U286" s="52"/>
      <c r="V286" s="52"/>
      <c r="W286" s="52"/>
      <c r="X286" s="52"/>
      <c r="Y286" s="49"/>
      <c r="Z286" s="52"/>
      <c r="AA286" s="189"/>
      <c r="AB286" s="189"/>
      <c r="AC286" s="189"/>
      <c r="AD286" s="193"/>
      <c r="AE286" s="56"/>
      <c r="AF286" s="56"/>
      <c r="AG286" s="56"/>
      <c r="AH286" s="56"/>
      <c r="AI286" s="52"/>
      <c r="AJ286" s="52" t="s">
        <v>1986</v>
      </c>
      <c r="AK286" s="54"/>
      <c r="AL286" s="56"/>
      <c r="AM286" s="56"/>
      <c r="AN286" s="56"/>
      <c r="AO286" s="58"/>
      <c r="AP286" s="58"/>
      <c r="AQ286" s="56"/>
      <c r="AR286" s="59"/>
      <c r="AS286" s="60"/>
      <c r="AT286" s="61" t="e">
        <f t="shared" ca="1" si="76"/>
        <v>#DIV/0!</v>
      </c>
      <c r="AU286" s="62">
        <v>0</v>
      </c>
      <c r="AV286" s="62"/>
      <c r="AW286" s="68">
        <v>0</v>
      </c>
      <c r="AX286" s="65">
        <v>0</v>
      </c>
      <c r="AY286" s="66">
        <f t="shared" si="77"/>
        <v>0</v>
      </c>
      <c r="AZ286" s="63">
        <f t="shared" si="78"/>
        <v>0</v>
      </c>
      <c r="BA286" s="63">
        <f t="shared" si="79"/>
        <v>0</v>
      </c>
      <c r="BB286" s="59" t="s">
        <v>1381</v>
      </c>
      <c r="BC286" s="59" t="s">
        <v>1781</v>
      </c>
      <c r="BD286" s="60"/>
      <c r="BE286" s="60"/>
      <c r="BF286" s="60"/>
    </row>
    <row r="287" spans="1:58" s="12" customFormat="1" ht="25.5" x14ac:dyDescent="0.25">
      <c r="A287" s="49"/>
      <c r="B287" s="50"/>
      <c r="C287" s="69"/>
      <c r="D287" s="52"/>
      <c r="E287" s="52"/>
      <c r="F287" s="52" t="s">
        <v>1987</v>
      </c>
      <c r="G287" s="49" t="s">
        <v>121</v>
      </c>
      <c r="H287" s="187" t="s">
        <v>110</v>
      </c>
      <c r="I287" s="53" t="s">
        <v>714</v>
      </c>
      <c r="J287" s="54">
        <v>20000000</v>
      </c>
      <c r="K287" s="52"/>
      <c r="L287" s="52"/>
      <c r="M287" s="49"/>
      <c r="N287" s="52"/>
      <c r="O287" s="55" t="s">
        <v>176</v>
      </c>
      <c r="P287" s="52"/>
      <c r="Q287" s="91" t="s">
        <v>1503</v>
      </c>
      <c r="R287" s="52"/>
      <c r="S287" s="52"/>
      <c r="T287" s="52"/>
      <c r="U287" s="52"/>
      <c r="V287" s="52"/>
      <c r="W287" s="52"/>
      <c r="X287" s="52"/>
      <c r="Y287" s="49"/>
      <c r="Z287" s="52"/>
      <c r="AA287" s="189"/>
      <c r="AB287" s="189"/>
      <c r="AC287" s="189"/>
      <c r="AD287" s="193"/>
      <c r="AE287" s="56"/>
      <c r="AF287" s="56"/>
      <c r="AG287" s="56"/>
      <c r="AH287" s="56"/>
      <c r="AI287" s="52"/>
      <c r="AJ287" s="52" t="s">
        <v>1987</v>
      </c>
      <c r="AK287" s="54"/>
      <c r="AL287" s="56"/>
      <c r="AM287" s="56"/>
      <c r="AN287" s="56"/>
      <c r="AO287" s="58"/>
      <c r="AP287" s="58"/>
      <c r="AQ287" s="56"/>
      <c r="AR287" s="59"/>
      <c r="AS287" s="60"/>
      <c r="AT287" s="61" t="e">
        <f t="shared" ca="1" si="76"/>
        <v>#DIV/0!</v>
      </c>
      <c r="AU287" s="62">
        <v>0</v>
      </c>
      <c r="AV287" s="62"/>
      <c r="AW287" s="68">
        <v>0</v>
      </c>
      <c r="AX287" s="65">
        <v>0</v>
      </c>
      <c r="AY287" s="66">
        <f t="shared" si="77"/>
        <v>0</v>
      </c>
      <c r="AZ287" s="63">
        <f t="shared" si="78"/>
        <v>0</v>
      </c>
      <c r="BA287" s="63">
        <f t="shared" si="79"/>
        <v>0</v>
      </c>
      <c r="BB287" s="59" t="s">
        <v>1381</v>
      </c>
      <c r="BC287" s="59" t="s">
        <v>1781</v>
      </c>
      <c r="BD287" s="60"/>
      <c r="BE287" s="60"/>
      <c r="BF287" s="60"/>
    </row>
    <row r="288" spans="1:58" s="12" customFormat="1" ht="25.5" x14ac:dyDescent="0.25">
      <c r="A288" s="49"/>
      <c r="B288" s="50"/>
      <c r="C288" s="69"/>
      <c r="D288" s="52"/>
      <c r="E288" s="52"/>
      <c r="F288" s="52" t="s">
        <v>1988</v>
      </c>
      <c r="G288" s="49" t="s">
        <v>121</v>
      </c>
      <c r="H288" s="187" t="s">
        <v>110</v>
      </c>
      <c r="I288" s="53" t="s">
        <v>714</v>
      </c>
      <c r="J288" s="54">
        <v>40000000</v>
      </c>
      <c r="K288" s="52"/>
      <c r="L288" s="52"/>
      <c r="M288" s="49"/>
      <c r="N288" s="52"/>
      <c r="O288" s="55" t="s">
        <v>176</v>
      </c>
      <c r="P288" s="52"/>
      <c r="Q288" s="91" t="s">
        <v>1503</v>
      </c>
      <c r="R288" s="52"/>
      <c r="S288" s="52"/>
      <c r="T288" s="52"/>
      <c r="U288" s="52"/>
      <c r="V288" s="52"/>
      <c r="W288" s="52"/>
      <c r="X288" s="52"/>
      <c r="Y288" s="49"/>
      <c r="Z288" s="52"/>
      <c r="AA288" s="189"/>
      <c r="AB288" s="189"/>
      <c r="AC288" s="189"/>
      <c r="AD288" s="193"/>
      <c r="AE288" s="56"/>
      <c r="AF288" s="56"/>
      <c r="AG288" s="56"/>
      <c r="AH288" s="56"/>
      <c r="AI288" s="52"/>
      <c r="AJ288" s="52" t="s">
        <v>1988</v>
      </c>
      <c r="AK288" s="54"/>
      <c r="AL288" s="56"/>
      <c r="AM288" s="56"/>
      <c r="AN288" s="56"/>
      <c r="AO288" s="58"/>
      <c r="AP288" s="58"/>
      <c r="AQ288" s="56"/>
      <c r="AR288" s="59"/>
      <c r="AS288" s="60"/>
      <c r="AT288" s="61" t="e">
        <f t="shared" ca="1" si="76"/>
        <v>#DIV/0!</v>
      </c>
      <c r="AU288" s="62">
        <v>0</v>
      </c>
      <c r="AV288" s="62"/>
      <c r="AW288" s="68">
        <v>0</v>
      </c>
      <c r="AX288" s="65">
        <v>0</v>
      </c>
      <c r="AY288" s="66">
        <f t="shared" si="77"/>
        <v>0</v>
      </c>
      <c r="AZ288" s="63">
        <f t="shared" si="78"/>
        <v>0</v>
      </c>
      <c r="BA288" s="63">
        <f t="shared" si="79"/>
        <v>0</v>
      </c>
      <c r="BB288" s="59" t="s">
        <v>1381</v>
      </c>
      <c r="BC288" s="59" t="s">
        <v>1781</v>
      </c>
      <c r="BD288" s="60"/>
      <c r="BE288" s="60"/>
      <c r="BF288" s="60"/>
    </row>
    <row r="289" spans="1:58" s="12" customFormat="1" ht="38.25" x14ac:dyDescent="0.25">
      <c r="A289" s="49"/>
      <c r="B289" s="50"/>
      <c r="C289" s="69"/>
      <c r="D289" s="52"/>
      <c r="E289" s="52"/>
      <c r="F289" s="52" t="s">
        <v>1989</v>
      </c>
      <c r="G289" s="49" t="s">
        <v>121</v>
      </c>
      <c r="H289" s="187" t="s">
        <v>110</v>
      </c>
      <c r="I289" s="53" t="s">
        <v>714</v>
      </c>
      <c r="J289" s="54">
        <v>10000000</v>
      </c>
      <c r="K289" s="52"/>
      <c r="L289" s="52"/>
      <c r="M289" s="49"/>
      <c r="N289" s="52"/>
      <c r="O289" s="55" t="s">
        <v>176</v>
      </c>
      <c r="P289" s="52"/>
      <c r="Q289" s="91" t="s">
        <v>1503</v>
      </c>
      <c r="R289" s="52"/>
      <c r="S289" s="52"/>
      <c r="T289" s="52"/>
      <c r="U289" s="52"/>
      <c r="V289" s="52"/>
      <c r="W289" s="52"/>
      <c r="X289" s="52"/>
      <c r="Y289" s="49"/>
      <c r="Z289" s="52"/>
      <c r="AA289" s="189"/>
      <c r="AB289" s="189"/>
      <c r="AC289" s="189"/>
      <c r="AD289" s="193"/>
      <c r="AE289" s="56"/>
      <c r="AF289" s="56"/>
      <c r="AG289" s="56"/>
      <c r="AH289" s="56"/>
      <c r="AI289" s="52"/>
      <c r="AJ289" s="52" t="s">
        <v>1989</v>
      </c>
      <c r="AK289" s="54"/>
      <c r="AL289" s="56"/>
      <c r="AM289" s="56"/>
      <c r="AN289" s="56"/>
      <c r="AO289" s="58"/>
      <c r="AP289" s="58"/>
      <c r="AQ289" s="56"/>
      <c r="AR289" s="59"/>
      <c r="AS289" s="60"/>
      <c r="AT289" s="61" t="e">
        <f t="shared" ca="1" si="76"/>
        <v>#DIV/0!</v>
      </c>
      <c r="AU289" s="62">
        <v>0</v>
      </c>
      <c r="AV289" s="62"/>
      <c r="AW289" s="68">
        <v>0</v>
      </c>
      <c r="AX289" s="65">
        <v>0</v>
      </c>
      <c r="AY289" s="66">
        <f t="shared" si="77"/>
        <v>0</v>
      </c>
      <c r="AZ289" s="63">
        <f t="shared" si="78"/>
        <v>0</v>
      </c>
      <c r="BA289" s="63">
        <f t="shared" si="79"/>
        <v>0</v>
      </c>
      <c r="BB289" s="59" t="s">
        <v>1381</v>
      </c>
      <c r="BC289" s="59" t="s">
        <v>1781</v>
      </c>
      <c r="BD289" s="60"/>
      <c r="BE289" s="60"/>
      <c r="BF289" s="60"/>
    </row>
    <row r="290" spans="1:58" s="12" customFormat="1" ht="25.5" x14ac:dyDescent="0.25">
      <c r="A290" s="49"/>
      <c r="B290" s="50"/>
      <c r="C290" s="69"/>
      <c r="D290" s="52"/>
      <c r="E290" s="52"/>
      <c r="F290" s="52" t="s">
        <v>1990</v>
      </c>
      <c r="G290" s="49" t="s">
        <v>121</v>
      </c>
      <c r="H290" s="187" t="s">
        <v>110</v>
      </c>
      <c r="I290" s="53" t="s">
        <v>714</v>
      </c>
      <c r="J290" s="54">
        <v>30000000</v>
      </c>
      <c r="K290" s="52"/>
      <c r="L290" s="52"/>
      <c r="M290" s="49"/>
      <c r="N290" s="52"/>
      <c r="O290" s="55" t="s">
        <v>176</v>
      </c>
      <c r="P290" s="52"/>
      <c r="Q290" s="91" t="s">
        <v>1503</v>
      </c>
      <c r="R290" s="52"/>
      <c r="S290" s="52"/>
      <c r="T290" s="52"/>
      <c r="U290" s="52"/>
      <c r="V290" s="52"/>
      <c r="W290" s="52"/>
      <c r="X290" s="52"/>
      <c r="Y290" s="49"/>
      <c r="Z290" s="52"/>
      <c r="AA290" s="189"/>
      <c r="AB290" s="189"/>
      <c r="AC290" s="189"/>
      <c r="AD290" s="193"/>
      <c r="AE290" s="56"/>
      <c r="AF290" s="56"/>
      <c r="AG290" s="56"/>
      <c r="AH290" s="56"/>
      <c r="AI290" s="52"/>
      <c r="AJ290" s="52" t="s">
        <v>1990</v>
      </c>
      <c r="AK290" s="54"/>
      <c r="AL290" s="56"/>
      <c r="AM290" s="56"/>
      <c r="AN290" s="56"/>
      <c r="AO290" s="58"/>
      <c r="AP290" s="58"/>
      <c r="AQ290" s="56"/>
      <c r="AR290" s="59"/>
      <c r="AS290" s="60"/>
      <c r="AT290" s="61" t="e">
        <f t="shared" ca="1" si="76"/>
        <v>#DIV/0!</v>
      </c>
      <c r="AU290" s="62">
        <v>0</v>
      </c>
      <c r="AV290" s="62"/>
      <c r="AW290" s="68">
        <v>0</v>
      </c>
      <c r="AX290" s="65">
        <v>0</v>
      </c>
      <c r="AY290" s="66">
        <f t="shared" si="77"/>
        <v>0</v>
      </c>
      <c r="AZ290" s="63">
        <f t="shared" si="78"/>
        <v>0</v>
      </c>
      <c r="BA290" s="63">
        <f t="shared" si="79"/>
        <v>0</v>
      </c>
      <c r="BB290" s="59" t="s">
        <v>1381</v>
      </c>
      <c r="BC290" s="59" t="s">
        <v>1781</v>
      </c>
      <c r="BD290" s="60"/>
      <c r="BE290" s="60"/>
      <c r="BF290" s="60"/>
    </row>
    <row r="291" spans="1:58" s="12" customFormat="1" ht="25.5" x14ac:dyDescent="0.25">
      <c r="A291" s="49"/>
      <c r="B291" s="50"/>
      <c r="C291" s="69"/>
      <c r="D291" s="52"/>
      <c r="E291" s="52"/>
      <c r="F291" s="52" t="s">
        <v>1991</v>
      </c>
      <c r="G291" s="49" t="s">
        <v>121</v>
      </c>
      <c r="H291" s="187" t="s">
        <v>110</v>
      </c>
      <c r="I291" s="53" t="s">
        <v>714</v>
      </c>
      <c r="J291" s="54">
        <v>20000000</v>
      </c>
      <c r="K291" s="52"/>
      <c r="L291" s="52"/>
      <c r="M291" s="49"/>
      <c r="N291" s="52"/>
      <c r="O291" s="55" t="s">
        <v>176</v>
      </c>
      <c r="P291" s="52"/>
      <c r="Q291" s="91" t="s">
        <v>1503</v>
      </c>
      <c r="R291" s="52"/>
      <c r="S291" s="52"/>
      <c r="T291" s="52"/>
      <c r="U291" s="52"/>
      <c r="V291" s="52"/>
      <c r="W291" s="52"/>
      <c r="X291" s="52"/>
      <c r="Y291" s="49"/>
      <c r="Z291" s="52"/>
      <c r="AA291" s="189"/>
      <c r="AB291" s="189"/>
      <c r="AC291" s="189"/>
      <c r="AD291" s="193"/>
      <c r="AE291" s="56"/>
      <c r="AF291" s="56"/>
      <c r="AG291" s="56"/>
      <c r="AH291" s="56"/>
      <c r="AI291" s="52"/>
      <c r="AJ291" s="52" t="s">
        <v>1991</v>
      </c>
      <c r="AK291" s="54"/>
      <c r="AL291" s="56"/>
      <c r="AM291" s="56"/>
      <c r="AN291" s="56"/>
      <c r="AO291" s="58"/>
      <c r="AP291" s="58"/>
      <c r="AQ291" s="56"/>
      <c r="AR291" s="59"/>
      <c r="AS291" s="60"/>
      <c r="AT291" s="61" t="e">
        <f t="shared" ca="1" si="76"/>
        <v>#DIV/0!</v>
      </c>
      <c r="AU291" s="62">
        <v>0</v>
      </c>
      <c r="AV291" s="62"/>
      <c r="AW291" s="68">
        <v>0</v>
      </c>
      <c r="AX291" s="65">
        <v>0</v>
      </c>
      <c r="AY291" s="66">
        <f t="shared" si="77"/>
        <v>0</v>
      </c>
      <c r="AZ291" s="63">
        <f t="shared" si="78"/>
        <v>0</v>
      </c>
      <c r="BA291" s="63">
        <f t="shared" si="79"/>
        <v>0</v>
      </c>
      <c r="BB291" s="59" t="s">
        <v>1381</v>
      </c>
      <c r="BC291" s="59" t="s">
        <v>1781</v>
      </c>
      <c r="BD291" s="60"/>
      <c r="BE291" s="60"/>
      <c r="BF291" s="60"/>
    </row>
    <row r="292" spans="1:58" s="12" customFormat="1" ht="25.5" x14ac:dyDescent="0.25">
      <c r="A292" s="49"/>
      <c r="B292" s="50"/>
      <c r="C292" s="69"/>
      <c r="D292" s="52"/>
      <c r="E292" s="52"/>
      <c r="F292" s="52" t="s">
        <v>1992</v>
      </c>
      <c r="G292" s="49" t="s">
        <v>121</v>
      </c>
      <c r="H292" s="187" t="s">
        <v>110</v>
      </c>
      <c r="I292" s="53" t="s">
        <v>714</v>
      </c>
      <c r="J292" s="54">
        <v>60000000</v>
      </c>
      <c r="K292" s="52"/>
      <c r="L292" s="52"/>
      <c r="M292" s="49"/>
      <c r="N292" s="52"/>
      <c r="O292" s="55" t="s">
        <v>176</v>
      </c>
      <c r="P292" s="52"/>
      <c r="Q292" s="91" t="s">
        <v>1503</v>
      </c>
      <c r="R292" s="52"/>
      <c r="S292" s="52"/>
      <c r="T292" s="52"/>
      <c r="U292" s="52"/>
      <c r="V292" s="52"/>
      <c r="W292" s="52"/>
      <c r="X292" s="52"/>
      <c r="Y292" s="49"/>
      <c r="Z292" s="52"/>
      <c r="AA292" s="189"/>
      <c r="AB292" s="189"/>
      <c r="AC292" s="189"/>
      <c r="AD292" s="193"/>
      <c r="AE292" s="56"/>
      <c r="AF292" s="56"/>
      <c r="AG292" s="56"/>
      <c r="AH292" s="56"/>
      <c r="AI292" s="52"/>
      <c r="AJ292" s="52" t="s">
        <v>1992</v>
      </c>
      <c r="AK292" s="54"/>
      <c r="AL292" s="56"/>
      <c r="AM292" s="56"/>
      <c r="AN292" s="56"/>
      <c r="AO292" s="58"/>
      <c r="AP292" s="58"/>
      <c r="AQ292" s="56"/>
      <c r="AR292" s="59"/>
      <c r="AS292" s="60"/>
      <c r="AT292" s="61" t="e">
        <f t="shared" ca="1" si="76"/>
        <v>#DIV/0!</v>
      </c>
      <c r="AU292" s="62">
        <v>0</v>
      </c>
      <c r="AV292" s="62"/>
      <c r="AW292" s="68">
        <v>0</v>
      </c>
      <c r="AX292" s="65">
        <v>0</v>
      </c>
      <c r="AY292" s="66">
        <f t="shared" si="77"/>
        <v>0</v>
      </c>
      <c r="AZ292" s="63">
        <f t="shared" si="78"/>
        <v>0</v>
      </c>
      <c r="BA292" s="63">
        <f t="shared" si="79"/>
        <v>0</v>
      </c>
      <c r="BB292" s="59" t="s">
        <v>1381</v>
      </c>
      <c r="BC292" s="59" t="s">
        <v>1781</v>
      </c>
      <c r="BD292" s="60"/>
      <c r="BE292" s="60"/>
      <c r="BF292" s="60"/>
    </row>
    <row r="293" spans="1:58" s="12" customFormat="1" ht="38.25" x14ac:dyDescent="0.25">
      <c r="A293" s="49"/>
      <c r="B293" s="50"/>
      <c r="C293" s="69"/>
      <c r="D293" s="52"/>
      <c r="E293" s="52"/>
      <c r="F293" s="52" t="s">
        <v>1993</v>
      </c>
      <c r="G293" s="49" t="s">
        <v>121</v>
      </c>
      <c r="H293" s="187" t="s">
        <v>110</v>
      </c>
      <c r="I293" s="53" t="s">
        <v>714</v>
      </c>
      <c r="J293" s="54">
        <v>20000000</v>
      </c>
      <c r="K293" s="52"/>
      <c r="L293" s="52"/>
      <c r="M293" s="49"/>
      <c r="N293" s="52"/>
      <c r="O293" s="55" t="s">
        <v>176</v>
      </c>
      <c r="P293" s="52"/>
      <c r="Q293" s="91" t="s">
        <v>1503</v>
      </c>
      <c r="R293" s="52"/>
      <c r="S293" s="52"/>
      <c r="T293" s="52"/>
      <c r="U293" s="52"/>
      <c r="V293" s="52"/>
      <c r="W293" s="52"/>
      <c r="X293" s="52"/>
      <c r="Y293" s="49"/>
      <c r="Z293" s="52"/>
      <c r="AA293" s="189"/>
      <c r="AB293" s="189"/>
      <c r="AC293" s="189"/>
      <c r="AD293" s="193"/>
      <c r="AE293" s="56"/>
      <c r="AF293" s="56"/>
      <c r="AG293" s="56"/>
      <c r="AH293" s="56"/>
      <c r="AI293" s="52"/>
      <c r="AJ293" s="52" t="s">
        <v>1993</v>
      </c>
      <c r="AK293" s="54"/>
      <c r="AL293" s="56"/>
      <c r="AM293" s="56"/>
      <c r="AN293" s="56"/>
      <c r="AO293" s="58"/>
      <c r="AP293" s="58"/>
      <c r="AQ293" s="56"/>
      <c r="AR293" s="59"/>
      <c r="AS293" s="60"/>
      <c r="AT293" s="61" t="e">
        <f t="shared" ca="1" si="76"/>
        <v>#DIV/0!</v>
      </c>
      <c r="AU293" s="62">
        <v>0</v>
      </c>
      <c r="AV293" s="62"/>
      <c r="AW293" s="68">
        <v>0</v>
      </c>
      <c r="AX293" s="65">
        <v>0</v>
      </c>
      <c r="AY293" s="66">
        <f t="shared" si="77"/>
        <v>0</v>
      </c>
      <c r="AZ293" s="63">
        <f t="shared" si="78"/>
        <v>0</v>
      </c>
      <c r="BA293" s="63">
        <f t="shared" si="79"/>
        <v>0</v>
      </c>
      <c r="BB293" s="59" t="s">
        <v>1381</v>
      </c>
      <c r="BC293" s="59" t="s">
        <v>1781</v>
      </c>
      <c r="BD293" s="60"/>
      <c r="BE293" s="60"/>
      <c r="BF293" s="60"/>
    </row>
    <row r="294" spans="1:58" s="12" customFormat="1" ht="25.5" x14ac:dyDescent="0.25">
      <c r="A294" s="49"/>
      <c r="B294" s="50"/>
      <c r="C294" s="69"/>
      <c r="D294" s="52"/>
      <c r="E294" s="52"/>
      <c r="F294" s="52" t="s">
        <v>1994</v>
      </c>
      <c r="G294" s="49" t="s">
        <v>121</v>
      </c>
      <c r="H294" s="187" t="s">
        <v>110</v>
      </c>
      <c r="I294" s="53" t="s">
        <v>714</v>
      </c>
      <c r="J294" s="54">
        <v>20000000</v>
      </c>
      <c r="K294" s="52"/>
      <c r="L294" s="52"/>
      <c r="M294" s="49"/>
      <c r="N294" s="52"/>
      <c r="O294" s="55" t="s">
        <v>176</v>
      </c>
      <c r="P294" s="52"/>
      <c r="Q294" s="91" t="s">
        <v>1503</v>
      </c>
      <c r="R294" s="52"/>
      <c r="S294" s="52"/>
      <c r="T294" s="52"/>
      <c r="U294" s="52"/>
      <c r="V294" s="52"/>
      <c r="W294" s="52"/>
      <c r="X294" s="52"/>
      <c r="Y294" s="49"/>
      <c r="Z294" s="52"/>
      <c r="AA294" s="189"/>
      <c r="AB294" s="189"/>
      <c r="AC294" s="189"/>
      <c r="AD294" s="193"/>
      <c r="AE294" s="56"/>
      <c r="AF294" s="56"/>
      <c r="AG294" s="56"/>
      <c r="AH294" s="56"/>
      <c r="AI294" s="52"/>
      <c r="AJ294" s="52" t="s">
        <v>1994</v>
      </c>
      <c r="AK294" s="54"/>
      <c r="AL294" s="56"/>
      <c r="AM294" s="56"/>
      <c r="AN294" s="56"/>
      <c r="AO294" s="58"/>
      <c r="AP294" s="58"/>
      <c r="AQ294" s="56"/>
      <c r="AR294" s="59"/>
      <c r="AS294" s="60"/>
      <c r="AT294" s="61" t="e">
        <f t="shared" ca="1" si="76"/>
        <v>#DIV/0!</v>
      </c>
      <c r="AU294" s="62">
        <v>0</v>
      </c>
      <c r="AV294" s="62"/>
      <c r="AW294" s="68">
        <v>0</v>
      </c>
      <c r="AX294" s="65">
        <v>0</v>
      </c>
      <c r="AY294" s="66">
        <f t="shared" si="77"/>
        <v>0</v>
      </c>
      <c r="AZ294" s="63">
        <f t="shared" si="78"/>
        <v>0</v>
      </c>
      <c r="BA294" s="63">
        <f t="shared" si="79"/>
        <v>0</v>
      </c>
      <c r="BB294" s="59" t="s">
        <v>1381</v>
      </c>
      <c r="BC294" s="59" t="s">
        <v>1781</v>
      </c>
      <c r="BD294" s="60"/>
      <c r="BE294" s="60"/>
      <c r="BF294" s="60"/>
    </row>
    <row r="295" spans="1:58" s="12" customFormat="1" ht="25.5" x14ac:dyDescent="0.25">
      <c r="A295" s="49"/>
      <c r="B295" s="50"/>
      <c r="C295" s="69"/>
      <c r="D295" s="52"/>
      <c r="E295" s="52"/>
      <c r="F295" s="52" t="s">
        <v>1995</v>
      </c>
      <c r="G295" s="49" t="s">
        <v>121</v>
      </c>
      <c r="H295" s="187" t="s">
        <v>110</v>
      </c>
      <c r="I295" s="53" t="s">
        <v>714</v>
      </c>
      <c r="J295" s="54">
        <v>20000000</v>
      </c>
      <c r="K295" s="52"/>
      <c r="L295" s="52"/>
      <c r="M295" s="49"/>
      <c r="N295" s="52"/>
      <c r="O295" s="55" t="s">
        <v>176</v>
      </c>
      <c r="P295" s="52"/>
      <c r="Q295" s="91" t="s">
        <v>1503</v>
      </c>
      <c r="R295" s="52"/>
      <c r="S295" s="52"/>
      <c r="T295" s="52"/>
      <c r="U295" s="52"/>
      <c r="V295" s="52"/>
      <c r="W295" s="52"/>
      <c r="X295" s="52"/>
      <c r="Y295" s="49"/>
      <c r="Z295" s="52"/>
      <c r="AA295" s="189"/>
      <c r="AB295" s="189"/>
      <c r="AC295" s="189"/>
      <c r="AD295" s="193"/>
      <c r="AE295" s="56"/>
      <c r="AF295" s="56"/>
      <c r="AG295" s="56"/>
      <c r="AH295" s="56"/>
      <c r="AI295" s="52"/>
      <c r="AJ295" s="52" t="s">
        <v>1995</v>
      </c>
      <c r="AK295" s="54"/>
      <c r="AL295" s="56"/>
      <c r="AM295" s="56"/>
      <c r="AN295" s="56"/>
      <c r="AO295" s="58"/>
      <c r="AP295" s="58"/>
      <c r="AQ295" s="56"/>
      <c r="AR295" s="59"/>
      <c r="AS295" s="60"/>
      <c r="AT295" s="61" t="e">
        <f t="shared" ca="1" si="76"/>
        <v>#DIV/0!</v>
      </c>
      <c r="AU295" s="62">
        <v>0</v>
      </c>
      <c r="AV295" s="62"/>
      <c r="AW295" s="68">
        <v>0</v>
      </c>
      <c r="AX295" s="65">
        <v>0</v>
      </c>
      <c r="AY295" s="66">
        <f t="shared" si="77"/>
        <v>0</v>
      </c>
      <c r="AZ295" s="63">
        <f t="shared" si="78"/>
        <v>0</v>
      </c>
      <c r="BA295" s="63">
        <f t="shared" si="79"/>
        <v>0</v>
      </c>
      <c r="BB295" s="59" t="s">
        <v>1381</v>
      </c>
      <c r="BC295" s="59" t="s">
        <v>1781</v>
      </c>
      <c r="BD295" s="60"/>
      <c r="BE295" s="60"/>
      <c r="BF295" s="60"/>
    </row>
    <row r="296" spans="1:58" s="12" customFormat="1" ht="25.5" x14ac:dyDescent="0.25">
      <c r="A296" s="49"/>
      <c r="B296" s="50"/>
      <c r="C296" s="69"/>
      <c r="D296" s="52"/>
      <c r="E296" s="52"/>
      <c r="F296" s="52" t="s">
        <v>1996</v>
      </c>
      <c r="G296" s="49" t="s">
        <v>121</v>
      </c>
      <c r="H296" s="187" t="s">
        <v>110</v>
      </c>
      <c r="I296" s="53" t="s">
        <v>714</v>
      </c>
      <c r="J296" s="54">
        <v>20000000</v>
      </c>
      <c r="K296" s="52"/>
      <c r="L296" s="52"/>
      <c r="M296" s="49"/>
      <c r="N296" s="52"/>
      <c r="O296" s="55" t="s">
        <v>176</v>
      </c>
      <c r="P296" s="52"/>
      <c r="Q296" s="91" t="s">
        <v>1503</v>
      </c>
      <c r="R296" s="52"/>
      <c r="S296" s="52"/>
      <c r="T296" s="52"/>
      <c r="U296" s="52"/>
      <c r="V296" s="52"/>
      <c r="W296" s="52"/>
      <c r="X296" s="52"/>
      <c r="Y296" s="49"/>
      <c r="Z296" s="52"/>
      <c r="AA296" s="189"/>
      <c r="AB296" s="189"/>
      <c r="AC296" s="189"/>
      <c r="AD296" s="193"/>
      <c r="AE296" s="56"/>
      <c r="AF296" s="56"/>
      <c r="AG296" s="56"/>
      <c r="AH296" s="56"/>
      <c r="AI296" s="52"/>
      <c r="AJ296" s="52" t="s">
        <v>1996</v>
      </c>
      <c r="AK296" s="54"/>
      <c r="AL296" s="56"/>
      <c r="AM296" s="56"/>
      <c r="AN296" s="56"/>
      <c r="AO296" s="58"/>
      <c r="AP296" s="58"/>
      <c r="AQ296" s="56"/>
      <c r="AR296" s="59"/>
      <c r="AS296" s="60"/>
      <c r="AT296" s="61" t="e">
        <f t="shared" ca="1" si="76"/>
        <v>#DIV/0!</v>
      </c>
      <c r="AU296" s="62">
        <v>0</v>
      </c>
      <c r="AV296" s="62"/>
      <c r="AW296" s="68">
        <v>0</v>
      </c>
      <c r="AX296" s="65">
        <v>0</v>
      </c>
      <c r="AY296" s="66">
        <f t="shared" si="77"/>
        <v>0</v>
      </c>
      <c r="AZ296" s="63">
        <f t="shared" si="78"/>
        <v>0</v>
      </c>
      <c r="BA296" s="63">
        <f t="shared" si="79"/>
        <v>0</v>
      </c>
      <c r="BB296" s="59" t="s">
        <v>1381</v>
      </c>
      <c r="BC296" s="59" t="s">
        <v>1781</v>
      </c>
      <c r="BD296" s="60"/>
      <c r="BE296" s="60"/>
      <c r="BF296" s="60"/>
    </row>
    <row r="297" spans="1:58" s="12" customFormat="1" ht="25.5" x14ac:dyDescent="0.25">
      <c r="A297" s="49"/>
      <c r="B297" s="50"/>
      <c r="C297" s="69"/>
      <c r="D297" s="52"/>
      <c r="E297" s="52"/>
      <c r="F297" s="52" t="s">
        <v>1997</v>
      </c>
      <c r="G297" s="49" t="s">
        <v>121</v>
      </c>
      <c r="H297" s="187" t="s">
        <v>110</v>
      </c>
      <c r="I297" s="53" t="s">
        <v>714</v>
      </c>
      <c r="J297" s="54">
        <v>60000000</v>
      </c>
      <c r="K297" s="52"/>
      <c r="L297" s="52"/>
      <c r="M297" s="49"/>
      <c r="N297" s="52"/>
      <c r="O297" s="55" t="s">
        <v>176</v>
      </c>
      <c r="P297" s="52"/>
      <c r="Q297" s="91" t="s">
        <v>1503</v>
      </c>
      <c r="R297" s="52"/>
      <c r="S297" s="52"/>
      <c r="T297" s="52"/>
      <c r="U297" s="52"/>
      <c r="V297" s="52"/>
      <c r="W297" s="52"/>
      <c r="X297" s="52"/>
      <c r="Y297" s="49"/>
      <c r="Z297" s="52"/>
      <c r="AA297" s="189"/>
      <c r="AB297" s="189"/>
      <c r="AC297" s="189"/>
      <c r="AD297" s="193"/>
      <c r="AE297" s="56"/>
      <c r="AF297" s="56"/>
      <c r="AG297" s="56"/>
      <c r="AH297" s="56"/>
      <c r="AI297" s="52"/>
      <c r="AJ297" s="52" t="s">
        <v>1997</v>
      </c>
      <c r="AK297" s="54"/>
      <c r="AL297" s="56"/>
      <c r="AM297" s="56"/>
      <c r="AN297" s="56"/>
      <c r="AO297" s="58"/>
      <c r="AP297" s="58"/>
      <c r="AQ297" s="56"/>
      <c r="AR297" s="59"/>
      <c r="AS297" s="60"/>
      <c r="AT297" s="61" t="e">
        <f t="shared" ca="1" si="76"/>
        <v>#DIV/0!</v>
      </c>
      <c r="AU297" s="62">
        <v>0</v>
      </c>
      <c r="AV297" s="62"/>
      <c r="AW297" s="68">
        <v>0</v>
      </c>
      <c r="AX297" s="65">
        <v>0</v>
      </c>
      <c r="AY297" s="66">
        <f t="shared" si="77"/>
        <v>0</v>
      </c>
      <c r="AZ297" s="63">
        <f t="shared" si="78"/>
        <v>0</v>
      </c>
      <c r="BA297" s="63">
        <f t="shared" si="79"/>
        <v>0</v>
      </c>
      <c r="BB297" s="59" t="s">
        <v>1381</v>
      </c>
      <c r="BC297" s="59" t="s">
        <v>1781</v>
      </c>
      <c r="BD297" s="60"/>
      <c r="BE297" s="60"/>
      <c r="BF297" s="60"/>
    </row>
    <row r="298" spans="1:58" s="12" customFormat="1" ht="25.5" x14ac:dyDescent="0.25">
      <c r="A298" s="49"/>
      <c r="B298" s="50"/>
      <c r="C298" s="69"/>
      <c r="D298" s="52"/>
      <c r="E298" s="52"/>
      <c r="F298" s="52" t="s">
        <v>1998</v>
      </c>
      <c r="G298" s="49" t="s">
        <v>121</v>
      </c>
      <c r="H298" s="187" t="s">
        <v>110</v>
      </c>
      <c r="I298" s="53" t="s">
        <v>714</v>
      </c>
      <c r="J298" s="54">
        <v>20000000</v>
      </c>
      <c r="K298" s="52"/>
      <c r="L298" s="52"/>
      <c r="M298" s="49"/>
      <c r="N298" s="52"/>
      <c r="O298" s="55" t="s">
        <v>176</v>
      </c>
      <c r="P298" s="52"/>
      <c r="Q298" s="91" t="s">
        <v>1503</v>
      </c>
      <c r="R298" s="52"/>
      <c r="S298" s="52"/>
      <c r="T298" s="52"/>
      <c r="U298" s="52"/>
      <c r="V298" s="52"/>
      <c r="W298" s="52"/>
      <c r="X298" s="52"/>
      <c r="Y298" s="49"/>
      <c r="Z298" s="52"/>
      <c r="AA298" s="189"/>
      <c r="AB298" s="189"/>
      <c r="AC298" s="189"/>
      <c r="AD298" s="193"/>
      <c r="AE298" s="56"/>
      <c r="AF298" s="56"/>
      <c r="AG298" s="56"/>
      <c r="AH298" s="56"/>
      <c r="AI298" s="52"/>
      <c r="AJ298" s="52" t="s">
        <v>1998</v>
      </c>
      <c r="AK298" s="54"/>
      <c r="AL298" s="56"/>
      <c r="AM298" s="56"/>
      <c r="AN298" s="56"/>
      <c r="AO298" s="58"/>
      <c r="AP298" s="58"/>
      <c r="AQ298" s="56"/>
      <c r="AR298" s="59"/>
      <c r="AS298" s="60"/>
      <c r="AT298" s="61" t="e">
        <f t="shared" ca="1" si="76"/>
        <v>#DIV/0!</v>
      </c>
      <c r="AU298" s="62">
        <v>0</v>
      </c>
      <c r="AV298" s="62"/>
      <c r="AW298" s="68">
        <v>0</v>
      </c>
      <c r="AX298" s="65">
        <v>0</v>
      </c>
      <c r="AY298" s="66">
        <f t="shared" si="77"/>
        <v>0</v>
      </c>
      <c r="AZ298" s="63">
        <f t="shared" si="78"/>
        <v>0</v>
      </c>
      <c r="BA298" s="63">
        <f t="shared" si="79"/>
        <v>0</v>
      </c>
      <c r="BB298" s="59" t="s">
        <v>1381</v>
      </c>
      <c r="BC298" s="59" t="s">
        <v>1781</v>
      </c>
      <c r="BD298" s="60"/>
      <c r="BE298" s="60"/>
      <c r="BF298" s="60"/>
    </row>
    <row r="299" spans="1:58" s="12" customFormat="1" ht="25.5" x14ac:dyDescent="0.25">
      <c r="A299" s="49"/>
      <c r="B299" s="50"/>
      <c r="C299" s="69"/>
      <c r="D299" s="52"/>
      <c r="E299" s="52"/>
      <c r="F299" s="52" t="s">
        <v>1999</v>
      </c>
      <c r="G299" s="49" t="s">
        <v>121</v>
      </c>
      <c r="H299" s="187" t="s">
        <v>110</v>
      </c>
      <c r="I299" s="53" t="s">
        <v>714</v>
      </c>
      <c r="J299" s="54">
        <v>53000000</v>
      </c>
      <c r="K299" s="52"/>
      <c r="L299" s="52"/>
      <c r="M299" s="49"/>
      <c r="N299" s="52"/>
      <c r="O299" s="55" t="s">
        <v>176</v>
      </c>
      <c r="P299" s="52"/>
      <c r="Q299" s="91" t="s">
        <v>1503</v>
      </c>
      <c r="R299" s="52"/>
      <c r="S299" s="52"/>
      <c r="T299" s="52"/>
      <c r="U299" s="52"/>
      <c r="V299" s="52"/>
      <c r="W299" s="52"/>
      <c r="X299" s="52"/>
      <c r="Y299" s="49"/>
      <c r="Z299" s="52"/>
      <c r="AA299" s="189"/>
      <c r="AB299" s="189"/>
      <c r="AC299" s="189"/>
      <c r="AD299" s="193"/>
      <c r="AE299" s="56"/>
      <c r="AF299" s="56"/>
      <c r="AG299" s="56"/>
      <c r="AH299" s="56"/>
      <c r="AI299" s="52"/>
      <c r="AJ299" s="52" t="s">
        <v>1999</v>
      </c>
      <c r="AK299" s="54"/>
      <c r="AL299" s="56"/>
      <c r="AM299" s="56"/>
      <c r="AN299" s="56"/>
      <c r="AO299" s="58"/>
      <c r="AP299" s="58"/>
      <c r="AQ299" s="56"/>
      <c r="AR299" s="59"/>
      <c r="AS299" s="60"/>
      <c r="AT299" s="61" t="e">
        <f t="shared" ca="1" si="76"/>
        <v>#DIV/0!</v>
      </c>
      <c r="AU299" s="62">
        <v>0</v>
      </c>
      <c r="AV299" s="62"/>
      <c r="AW299" s="68">
        <v>0</v>
      </c>
      <c r="AX299" s="65">
        <v>0</v>
      </c>
      <c r="AY299" s="66">
        <f t="shared" si="77"/>
        <v>0</v>
      </c>
      <c r="AZ299" s="63">
        <f t="shared" si="78"/>
        <v>0</v>
      </c>
      <c r="BA299" s="63">
        <f t="shared" si="79"/>
        <v>0</v>
      </c>
      <c r="BB299" s="59" t="s">
        <v>1381</v>
      </c>
      <c r="BC299" s="59" t="s">
        <v>1781</v>
      </c>
      <c r="BD299" s="60"/>
      <c r="BE299" s="60"/>
      <c r="BF299" s="60"/>
    </row>
    <row r="300" spans="1:58" s="12" customFormat="1" ht="38.25" x14ac:dyDescent="0.25">
      <c r="A300" s="49"/>
      <c r="B300" s="50"/>
      <c r="C300" s="69"/>
      <c r="D300" s="52"/>
      <c r="E300" s="52"/>
      <c r="F300" s="52" t="s">
        <v>2000</v>
      </c>
      <c r="G300" s="49" t="s">
        <v>121</v>
      </c>
      <c r="H300" s="187" t="s">
        <v>110</v>
      </c>
      <c r="I300" s="53" t="s">
        <v>714</v>
      </c>
      <c r="J300" s="54">
        <v>100000000</v>
      </c>
      <c r="K300" s="52"/>
      <c r="L300" s="52"/>
      <c r="M300" s="49"/>
      <c r="N300" s="52"/>
      <c r="O300" s="55" t="s">
        <v>176</v>
      </c>
      <c r="P300" s="52"/>
      <c r="Q300" s="91" t="s">
        <v>1503</v>
      </c>
      <c r="R300" s="52"/>
      <c r="S300" s="52"/>
      <c r="T300" s="52"/>
      <c r="U300" s="52"/>
      <c r="V300" s="52"/>
      <c r="W300" s="52"/>
      <c r="X300" s="52"/>
      <c r="Y300" s="49"/>
      <c r="Z300" s="52"/>
      <c r="AA300" s="189"/>
      <c r="AB300" s="189"/>
      <c r="AC300" s="189"/>
      <c r="AD300" s="193"/>
      <c r="AE300" s="56"/>
      <c r="AF300" s="56"/>
      <c r="AG300" s="56"/>
      <c r="AH300" s="56"/>
      <c r="AI300" s="52"/>
      <c r="AJ300" s="52" t="s">
        <v>2000</v>
      </c>
      <c r="AK300" s="54"/>
      <c r="AL300" s="56"/>
      <c r="AM300" s="56"/>
      <c r="AN300" s="56"/>
      <c r="AO300" s="58"/>
      <c r="AP300" s="58"/>
      <c r="AQ300" s="56"/>
      <c r="AR300" s="59"/>
      <c r="AS300" s="60"/>
      <c r="AT300" s="61" t="e">
        <f t="shared" ca="1" si="76"/>
        <v>#DIV/0!</v>
      </c>
      <c r="AU300" s="62">
        <v>0</v>
      </c>
      <c r="AV300" s="62"/>
      <c r="AW300" s="68">
        <v>0</v>
      </c>
      <c r="AX300" s="65">
        <v>0</v>
      </c>
      <c r="AY300" s="66">
        <f t="shared" si="77"/>
        <v>0</v>
      </c>
      <c r="AZ300" s="63">
        <f t="shared" si="78"/>
        <v>0</v>
      </c>
      <c r="BA300" s="63">
        <f t="shared" si="79"/>
        <v>0</v>
      </c>
      <c r="BB300" s="59" t="s">
        <v>1381</v>
      </c>
      <c r="BC300" s="59" t="s">
        <v>1781</v>
      </c>
      <c r="BD300" s="60"/>
      <c r="BE300" s="60"/>
      <c r="BF300" s="60"/>
    </row>
    <row r="301" spans="1:58" s="12" customFormat="1" ht="38.25" x14ac:dyDescent="0.25">
      <c r="A301" s="49"/>
      <c r="B301" s="50"/>
      <c r="C301" s="69"/>
      <c r="D301" s="52"/>
      <c r="E301" s="52"/>
      <c r="F301" s="52" t="s">
        <v>2001</v>
      </c>
      <c r="G301" s="49" t="s">
        <v>121</v>
      </c>
      <c r="H301" s="187" t="s">
        <v>110</v>
      </c>
      <c r="I301" s="53" t="s">
        <v>714</v>
      </c>
      <c r="J301" s="54">
        <v>190000000</v>
      </c>
      <c r="K301" s="52"/>
      <c r="L301" s="52"/>
      <c r="M301" s="49"/>
      <c r="N301" s="52"/>
      <c r="O301" s="55" t="s">
        <v>176</v>
      </c>
      <c r="P301" s="52"/>
      <c r="Q301" s="91" t="s">
        <v>1322</v>
      </c>
      <c r="R301" s="52"/>
      <c r="S301" s="52"/>
      <c r="T301" s="52"/>
      <c r="U301" s="52"/>
      <c r="V301" s="52"/>
      <c r="W301" s="52"/>
      <c r="X301" s="52"/>
      <c r="Y301" s="49"/>
      <c r="Z301" s="52"/>
      <c r="AA301" s="189"/>
      <c r="AB301" s="189"/>
      <c r="AC301" s="189"/>
      <c r="AD301" s="193"/>
      <c r="AE301" s="56"/>
      <c r="AF301" s="56"/>
      <c r="AG301" s="56"/>
      <c r="AH301" s="56"/>
      <c r="AI301" s="52" t="s">
        <v>2002</v>
      </c>
      <c r="AJ301" s="52" t="s">
        <v>2001</v>
      </c>
      <c r="AK301" s="54">
        <v>188844000</v>
      </c>
      <c r="AL301" s="56"/>
      <c r="AM301" s="56"/>
      <c r="AN301" s="56"/>
      <c r="AO301" s="58"/>
      <c r="AP301" s="58"/>
      <c r="AQ301" s="56"/>
      <c r="AR301" s="59">
        <v>20</v>
      </c>
      <c r="AS301" s="60" t="s">
        <v>2003</v>
      </c>
      <c r="AT301" s="61">
        <f t="shared" ca="1" si="76"/>
        <v>2267.75</v>
      </c>
      <c r="AU301" s="62">
        <v>0</v>
      </c>
      <c r="AV301" s="62"/>
      <c r="AW301" s="68">
        <v>0</v>
      </c>
      <c r="AX301" s="65">
        <v>0</v>
      </c>
      <c r="AY301" s="66">
        <f t="shared" si="77"/>
        <v>0</v>
      </c>
      <c r="AZ301" s="63">
        <f t="shared" si="78"/>
        <v>0</v>
      </c>
      <c r="BA301" s="63">
        <f t="shared" si="79"/>
        <v>0</v>
      </c>
      <c r="BB301" s="59" t="s">
        <v>1381</v>
      </c>
      <c r="BC301" s="59" t="s">
        <v>1781</v>
      </c>
      <c r="BD301" s="60" t="s">
        <v>1854</v>
      </c>
      <c r="BE301" s="60"/>
      <c r="BF301" s="60"/>
    </row>
    <row r="302" spans="1:58" s="12" customFormat="1" ht="38.25" x14ac:dyDescent="0.25">
      <c r="A302" s="49"/>
      <c r="B302" s="50"/>
      <c r="C302" s="69"/>
      <c r="D302" s="52"/>
      <c r="E302" s="52"/>
      <c r="F302" s="52" t="s">
        <v>1912</v>
      </c>
      <c r="G302" s="49" t="s">
        <v>121</v>
      </c>
      <c r="H302" s="187" t="s">
        <v>110</v>
      </c>
      <c r="I302" s="53" t="s">
        <v>714</v>
      </c>
      <c r="J302" s="54">
        <v>180000000</v>
      </c>
      <c r="K302" s="52"/>
      <c r="L302" s="52"/>
      <c r="M302" s="49"/>
      <c r="N302" s="52"/>
      <c r="O302" s="55" t="s">
        <v>176</v>
      </c>
      <c r="P302" s="52"/>
      <c r="Q302" s="91" t="s">
        <v>1298</v>
      </c>
      <c r="R302" s="52"/>
      <c r="S302" s="52"/>
      <c r="T302" s="52"/>
      <c r="U302" s="52"/>
      <c r="V302" s="52"/>
      <c r="W302" s="52"/>
      <c r="X302" s="52"/>
      <c r="Y302" s="49"/>
      <c r="Z302" s="52"/>
      <c r="AA302" s="189"/>
      <c r="AB302" s="189"/>
      <c r="AC302" s="189"/>
      <c r="AD302" s="193"/>
      <c r="AE302" s="56"/>
      <c r="AF302" s="56"/>
      <c r="AG302" s="56"/>
      <c r="AH302" s="56"/>
      <c r="AI302" s="52" t="s">
        <v>1913</v>
      </c>
      <c r="AJ302" s="52" t="str">
        <f t="shared" si="75"/>
        <v>Travaux d'urgence de traitement de brèche au pk 98+250 de la RNS1</v>
      </c>
      <c r="AK302" s="54">
        <v>179849200</v>
      </c>
      <c r="AL302" s="56"/>
      <c r="AM302" s="56"/>
      <c r="AN302" s="56"/>
      <c r="AO302" s="58"/>
      <c r="AP302" s="58"/>
      <c r="AQ302" s="56"/>
      <c r="AR302" s="59">
        <v>20</v>
      </c>
      <c r="AS302" s="60" t="s">
        <v>1181</v>
      </c>
      <c r="AT302" s="61">
        <f t="shared" ca="1" si="63"/>
        <v>2267.75</v>
      </c>
      <c r="AU302" s="62">
        <v>0</v>
      </c>
      <c r="AV302" s="62"/>
      <c r="AW302" s="68">
        <v>0</v>
      </c>
      <c r="AX302" s="65">
        <v>0</v>
      </c>
      <c r="AY302" s="66">
        <f t="shared" si="68"/>
        <v>0</v>
      </c>
      <c r="AZ302" s="63">
        <f t="shared" si="69"/>
        <v>0</v>
      </c>
      <c r="BA302" s="63">
        <f t="shared" si="70"/>
        <v>0</v>
      </c>
      <c r="BB302" s="59" t="s">
        <v>1381</v>
      </c>
      <c r="BC302" s="59" t="s">
        <v>1781</v>
      </c>
      <c r="BD302" s="60" t="s">
        <v>1914</v>
      </c>
      <c r="BE302" s="60"/>
      <c r="BF302" s="60"/>
    </row>
    <row r="306" spans="6:37" x14ac:dyDescent="0.25">
      <c r="F306" s="199">
        <v>35000000</v>
      </c>
    </row>
    <row r="307" spans="6:37" x14ac:dyDescent="0.25">
      <c r="F307" s="199">
        <v>156000000</v>
      </c>
      <c r="AK307" s="196">
        <v>20</v>
      </c>
    </row>
    <row r="308" spans="6:37" x14ac:dyDescent="0.25">
      <c r="F308" s="200">
        <v>45000000</v>
      </c>
      <c r="AK308" s="197">
        <v>20</v>
      </c>
    </row>
    <row r="309" spans="6:37" x14ac:dyDescent="0.25">
      <c r="F309" s="199">
        <v>80700000</v>
      </c>
      <c r="AK309" s="197">
        <v>20</v>
      </c>
    </row>
    <row r="310" spans="6:37" x14ac:dyDescent="0.25">
      <c r="F310" s="199">
        <v>40000000</v>
      </c>
      <c r="AK310" s="197">
        <v>25</v>
      </c>
    </row>
    <row r="311" spans="6:37" x14ac:dyDescent="0.25">
      <c r="F311" s="199">
        <v>50500000</v>
      </c>
      <c r="AK311" s="198">
        <v>20</v>
      </c>
    </row>
    <row r="312" spans="6:37" x14ac:dyDescent="0.25">
      <c r="F312" s="199">
        <v>50500000</v>
      </c>
    </row>
    <row r="313" spans="6:37" x14ac:dyDescent="0.25">
      <c r="F313" s="199">
        <v>70000000</v>
      </c>
    </row>
  </sheetData>
  <autoFilter ref="A3:BF302"/>
  <mergeCells count="7">
    <mergeCell ref="A2:P2"/>
    <mergeCell ref="AA2:AD2"/>
    <mergeCell ref="AT2:BA2"/>
    <mergeCell ref="BE2:BF2"/>
    <mergeCell ref="AE2:AH2"/>
    <mergeCell ref="AI2:AS2"/>
    <mergeCell ref="Q2:Z2"/>
  </mergeCells>
  <conditionalFormatting sqref="F306:F313">
    <cfRule type="cellIs" dxfId="0" priority="1" operator="greaterThan">
      <formula>200000000</formula>
    </cfRule>
  </conditionalFormatting>
  <pageMargins left="0.7" right="0.7" top="0.75" bottom="0.75" header="0.3" footer="0.3"/>
  <pageSetup paperSize="9" orientation="portrait" horizontalDpi="4294967293"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14</vt:i4>
      </vt:variant>
    </vt:vector>
  </HeadingPairs>
  <TitlesOfParts>
    <vt:vector size="14" baseType="lpstr">
      <vt:lpstr>Global</vt:lpstr>
      <vt:lpstr>Global-Financement</vt:lpstr>
      <vt:lpstr>Finance-Nature</vt:lpstr>
      <vt:lpstr>Projet</vt:lpstr>
      <vt:lpstr>Feuil1</vt:lpstr>
      <vt:lpstr>Situation 2022</vt:lpstr>
      <vt:lpstr>Général</vt:lpstr>
      <vt:lpstr>Par AXE</vt:lpstr>
      <vt:lpstr>Graphe</vt:lpstr>
      <vt:lpstr>Projet (2)</vt:lpstr>
      <vt:lpstr>2021 - 2022</vt:lpstr>
      <vt:lpstr>RECAP</vt:lpstr>
      <vt:lpstr>Feuil4 (2)</vt:lpstr>
      <vt:lpstr>Phase PPM</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Naivo-DPSE</dc:creator>
  <cp:lastModifiedBy>RANDIALISON</cp:lastModifiedBy>
  <cp:lastPrinted>2020-09-10T12:37:52Z</cp:lastPrinted>
  <dcterms:created xsi:type="dcterms:W3CDTF">2020-06-10T10:52:02Z</dcterms:created>
  <dcterms:modified xsi:type="dcterms:W3CDTF">2024-03-04T13:56:05Z</dcterms:modified>
</cp:coreProperties>
</file>